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ЭтаКнига" defaultThemeVersion="124226"/>
  <bookViews>
    <workbookView xWindow="-105" yWindow="-105" windowWidth="38625" windowHeight="16440" tabRatio="830" activeTab="1"/>
  </bookViews>
  <sheets>
    <sheet name="Задачи" sheetId="24" r:id="rId1"/>
    <sheet name="Расчет кабелей по МЭК &lt;1кВ" sheetId="10" r:id="rId2"/>
    <sheet name="Предохранители" sheetId="15" r:id="rId3"/>
    <sheet name="ТТ" sheetId="17" r:id="rId4"/>
    <sheet name="МЭК&lt;1кВ" sheetId="8" r:id="rId5"/>
    <sheet name="ВЛИ-0,4кВ" sheetId="9" r:id="rId6"/>
    <sheet name="ВЛ-0,4кВ" sheetId="14" r:id="rId7"/>
    <sheet name="ГОСТ Р 53769—2010" sheetId="1" r:id="rId8"/>
    <sheet name="ПУЭ" sheetId="3" r:id="rId9"/>
    <sheet name="Кабель Zп ф-0" sheetId="6" r:id="rId10"/>
    <sheet name="Параметры трансформаторов" sheetId="5" r:id="rId11"/>
    <sheet name="Уставки " sheetId="11" r:id="rId12"/>
    <sheet name="Активное сопротивление каб" sheetId="13" r:id="rId13"/>
    <sheet name="Индуктивные сопротивления каб" sheetId="12" r:id="rId14"/>
    <sheet name="Температура грунта" sheetId="18" r:id="rId15"/>
    <sheet name="Другие справочные данные" sheetId="4" r:id="rId16"/>
    <sheet name="ДЭС" sheetId="19" r:id="rId17"/>
    <sheet name="Шинопроводы" sheetId="20" r:id="rId18"/>
    <sheet name="Кривые генераторов" sheetId="21" r:id="rId19"/>
    <sheet name="Разработчик" sheetId="23" r:id="rId20"/>
    <sheet name="Лист1" sheetId="22" r:id="rId21"/>
  </sheets>
  <functionGroups builtInGroupCount="17"/>
  <externalReferences>
    <externalReference r:id="rId22"/>
    <externalReference r:id="rId23"/>
  </externalReferences>
  <definedNames>
    <definedName name="_xlnm._FilterDatabase" localSheetId="7" hidden="1">'ГОСТ Р 53769—2010'!$A$14:$G$40</definedName>
    <definedName name="_xlnm._FilterDatabase" localSheetId="16" hidden="1">ДЭС!$G$2:$G$1179</definedName>
    <definedName name="ABB_Emax_PR121">'Уставки '!$K$4:$T$29</definedName>
    <definedName name="ABB_Emax_PR121_Iэм">'Уставки '!$U$4:$U$13</definedName>
    <definedName name="ABB_Тmax_PR221">'Уставки '!$X$4:$AC$20</definedName>
    <definedName name="ABB_Тmax_PR221_Iэм">'Уставки '!$AD$4:$AD$18</definedName>
    <definedName name="ABB_Электронный">'Уставки '!$C$4:$C$5</definedName>
    <definedName name="Al_1ф_ПВХ_A1">'МЭК&lt;1кВ'!$B$25:$B$39</definedName>
    <definedName name="Al_1ф_ПВХ_A2">'МЭК&lt;1кВ'!$C$25:$C$39</definedName>
    <definedName name="Al_1ф_ПВХ_B1">'МЭК&lt;1кВ'!$D$25:$D$39</definedName>
    <definedName name="Al_1ф_ПВХ_B2">'МЭК&lt;1кВ'!$E$25:$E$39</definedName>
    <definedName name="Al_1ф_ПВХ_C">'МЭК&lt;1кВ'!$F$25:$F$39</definedName>
    <definedName name="Al_1ф_ПВХ_D1">'МЭК&lt;1кВ'!$G$25:$G$39</definedName>
    <definedName name="Al_1ф_ПВХ_D2">'МЭК&lt;1кВ'!$H$25:$H$39</definedName>
    <definedName name="Al_1ф_ПВХ_E">'МЭК&lt;1кВ'!$B$335:$B$349</definedName>
    <definedName name="Al_1ф_ПВХ_F">'МЭК&lt;1кВ'!$D$335:$D$352</definedName>
    <definedName name="Al_1ф_ПЭ_A1">'МЭК&lt;1кВ'!$B$66:$B$80</definedName>
    <definedName name="Al_1ф_ПЭ_A2">'МЭК&lt;1кВ'!$C$66:$C$80</definedName>
    <definedName name="Al_1ф_ПЭ_B1">'МЭК&lt;1кВ'!$D$66:$D$80</definedName>
    <definedName name="Al_1ф_ПЭ_B2">'МЭК&lt;1кВ'!$E$66:$E$80</definedName>
    <definedName name="Al_1ф_ПЭ_C">'МЭК&lt;1кВ'!$F$66:$F$80</definedName>
    <definedName name="Al_1ф_ПЭ_D1">'МЭК&lt;1кВ'!$G$66:$G$80</definedName>
    <definedName name="Al_1ф_ПЭ_D2">'МЭК&lt;1кВ'!$H$66:$H$80</definedName>
    <definedName name="Al_1ф_ПЭ_E">'МЭК&lt;1кВ'!$B$399:$B$413</definedName>
    <definedName name="Al_1ф_ПЭ_F">'МЭК&lt;1кВ'!$D$399:$D$416</definedName>
    <definedName name="Al_3ф_ПВХ_A1">'МЭК&lt;1кВ'!$B$107:$B$121</definedName>
    <definedName name="Al_3ф_ПВХ_A2">'МЭК&lt;1кВ'!$C$107:$C$121</definedName>
    <definedName name="Al_3ф_ПВХ_B1">'МЭК&lt;1кВ'!$D$107:$D$121</definedName>
    <definedName name="Al_3ф_ПВХ_B2">'МЭК&lt;1кВ'!$E$107:$E$121</definedName>
    <definedName name="Al_3ф_ПВХ_C">'МЭК&lt;1кВ'!$F$107:$F$121</definedName>
    <definedName name="Al_3ф_ПВХ_D1">'МЭК&lt;1кВ'!$G$107:$G$121</definedName>
    <definedName name="Al_3ф_ПВХ_D2">'МЭК&lt;1кВ'!$H$107:$H$121</definedName>
    <definedName name="Al_3ф_ПВХ_E">'МЭК&lt;1кВ'!$C$335:$C$349</definedName>
    <definedName name="Al_3ф_ПВХ_F">'МЭК&lt;1кВ'!$E$335:$E$352</definedName>
    <definedName name="Al_3ф_ПЭ_A1">'МЭК&lt;1кВ'!$B$147:$B$161</definedName>
    <definedName name="Al_3ф_ПЭ_A2">'МЭК&lt;1кВ'!$C$147:$C$161</definedName>
    <definedName name="Al_3ф_ПЭ_B1">'МЭК&lt;1кВ'!$D$147:$D$161</definedName>
    <definedName name="Al_3ф_ПЭ_B2">'МЭК&lt;1кВ'!$E$147:$E$161</definedName>
    <definedName name="Al_3ф_ПЭ_C">'МЭК&lt;1кВ'!$F$147:$F$161</definedName>
    <definedName name="Al_3ф_ПЭ_D1">'МЭК&lt;1кВ'!$G$147:$G$161</definedName>
    <definedName name="Al_3ф_ПЭ_D2">'МЭК&lt;1кВ'!$H$147:$H$161</definedName>
    <definedName name="Al_3ф_ПЭ_E">'МЭК&lt;1кВ'!$C$399:$C$413</definedName>
    <definedName name="Al_3ф_ПЭ_F">'МЭК&lt;1кВ'!$E$399:$E$416</definedName>
    <definedName name="Al_Сечение">'МЭК&lt;1кВ'!$A$25:$A$39</definedName>
    <definedName name="cos_F">'Расчет кабелей по МЭК &lt;1кВ'!$F$49</definedName>
    <definedName name="Cu_1ф_ПВХ_A1">'МЭК&lt;1кВ'!$B$8:$B$23</definedName>
    <definedName name="Cu_1ф_ПВХ_A2">'МЭК&lt;1кВ'!$C$8:$C$23</definedName>
    <definedName name="Cu_1ф_ПВХ_B1">'МЭК&lt;1кВ'!$D$8:$D$23</definedName>
    <definedName name="Cu_1ф_ПВХ_B2">'МЭК&lt;1кВ'!$E$8:$E$23</definedName>
    <definedName name="Cu_1ф_ПВХ_C">'МЭК&lt;1кВ'!$F$8:$F$23</definedName>
    <definedName name="Cu_1ф_ПВХ_D1">'МЭК&lt;1кВ'!$G$8:$G$23</definedName>
    <definedName name="Cu_1ф_ПВХ_D2">'МЭК&lt;1кВ'!$H$8:$H$23</definedName>
    <definedName name="Cu_1ф_ПВХ_E">'МЭК&lt;1кВ'!$B$302:$B$317</definedName>
    <definedName name="Cu_1ф_ПВХ_F">'МЭК&lt;1кВ'!$D$302:$D$320</definedName>
    <definedName name="Cu_1ф_ПЭ_A1">'МЭК&lt;1кВ'!$B$49:$B$64</definedName>
    <definedName name="Cu_1ф_ПЭ_A2">'МЭК&lt;1кВ'!$C$49:$C$64</definedName>
    <definedName name="Cu_1ф_ПЭ_B1">'МЭК&lt;1кВ'!$D$49:$D$64</definedName>
    <definedName name="Cu_1ф_ПЭ_B2">'МЭК&lt;1кВ'!$E$49:$E$64</definedName>
    <definedName name="Cu_1ф_ПЭ_C">'МЭК&lt;1кВ'!$F$49:$F$64</definedName>
    <definedName name="Cu_1ф_ПЭ_D1">'МЭК&lt;1кВ'!$G$49:$G$64</definedName>
    <definedName name="Cu_1ф_ПЭ_D2">'МЭК&lt;1кВ'!$H$49:$H$64</definedName>
    <definedName name="Cu_1ф_ПЭ_E">'МЭК&lt;1кВ'!$B$367:$B$382</definedName>
    <definedName name="Cu_1ф_ПЭ_F">'МЭК&lt;1кВ'!$D$367:$D$385</definedName>
    <definedName name="Cu_3ф_ПВХ_A1">'МЭК&lt;1кВ'!$B$90:$B$105</definedName>
    <definedName name="Cu_3ф_ПВХ_A2">'МЭК&lt;1кВ'!$C$90:$C$105</definedName>
    <definedName name="Cu_3ф_ПВХ_B1">'МЭК&lt;1кВ'!$D$90:$D$105</definedName>
    <definedName name="Cu_3ф_ПВХ_B2">'МЭК&lt;1кВ'!$E$90:$E$105</definedName>
    <definedName name="Cu_3ф_ПВХ_C">'МЭК&lt;1кВ'!$F$90:$F$105</definedName>
    <definedName name="Cu_3ф_ПВХ_D1">'МЭК&lt;1кВ'!$G$90:$G$105</definedName>
    <definedName name="Cu_3ф_ПВХ_D2">'МЭК&lt;1кВ'!$H$90:$H$105</definedName>
    <definedName name="Cu_3ф_ПВХ_E">'МЭК&lt;1кВ'!$C$302:$C$317</definedName>
    <definedName name="Cu_3ф_ПВХ_F">'МЭК&lt;1кВ'!$E$302:$E$320</definedName>
    <definedName name="Cu_3ф_ПЭ_A1">'МЭК&lt;1кВ'!$B$130:$B$145</definedName>
    <definedName name="Cu_3ф_ПЭ_A2">'МЭК&lt;1кВ'!$C$130:$C$145</definedName>
    <definedName name="Cu_3ф_ПЭ_B1">'МЭК&lt;1кВ'!$D$130:$D$145</definedName>
    <definedName name="Cu_3ф_ПЭ_B2">'МЭК&lt;1кВ'!$E$130:$E$145</definedName>
    <definedName name="Cu_3ф_ПЭ_C">'МЭК&lt;1кВ'!$F$130:$F$145</definedName>
    <definedName name="Cu_3ф_ПЭ_D1">'МЭК&lt;1кВ'!$G$130:$G$145</definedName>
    <definedName name="Cu_3ф_ПЭ_D2">'МЭК&lt;1кВ'!$H$130:$H$145</definedName>
    <definedName name="Cu_3ф_ПЭ_E">'МЭК&lt;1кВ'!$C$367:$C$382</definedName>
    <definedName name="Cu_3ф_ПЭ_F">'МЭК&lt;1кВ'!$E$367:$E$385</definedName>
    <definedName name="Cu_Сечение">'МЭК&lt;1кВ'!$A$8:$A$23</definedName>
    <definedName name="D_poteri">#REF!</definedName>
    <definedName name="Dlina_linii">#REF!</definedName>
    <definedName name="dU">'Расчет кабелей по МЭК &lt;1кВ'!$AU$49</definedName>
    <definedName name="dU_start">'Расчет кабелей по МЭК &lt;1кВ'!$AV$49</definedName>
    <definedName name="dU_допустимые">'Расчет кабелей по МЭК &lt;1кВ'!$J$49</definedName>
    <definedName name="F1_F3_PVC_AL">'МЭК&lt;1кВ'!$A$335:$C$349</definedName>
    <definedName name="F1_F3_PVC_CU">'МЭК&lt;1кВ'!$A$302:$C$317</definedName>
    <definedName name="F1_F3_XLPE_Al">'МЭК&lt;1кВ'!$A$399:$C$413</definedName>
    <definedName name="F1_F3_XLPE_CU">'МЭК&lt;1кВ'!$A$367:$C$382</definedName>
    <definedName name="F1_PVC_AL">'МЭК&lt;1кВ'!$A$25:$H$39</definedName>
    <definedName name="F1_PVC_CU">'МЭК&lt;1кВ'!$A$8:$H$23</definedName>
    <definedName name="F1_XLPE_AL">'МЭК&lt;1кВ'!$A$66:$H$80</definedName>
    <definedName name="F1_XLPE_CU">'МЭК&lt;1кВ'!$A$49:$H$64</definedName>
    <definedName name="F3_PVC_AL">'МЭК&lt;1кВ'!$A$107:$H$121</definedName>
    <definedName name="F3_PVC_CU">'МЭК&lt;1кВ'!$A$90:$H$105</definedName>
    <definedName name="F3_XLPE_AL">'МЭК&lt;1кВ'!$A$147:$H$161</definedName>
    <definedName name="F3_XLPE_CU">'МЭК&lt;1кВ'!$A$130:$H$145</definedName>
    <definedName name="G_C_amount">'Расчет кабелей по МЭК &lt;1кВ'!$S$7</definedName>
    <definedName name="G_C_cosFi_р">'Расчет кабелей по МЭК &lt;1кВ'!$F$41</definedName>
    <definedName name="G_C_Eq0_2">'Расчет кабелей по МЭК &lt;1кВ'!$Z$8</definedName>
    <definedName name="G_C_Factory">'Расчет кабелей по МЭК &lt;1кВ'!$S$8</definedName>
    <definedName name="G_C_Gamma">'Расчет кабелей по МЭК &lt;1кВ'!$AL$49</definedName>
    <definedName name="G_C_Gamma_3ph">'Расчет кабелей по МЭК &lt;1кВ'!$BS$49</definedName>
    <definedName name="G_C_Iн">'Расчет кабелей по МЭК &lt;1кВ'!$Z$7</definedName>
    <definedName name="G_C_Iр">'Расчет кабелей по МЭК &lt;1кВ'!$G$41</definedName>
    <definedName name="G_C_Kcc">'Расчет кабелей по МЭК &lt;1кВ'!$S$26</definedName>
    <definedName name="G_C_Power">'Расчет кабелей по МЭК &lt;1кВ'!$S$5</definedName>
    <definedName name="G_C_R_stator">'Расчет кабелей по МЭК &lt;1кВ'!$S$27</definedName>
    <definedName name="G_C_R0_stator">'Расчет кабелей по МЭК &lt;1кВ'!$S$29</definedName>
    <definedName name="G_C_R1фТКЗ">'Расчет кабелей по МЭК &lt;1кВ'!$Z$4</definedName>
    <definedName name="G_C_R2_stator">'Расчет кабелей по МЭК &lt;1кВ'!$S$28</definedName>
    <definedName name="G_C_t_stator">'Расчет кабелей по МЭК &lt;1кВ'!$Z$2</definedName>
    <definedName name="G_C_Ta">'Расчет кабелей по МЭК &lt;1кВ'!$S$33</definedName>
    <definedName name="G_C_Td1">'Расчет кабелей по МЭК &lt;1кВ'!$S$31</definedName>
    <definedName name="G_C_Td1do">'Расчет кабелей по МЭК &lt;1кВ'!$S$32</definedName>
    <definedName name="G_C_Td2">'Расчет кабелей по МЭК &lt;1кВ'!$S$30</definedName>
    <definedName name="G_C_Type">'Расчет кабелей по МЭК &lt;1кВ'!$S$9</definedName>
    <definedName name="G_C_voltage">'Расчет кабелей по МЭК &lt;1кВ'!$S$6</definedName>
    <definedName name="G_C_X0">'Расчет кабелей по МЭК &lt;1кВ'!$S$25</definedName>
    <definedName name="G_C_X0_ru">'Расчет кабелей по МЭК &lt;1кВ'!$S$24</definedName>
    <definedName name="G_C_X1фТКЗ">'Расчет кабелей по МЭК &lt;1кВ'!$Z$5</definedName>
    <definedName name="G_C_X2">'Расчет кабелей по МЭК &lt;1кВ'!$S$23</definedName>
    <definedName name="G_C_X2_ru">'Расчет кабелей по МЭК &lt;1кВ'!$S$22</definedName>
    <definedName name="G_C_Xd">'Расчет кабелей по МЭК &lt;1кВ'!$S$15</definedName>
    <definedName name="G_C_Xd_ru">'Расчет кабелей по МЭК &lt;1кВ'!$S$14</definedName>
    <definedName name="G_C_Xd1">'Расчет кабелей по МЭК &lt;1кВ'!$S$13</definedName>
    <definedName name="G_C_Xd1_ru">'Расчет кабелей по МЭК &lt;1кВ'!$S$12</definedName>
    <definedName name="G_C_Xd2">'Расчет кабелей по МЭК &lt;1кВ'!$S$11</definedName>
    <definedName name="G_C_Xd2_ru">'Расчет кабелей по МЭК &lt;1кВ'!$S$10</definedName>
    <definedName name="G_C_Xq">'Расчет кабелей по МЭК &lt;1кВ'!$S$21</definedName>
    <definedName name="G_C_Xq_ru">'Расчет кабелей по МЭК &lt;1кВ'!$S$20</definedName>
    <definedName name="G_C_Xq1">'Расчет кабелей по МЭК &lt;1кВ'!$S$19</definedName>
    <definedName name="G_C_Xq1_ru">'Расчет кабелей по МЭК &lt;1кВ'!$S$18</definedName>
    <definedName name="G_C_Xq2">'Расчет кабелей по МЭК &lt;1кВ'!$S$17</definedName>
    <definedName name="G_C_Xq2_ru">'Расчет кабелей по МЭК &lt;1кВ'!$S$16</definedName>
    <definedName name="G_C_Z1фТКЗ">'Расчет кабелей по МЭК &lt;1кВ'!$Z$6</definedName>
    <definedName name="G_Factory">ДЭС!$B$2</definedName>
    <definedName name="G_Factory_list">ДЭС!$AI$2</definedName>
    <definedName name="G_Factory_list2" localSheetId="16">ДЭС!$AI$2:$AI$1040</definedName>
    <definedName name="G_Factory_list2">ДЭС!$AI$2:$AI$2</definedName>
    <definedName name="G_Kcc">ДЭС!$AD$2</definedName>
    <definedName name="G_Power">ДЭС!$G$2</definedName>
    <definedName name="G_power_list">ДЭС!$AF$2</definedName>
    <definedName name="G_power_list2">ДЭС!$AF$2:$AF$382</definedName>
    <definedName name="G_R_stator">ДЭС!$P$2</definedName>
    <definedName name="G_R0_stator">ДЭС!$R$2</definedName>
    <definedName name="G_R1_stator">ДЭС!#REF!</definedName>
    <definedName name="G_R2_stator">ДЭС!$Q$2</definedName>
    <definedName name="G_T_for_R_stator">ДЭС!$S$2</definedName>
    <definedName name="G_Ta">ДЭС!$AC$2</definedName>
    <definedName name="G_Td1">ДЭС!$AA$2</definedName>
    <definedName name="G_Td1do">ДЭС!$AB$2</definedName>
    <definedName name="G_Td2">ДЭС!$Z$2</definedName>
    <definedName name="G_Type">ДЭС!$C$2</definedName>
    <definedName name="G_Type_list">ДЭС!$AJ$2</definedName>
    <definedName name="G_Type_list2">ДЭС!$AJ$2:$AJ$3</definedName>
    <definedName name="G_voltage">ДЭС!$F$2</definedName>
    <definedName name="G_voltage_list">ДЭС!$AH$2</definedName>
    <definedName name="G_voltage_list2">ДЭС!$AG$2</definedName>
    <definedName name="G_voltage_list3">ДЭС!$AG$2:$AG$3</definedName>
    <definedName name="G_X0">ДЭС!$O$2</definedName>
    <definedName name="G_X2">ДЭС!$N$2</definedName>
    <definedName name="G_Xd">ДЭС!$J$2</definedName>
    <definedName name="G_Xd1">ДЭС!$I$2</definedName>
    <definedName name="G_Xd2">ДЭС!$H$2</definedName>
    <definedName name="G_Xq">ДЭС!$M$2</definedName>
    <definedName name="G_Xq1">ДЭС!$L$2</definedName>
    <definedName name="G_Xq2">ДЭС!$K$2</definedName>
    <definedName name="Generator_2_gamma">'Кривые генераторов'!$G$3</definedName>
    <definedName name="Generator_2_time">'Кривые генераторов'!$F$3</definedName>
    <definedName name="Generator_3_gamma">'Кривые генераторов'!$J$3</definedName>
    <definedName name="Generator_3_time">'Кривые генераторов'!$I$3</definedName>
    <definedName name="Generator_4_gamma">'Кривые генераторов'!$M$3</definedName>
    <definedName name="Generator_4_time">'Кривые генераторов'!$L$3</definedName>
    <definedName name="Generator_5_gamma">'Кривые генераторов'!$P$3</definedName>
    <definedName name="Generator_5_time">'Кривые генераторов'!$O$3</definedName>
    <definedName name="Generator_6_gamma">'Кривые генераторов'!$S$3</definedName>
    <definedName name="Generator_6_time">'Кривые генераторов'!$R$3</definedName>
    <definedName name="Generator_7_gamma">'Кривые генераторов'!$V$3</definedName>
    <definedName name="Generator_7_time">'Кривые генераторов'!$U$3</definedName>
    <definedName name="I_допустимый">'Расчет кабелей по МЭК &lt;1кВ'!$V$49</definedName>
    <definedName name="I_допустимый_норм">'Расчет кабелей по МЭК &lt;1кВ'!$U$49</definedName>
    <definedName name="I_расчетный">'Расчет кабелей по МЭК &lt;1кВ'!$G$49</definedName>
    <definedName name="Iкз_max">'[1]Расчет кабелей '!$I$5</definedName>
    <definedName name="Iкз_min">'[1]Расчет кабелей '!$I$4</definedName>
    <definedName name="Iкз2_max_rt_d">'[1]Расчет кабелей '!#REF!</definedName>
    <definedName name="Iкз3_max_rt_d">'[1]Расчет кабелей '!#REF!</definedName>
    <definedName name="Iпо1">'Расчет кабелей по МЭК &lt;1кВ'!$AK$49</definedName>
    <definedName name="Iпо1_t">'Расчет кабелей по МЭК &lt;1кВ'!$AR$49</definedName>
    <definedName name="Iпо1_t_д">'Расчет кабелей по МЭК &lt;1кВ'!$AT$49</definedName>
    <definedName name="Iпо3">'Расчет кабелей по МЭК &lt;1кВ'!$BM$49</definedName>
    <definedName name="Iпо3_20">'Расчет кабелей по МЭК &lt;1кВ'!$BP$49</definedName>
    <definedName name="Iпо3_в_конце_линии">'Расчет кабелей по МЭК &lt;1кВ'!$BQ$49</definedName>
    <definedName name="Iпо3_ударный">'Расчет кабелей по МЭК &lt;1кВ'!$BO$49</definedName>
    <definedName name="K_kol_kabel_z">ПУЭ!$B$4:$G$4</definedName>
    <definedName name="K_запаса_по_току">'Расчет кабелей по МЭК &lt;1кВ'!$O$49</definedName>
    <definedName name="K_ударный">'Расчет кабелей по МЭК &lt;1кВ'!$BN$49</definedName>
    <definedName name="Kabel_AL_ZF0">'Кабель Zп ф-0'!$R$5:$AG$20</definedName>
    <definedName name="Kabel_CU_ZF0">'Кабель Zп ф-0'!$A$5:$P$20</definedName>
    <definedName name="kI_start">'Расчет кабелей по МЭК &lt;1кВ'!$H$49</definedName>
    <definedName name="kol_kab_ryadom">#REF!</definedName>
    <definedName name="kol_kabel">#REF!</definedName>
    <definedName name="Kст_дуги">'Расчет кабелей по МЭК &lt;1кВ'!$AS$49</definedName>
    <definedName name="L">'Расчет кабелей по МЭК &lt;1кВ'!$I$49</definedName>
    <definedName name="L_raschetnay">'Расчет кабелей по МЭК &lt;1кВ'!$I$49</definedName>
    <definedName name="Material_izol">#REF!</definedName>
    <definedName name="Material_zhil">#REF!</definedName>
    <definedName name="pon_k">#REF!</definedName>
    <definedName name="Prokladka">#REF!</definedName>
    <definedName name="PVCAL">'ГОСТ Р 53769—2010'!$A$76:$G$89</definedName>
    <definedName name="PVCCU">'ГОСТ Р 53769—2010'!$A$19:$G$33</definedName>
    <definedName name="R_Al">'Активное сопротивление каб'!$C$7:$C$27</definedName>
    <definedName name="R_Cu">'Активное сопротивление каб'!$B$7:$B$27</definedName>
    <definedName name="R_poteri">#REF!</definedName>
    <definedName name="R_t_ном">'Активное сопротивление каб'!$E$3</definedName>
    <definedName name="R_tok">#REF!</definedName>
    <definedName name="R_tok_kabel">#REF!</definedName>
    <definedName name="R_добавочное">'Расчет кабелей по МЭК &lt;1кВ'!$Z$49</definedName>
    <definedName name="R_добавочное_max">'Расчет кабелей по МЭК &lt;1кВ'!$BI$49</definedName>
    <definedName name="R_дуги">'Расчет кабелей по МЭК &lt;1кВ'!$AS$49</definedName>
    <definedName name="R_сечение">'Активное сопротивление каб'!$A$7:$A$27</definedName>
    <definedName name="R_уд">'Расчет кабелей по МЭК &lt;1кВ'!$AD$49</definedName>
    <definedName name="R_цепи_max">'Расчет кабелей по МЭК &lt;1кВ'!$BK$49</definedName>
    <definedName name="R0_уд">'Расчет кабелей по МЭК &lt;1кВ'!$AC$49</definedName>
    <definedName name="Rф_уд">'Расчет кабелей по МЭК &lt;1кВ'!$AB$49</definedName>
    <definedName name="Rэ_tк">'Расчет кабелей по МЭК &lt;1кВ'!$AP$49</definedName>
    <definedName name="Rэ_tн">'Расчет кабелей по МЭК &lt;1кВ'!$AI$49</definedName>
    <definedName name="Sechenie">#REF!</definedName>
    <definedName name="Shneider_Masterpact_Micrologic_2">'Уставки '!$AP$4:$AY$13</definedName>
    <definedName name="Shneider_Masterpact_Micrologic_2_Iэм">'Уставки '!$AZ$4:$AZ$13</definedName>
    <definedName name="Shneider_NSX_Micrologic_2">'Уставки '!$AG$4:$AL$13</definedName>
    <definedName name="Shneider_NSX_Micrologic_2_Iэм">'Уставки '!$AM$4:$AM$13</definedName>
    <definedName name="Shneider_Электронный">'Уставки '!$D$4:$D$5</definedName>
    <definedName name="Smin_невозгорание">'Расчет кабелей по МЭК &lt;1кВ'!$CE$49</definedName>
    <definedName name="Smin_термическая_стойкость">'Расчет кабелей по МЭК &lt;1кВ'!$CD$49</definedName>
    <definedName name="Sкз_max">'[1]Расчет кабелей '!$I$7</definedName>
    <definedName name="Sкз_min">'[1]Расчет кабелей '!$I$6</definedName>
    <definedName name="T_moshnost">#REF!</definedName>
    <definedName name="T_R">'Расчет кабелей по МЭК &lt;1кВ'!$K$8</definedName>
    <definedName name="T_R1">'Расчет кабелей по МЭК &lt;1кВ'!$K$10</definedName>
    <definedName name="T_shema_soedineniya">#REF!</definedName>
    <definedName name="T_X">'Расчет кабелей по МЭК &lt;1кВ'!$K$9</definedName>
    <definedName name="T_X1">'Расчет кабелей по МЭК &lt;1кВ'!$K$11</definedName>
    <definedName name="T_Z">'Расчет кабелей по МЭК &lt;1кВ'!$K$7</definedName>
    <definedName name="T_Z_Treugolnik">'Параметры трансформаторов'!$A$8:$K$19</definedName>
    <definedName name="T_Z_zigzag">'Параметры трансформаторов'!$A$33:$K$38</definedName>
    <definedName name="T_Z_zvezda">'Параметры трансформаторов'!$A$21:$K$31</definedName>
    <definedName name="T_Z1KZ">#REF!</definedName>
    <definedName name="t_невозгорание">'Расчет кабелей по МЭК &lt;1кВ'!$BX$49</definedName>
    <definedName name="t_невозгорание_МЭК">'Расчет кабелей по МЭК &lt;1кВ'!$CB$49</definedName>
    <definedName name="t_термическая_стойкость">'Расчет кабелей по МЭК &lt;1кВ'!$BV$49</definedName>
    <definedName name="t_термическая_стойкость_МЭК">'Расчет кабелей по МЭК &lt;1кВ'!$BZ$49</definedName>
    <definedName name="Test_F0">#REF!</definedName>
    <definedName name="Test_SPR">#REF!</definedName>
    <definedName name="TKZ_I">'Расчет кабелей по МЭК &lt;1кВ'!$Y$49</definedName>
    <definedName name="TKZ_ZL">'Расчет кабелей по МЭК &lt;1кВ'!$W$49</definedName>
    <definedName name="TKZ_ZL_">'Расчет кабелей по МЭК &lt;1кВ'!$X$49</definedName>
    <definedName name="TKZ1_CPRAVOCHNIK">#REF!</definedName>
    <definedName name="TKZ1_F0">#REF!</definedName>
    <definedName name="TKZ1_GOST">#REF!</definedName>
    <definedName name="TKZ2_I">'Расчет кабелей по МЭК &lt;1кВ'!$AT$49</definedName>
    <definedName name="TKZ2_ZL">'Расчет кабелей по МЭК &lt;1кВ'!#REF!</definedName>
    <definedName name="TKZ2_ZL_">'Расчет кабелей по МЭК &lt;1кВ'!#REF!</definedName>
    <definedName name="Tok_kabel">#REF!</definedName>
    <definedName name="TP_cos_F">#REF!</definedName>
    <definedName name="TP_D_poteri">#REF!</definedName>
    <definedName name="TP_Dlina_linii">#REF!</definedName>
    <definedName name="TP_kol_kab_ryadom">#REF!</definedName>
    <definedName name="TP_kol_kabel">#REF!</definedName>
    <definedName name="TP_Material_izol">#REF!</definedName>
    <definedName name="TP_Material_zhil">#REF!</definedName>
    <definedName name="TP_P">#REF!</definedName>
    <definedName name="TP_pon_k">#REF!</definedName>
    <definedName name="TP_Prokladka">#REF!</definedName>
    <definedName name="TP_R_poteri">#REF!</definedName>
    <definedName name="TP_R_tok">#REF!</definedName>
    <definedName name="TP_R_tok_kabel">#REF!</definedName>
    <definedName name="TP_Sechenie">#REF!</definedName>
    <definedName name="TP_TKZ1_CPRAVOCHNIK">#REF!</definedName>
    <definedName name="TP_TKZ1_F0">#REF!</definedName>
    <definedName name="TP_Tok_kabel">#REF!</definedName>
    <definedName name="TP_Zkab_FO">#REF!</definedName>
    <definedName name="TP_Zkab_ud_FO">#REF!</definedName>
    <definedName name="TYн">'Параметры трансформаторов'!$A$8:$A$19</definedName>
    <definedName name="Tаэ_термическая_стойкость">'Расчет кабелей по МЭК &lt;1кВ'!$BR$49</definedName>
    <definedName name="tд_невозгорание">'Расчет кабелей по МЭК &lt;1кВ'!$BY$49</definedName>
    <definedName name="tд_невозгорание_МЭК">'Расчет кабелей по МЭК &lt;1кВ'!$CC$49</definedName>
    <definedName name="tд_термическая_стойкость">'Расчет кабелей по МЭК &lt;1кВ'!$BW$49</definedName>
    <definedName name="tд_термическая_стойкость_МЭК">'Расчет кабелей по МЭК &lt;1кВ'!$CA$49</definedName>
    <definedName name="tк">'Расчет кабелей по МЭК &lt;1кВ'!$AO$49</definedName>
    <definedName name="tн">'Расчет кабелей по МЭК &lt;1кВ'!$AH$49</definedName>
    <definedName name="tоткл">'Расчет кабелей по МЭК &lt;1кВ'!$BG$49</definedName>
    <definedName name="tоткл_рез">'Расчет кабелей по МЭК &lt;1кВ'!$BH$49</definedName>
    <definedName name="Ucн">'[1]Расчет кабелей '!$I$3</definedName>
    <definedName name="Uн">#REF!</definedName>
    <definedName name="X_добавочное">'Расчет кабелей по МЭК &lt;1кВ'!$AA$49</definedName>
    <definedName name="X_добавочное_max">'Расчет кабелей по МЭК &lt;1кВ'!$BJ$49</definedName>
    <definedName name="X_Сечение">'Индуктивные сопротивления каб'!$A$7:$A$22</definedName>
    <definedName name="X_уд">'Расчет кабелей по МЭК &lt;1кВ'!$AG$49</definedName>
    <definedName name="X_Цепи">'[1]Расчет кабелей '!#REF!</definedName>
    <definedName name="X_цепи_max">'Расчет кабелей по МЭК &lt;1кВ'!$BL$49</definedName>
    <definedName name="X0_уд">'Расчет кабелей по МЭК &lt;1кВ'!$AF$49</definedName>
    <definedName name="X1_ПВХ_1F">'Индуктивные сопротивления каб'!$B$7:$B$22</definedName>
    <definedName name="X1_ПВХ_1ф">'Индуктивные сопротивления каб'!$B$7:$B$22</definedName>
    <definedName name="X1_ПВХ_3F">'Индуктивные сопротивления каб'!$C$7:$C$22</definedName>
    <definedName name="X1_ПВХ_3ф">'Индуктивные сопротивления каб'!$C$7:$C$22</definedName>
    <definedName name="X1_ПЭ_1F">'Индуктивные сопротивления каб'!$D$7:$D$22</definedName>
    <definedName name="X1_ПЭ_1ф">'Индуктивные сопротивления каб'!$D$7:$D$22</definedName>
    <definedName name="X1_ПЭ_3F">'Индуктивные сопротивления каб'!$E$7:$E$22</definedName>
    <definedName name="X1_ПЭ_3ф">'Индуктивные сопротивления каб'!$E$7:$E$22</definedName>
    <definedName name="XLPEAL">'ГОСТ Р 53769—2010'!$A$103:$G$116</definedName>
    <definedName name="XLPECU">'ГОСТ Р 53769—2010'!$A$48:$G$62</definedName>
    <definedName name="Xф_уд">'Расчет кабелей по МЭК &lt;1кВ'!$AE$49</definedName>
    <definedName name="Xэ">'Расчет кабелей по МЭК &lt;1кВ'!$AJ$49</definedName>
    <definedName name="YYн">'Параметры трансформаторов'!$A$21:$A$31</definedName>
    <definedName name="YZн">'Параметры трансформаторов'!$A$33:$A$38</definedName>
    <definedName name="Z_tк_д">'Расчет кабелей по МЭК &lt;1кВ'!$AQ$49</definedName>
    <definedName name="Zkab_FO">#REF!</definedName>
    <definedName name="Zkab_ud_FO">#REF!</definedName>
    <definedName name="Zp_Kabel">'Другие справочные данные'!$A$8:$I$23</definedName>
    <definedName name="АВ1_Iн" localSheetId="12">'[1]Расчет кабелей '!#REF!</definedName>
    <definedName name="АВ1_Iн">'Расчет кабелей по МЭК &lt;1кВ'!$AW$49</definedName>
    <definedName name="АВ1_Iр" localSheetId="12">'[1]Расчет кабелей '!#REF!</definedName>
    <definedName name="АВ1_Iр">'Расчет кабелей по МЭК &lt;1кВ'!$AY$49</definedName>
    <definedName name="АВ1_Iэм">'Расчет кабелей по МЭК &lt;1кВ'!$BA$49</definedName>
    <definedName name="АВ1_Iэм_K">'Расчет кабелей по МЭК &lt;1кВ'!$AZ$49</definedName>
    <definedName name="АВ1_kI">'Расчет кабелей по МЭК &lt;1кВ'!$BD$24</definedName>
    <definedName name="АВ1_kS">'Расчет кабелей по МЭК &lt;1кВ'!$BD$25</definedName>
    <definedName name="АВ1_kэм">'Расчет кабелей по МЭК &lt;1кВ'!$BD$26</definedName>
    <definedName name="АВ1_К">'Расчет кабелей по МЭК &lt;1кВ'!$AX$49</definedName>
    <definedName name="АВ1_К_max">'Расчет кабелей по МЭК &lt;1кВ'!$BD$23</definedName>
    <definedName name="АВ1_модульные_автоматы">'Расчет кабелей по МЭК &lt;1кВ'!$BD$22</definedName>
    <definedName name="АВ1_расцепитель">'Расчет кабелей по МЭК &lt;1кВ'!$AW$31</definedName>
    <definedName name="АВ2_Iн">'Расчет кабелей по МЭК &lt;1кВ'!$BB$49</definedName>
    <definedName name="АВ2_Iр">'Расчет кабелей по МЭК &lt;1кВ'!$BD$49</definedName>
    <definedName name="АВ2_Iэм">'Расчет кабелей по МЭК &lt;1кВ'!$BF$49</definedName>
    <definedName name="АВ2_Iэм_K">'Расчет кабелей по МЭК &lt;1кВ'!$BE$49</definedName>
    <definedName name="АВ2_kI">'Расчет кабелей по МЭК &lt;1кВ'!$BF$24</definedName>
    <definedName name="АВ2_kS">'Расчет кабелей по МЭК &lt;1кВ'!$BF$25</definedName>
    <definedName name="АВ2_kэм">'Расчет кабелей по МЭК &lt;1кВ'!$BF$26</definedName>
    <definedName name="АВ2_К" localSheetId="12">'[1]Расчет кабелей '!#REF!</definedName>
    <definedName name="АВ2_К">'Расчет кабелей по МЭК &lt;1кВ'!$BC$49</definedName>
    <definedName name="АВ2_К_max">'Расчет кабелей по МЭК &lt;1кВ'!$BF$23</definedName>
    <definedName name="АВ2_модульные_автоматы">'Расчет кабелей по МЭК &lt;1кВ'!$BF$22</definedName>
    <definedName name="АВ2_расцепитель" localSheetId="12">'[1]Расчет кабелей '!#REF!</definedName>
    <definedName name="АВ2_расцепитель">'Расчет кабелей по МЭК &lt;1кВ'!$BB$31</definedName>
    <definedName name="Вид_3фКЗ">'Расчет кабелей по МЭК &lt;1кВ'!$BM$36</definedName>
    <definedName name="Вк">'Расчет кабелей по МЭК &lt;1кВ'!$AN$49</definedName>
    <definedName name="Вк_невозгорание">'Расчет кабелей по МЭК &lt;1кВ'!$BU$49</definedName>
    <definedName name="Вк_термическая_стойкость">'Расчет кабелей по МЭК &lt;1кВ'!$BT$49</definedName>
    <definedName name="ВЛ_tд">'ВЛ-0,4кВ'!$D$2</definedName>
    <definedName name="ВЛ_А_Iд">'ВЛ-0,4кВ'!$K$9:$K$39</definedName>
    <definedName name="ВЛ_А_R">'ВЛ-0,4кВ'!$H$9:$H$39</definedName>
    <definedName name="ВЛ_А_X">'ВЛ-0,4кВ'!$L$9:$L$39</definedName>
    <definedName name="ВЛ_А_Сечение">'ВЛ-0,4кВ'!$A$9:$A$39</definedName>
    <definedName name="ВЛ_АС_Iд">'ВЛ-0,4кВ'!$R$45:$R$82</definedName>
    <definedName name="ВЛ_АС_R">'ВЛ-0,4кВ'!$M$45:$M$82</definedName>
    <definedName name="ВЛ_АС_X">'ВЛ-0,4кВ'!$S$45:$S$82</definedName>
    <definedName name="ВЛ_АС_сечение">'ВЛ-0,4кВ'!$A$45:$A$82</definedName>
    <definedName name="ВЛ_К_температурный">'ВЛ-0,4кВ'!$B$62:$M$63</definedName>
    <definedName name="ВЛ_сечение">'ВЛ-0,4кВ'!$A$27:$A$38</definedName>
    <definedName name="ВЛИ_tд">'ВЛИ-0,4кВ'!$B$3</definedName>
    <definedName name="ВЛИ_К_температурный">'ВЛИ-0,4кВ'!$B$43:$M$44</definedName>
    <definedName name="Длина_линии">'Расчет кабелей по МЭК &lt;1кВ'!$I$49</definedName>
    <definedName name="_xlnm.Extract" localSheetId="16">ДЭС!#REF!</definedName>
    <definedName name="К_Воздух_колличество_кабелей">'МЭК&lt;1кВ'!$C$481:$N$486</definedName>
    <definedName name="К_воздух_температура">'МЭК&lt;1кВ'!$A$425:$C$435</definedName>
    <definedName name="К_земля_в_трубах_колличество_кабелей">'МЭК&lt;1кВ'!$A$523:$E$541</definedName>
    <definedName name="К_земля_колличество_кабелей">'МЭК&lt;1кВ'!$A$502:$F$512</definedName>
    <definedName name="К_Земля_температура">'МЭК&lt;1кВ'!$A$452:$C$466</definedName>
    <definedName name="К_количество_кабелей">'Расчет кабелей по МЭК &lt;1кВ'!$P$49</definedName>
    <definedName name="К_температурный">'Расчет кабелей по МЭК &lt;1кВ'!$Q$49</definedName>
    <definedName name="К_тепловое_сопротивление">'Расчет кабелей по МЭК &lt;1кВ'!$K$15</definedName>
    <definedName name="К_тепловое_сопротивление_грунта_кабели">'Расчет кабелей по МЭК &lt;1кВ'!$K$16</definedName>
    <definedName name="К_тепловое_сопротивление_грунта_кабель_в_трубах">'Расчет кабелей по МЭК &lt;1кВ'!$K$17</definedName>
    <definedName name="количество_кабелей">'Расчет кабелей по МЭК &lt;1кВ'!$R$49</definedName>
    <definedName name="количество_кабелей_рядом">'Расчет кабелей по МЭК &lt;1кВ'!$N$49</definedName>
    <definedName name="Количество_фаз">'Расчет кабелей по МЭК &lt;1кВ'!$D$49</definedName>
    <definedName name="Кс_дуги">'Расчет кабелей по МЭК &lt;1кВ'!$AO$36</definedName>
    <definedName name="Максимальное_тяжение">[2]Расчет!$D$12</definedName>
    <definedName name="Материал_жил">'Расчет кабелей по МЭК &lt;1кВ'!$K$49</definedName>
    <definedName name="материал_изоляции">'Расчет кабелей по МЭК &lt;1кВ'!$L$49</definedName>
    <definedName name="МЭК_HV_EPR_Al_1ж_воздух_в_плоскости_диаметр">#REF!</definedName>
    <definedName name="МЭК_HV_EPR_Al_1ж_воздух_в_плоскости_примыкая">#REF!</definedName>
    <definedName name="МЭК_HV_EPR_Al_1ж_воздух_треугольник">#REF!</definedName>
    <definedName name="МЭК_HV_EPR_Al_1ж_земля_в_плоскости">#REF!</definedName>
    <definedName name="МЭК_HV_EPR_Al_1ж_земля_в_трубе_в_плоскости">#REF!</definedName>
    <definedName name="МЭК_HV_EPR_Al_1ж_земля_в_трубе_треугольник">#REF!</definedName>
    <definedName name="МЭК_HV_EPR_Al_1ж_земля_треугольник">#REF!</definedName>
    <definedName name="МЭК_HV_EPR_Al_3ж_воздух">#REF!</definedName>
    <definedName name="МЭК_HV_EPR_Al_3ж_земля">#REF!</definedName>
    <definedName name="МЭК_HV_EPR_Al_3ж_земля_в_трубе">#REF!</definedName>
    <definedName name="МЭК_HV_EPR_Al_армированный_3ж_воздух">#REF!</definedName>
    <definedName name="МЭК_HV_EPR_Al_армированный_3ж_земля">#REF!</definedName>
    <definedName name="МЭК_HV_EPR_Al_армированный_3ж_земля_в_трубе">#REF!</definedName>
    <definedName name="МЭК_HV_EPR_Cu_1ж_воздух_в_плоскости_диаметр">#REF!</definedName>
    <definedName name="МЭК_HV_EPR_Cu_1ж_воздух_в_плоскости_примыкая">#REF!</definedName>
    <definedName name="МЭК_HV_EPR_Cu_1ж_воздух_треугольник">#REF!</definedName>
    <definedName name="МЭК_HV_EPR_Cu_1ж_земля_в_плоскости">#REF!</definedName>
    <definedName name="МЭК_HV_EPR_Cu_1ж_земля_в_трубе_в_плоскости">#REF!</definedName>
    <definedName name="МЭК_HV_EPR_Cu_1ж_земля_в_трубе_треугольник">#REF!</definedName>
    <definedName name="МЭК_HV_EPR_Cu_1ж_земля_треугольник">#REF!</definedName>
    <definedName name="МЭК_HV_EPR_Cu_3ж_воздух">#REF!</definedName>
    <definedName name="МЭК_HV_EPR_Cu_3ж_земля">#REF!</definedName>
    <definedName name="МЭК_HV_EPR_Cu_3ж_земля_в_трубе">#REF!</definedName>
    <definedName name="МЭК_HV_EPR_Cu_армированный_3ж_воздух">#REF!</definedName>
    <definedName name="МЭК_HV_EPR_Cu_армированный_3ж_земля">#REF!</definedName>
    <definedName name="МЭК_HV_EPR_Cu_армированный_3ж_земля_в_трубе">#REF!</definedName>
    <definedName name="МЭК_HV_XLPE_Al_1ж_воздух_в_плоскости_диаметр">#REF!</definedName>
    <definedName name="МЭК_HV_XLPE_Al_1ж_воздух_в_плоскости_примыкая">#REF!</definedName>
    <definedName name="МЭК_HV_XLPE_Al_1ж_воздух_треугольник">#REF!</definedName>
    <definedName name="МЭК_HV_XLPE_Al_1ж_земля_в_плоскости">#REF!</definedName>
    <definedName name="МЭК_HV_XLPE_Al_1ж_земля_в_трубе_в_плоскости">#REF!</definedName>
    <definedName name="МЭК_HV_XLPE_Al_1ж_земля_в_трубе_треугольник">#REF!</definedName>
    <definedName name="МЭК_HV_XLPE_Al_1ж_земля_треугольник">#REF!</definedName>
    <definedName name="МЭК_HV_XLPE_Al_3ж_воздух">#REF!</definedName>
    <definedName name="МЭК_HV_XLPE_Al_3ж_земля">#REF!</definedName>
    <definedName name="МЭК_HV_XLPE_Al_3ж_земля_в_трубе">#REF!</definedName>
    <definedName name="МЭК_HV_XLPE_Al_армированный_3ж_воздух">#REF!</definedName>
    <definedName name="МЭК_HV_XLPE_Al_армированный_3ж_земля">#REF!</definedName>
    <definedName name="МЭК_HV_XLPE_Al_армированный_3ж_земля_в_трубе">#REF!</definedName>
    <definedName name="МЭК_HV_XLPE_Cu_1ж_воздух_в_плоскости_диаметр">#REF!</definedName>
    <definedName name="МЭК_HV_XLPE_Cu_1ж_воздух_в_плоскости_примыкая">#REF!</definedName>
    <definedName name="МЭК_HV_XLPE_Cu_1ж_воздух_треугольник">#REF!</definedName>
    <definedName name="МЭК_HV_XLPE_Cu_1ж_земля_в_плоскости">#REF!</definedName>
    <definedName name="МЭК_HV_XLPE_Cu_1ж_земля_в_трубе_в_плоскости">#REF!</definedName>
    <definedName name="МЭК_HV_XLPE_Cu_1ж_земля_в_трубе_треугольник">#REF!</definedName>
    <definedName name="МЭК_HV_XLPE_Cu_1ж_земля_треугольник">#REF!</definedName>
    <definedName name="МЭК_HV_XLPE_Cu_3ж_воздух">#REF!</definedName>
    <definedName name="МЭК_HV_XLPE_Cu_3ж_земля">#REF!</definedName>
    <definedName name="МЭК_HV_XLPE_Cu_3ж_земля_в_трубе">#REF!</definedName>
    <definedName name="МЭК_HV_XLPE_Cu_армированный_3ж_воздух">#REF!</definedName>
    <definedName name="МЭК_HV_XLPE_Cu_армированный_3ж_земля">#REF!</definedName>
    <definedName name="МЭК_HV_XLPE_Cu_армированный_3ж_земля_в_трубе">#REF!</definedName>
    <definedName name="МЭК_HV_Сечение">#REF!</definedName>
    <definedName name="Надпись_количество_фаз">'Расчет кабелей по МЭК &lt;1кВ'!$D$39</definedName>
    <definedName name="Номинальный_ток">'Уставки '!$B$4</definedName>
    <definedName name="Номинальный_ток_автоматов">'Уставки '!$H$4:$H$32</definedName>
    <definedName name="Номинальный_ток_автоматов_Iэм">'Уставки '!$I$4:$I$5</definedName>
    <definedName name="Номинальный_ток_предохранителей">'Уставки '!$F$4:$F$26</definedName>
    <definedName name="ПН2_100А">Предохранители!$DL$6:$DM$182</definedName>
    <definedName name="ПН2_125А">Предохранители!$DI$6:$DJ$184</definedName>
    <definedName name="ПН2_160А">Предохранители!$DF$6:$DG$184</definedName>
    <definedName name="ПН2_200А">Предохранители!$DC$6:$DD$169</definedName>
    <definedName name="ПН2_250А">Предохранители!$CZ$6:$DA$178</definedName>
    <definedName name="ПН2_31.5А">Предохранители!$EA$6:$EB$40</definedName>
    <definedName name="ПН2_315А">Предохранители!$CW$6:$CX$176</definedName>
    <definedName name="ПН2_32А">Предохранители!$EA$6:$EB$170</definedName>
    <definedName name="ПН2_400А">Предохранители!$CT$6:$CU$176</definedName>
    <definedName name="ПН2_40А">Предохранители!$DX$6:$DY$177</definedName>
    <definedName name="ПН2_500А">Предохранители!$CQ$6:$CR$152</definedName>
    <definedName name="ПН2_50А">Предохранители!$DU$6:$DV$189</definedName>
    <definedName name="ПН2_630А">Предохранители!$CN$6:$CO$146</definedName>
    <definedName name="ПН2_63А">Предохранители!$DR$6:$DS$178</definedName>
    <definedName name="ПН2_80А">Предохранители!$DO$6:$DP$183</definedName>
    <definedName name="ПН2_Iн">Предохранители!$B$5</definedName>
    <definedName name="ПН2_tоткл">Предохранители!$D$5</definedName>
    <definedName name="ПН2_ТКЗ">Предохранители!$C$5</definedName>
    <definedName name="ППН_1000А">Предохранители!$V$6:$W$271</definedName>
    <definedName name="ППН_100А">Предохранители!$AZ$6:$BA$244</definedName>
    <definedName name="ППН_10А">Предохранители!$CA$6:$CB$230</definedName>
    <definedName name="ППН_1250А">Предохранители!$S$6:$T$304</definedName>
    <definedName name="ППН_125А">Предохранители!$AW$6:$AX$247</definedName>
    <definedName name="ППН_160А">Предохранители!$AT$6:$AU$245</definedName>
    <definedName name="ППН_16А">Предохранители!$BX$6:$BY$234</definedName>
    <definedName name="ППН_200А">Предохранители!$AQ$6:$AR$244</definedName>
    <definedName name="ППН_20А">Предохранители!$BU$6:$BV$229</definedName>
    <definedName name="ППН_250А">Предохранители!$AN$6:$AO$251</definedName>
    <definedName name="ППН_25А">Предохранители!$BR$6:$BS$233</definedName>
    <definedName name="ППН_2А">Предохранители!$CJ$6:$CK$232</definedName>
    <definedName name="ППН_315А">Предохранители!$AK$6:$AL$256</definedName>
    <definedName name="ППН_32А">Предохранители!$BO$6:$BP$233</definedName>
    <definedName name="ППН_400А">Предохранители!$AH$6:$AI$257</definedName>
    <definedName name="ППН_40А">Предохранители!$BL$6:$BM$235</definedName>
    <definedName name="ППН_4А">Предохранители!$CG$6:$CH$238</definedName>
    <definedName name="ППН_500А">Предохранители!$AE$6:$AF$252</definedName>
    <definedName name="ППН_50А">Предохранители!$BI$6:$BJ$235</definedName>
    <definedName name="ППН_630А">Предохранители!$AB$6:$AC$259</definedName>
    <definedName name="ППН_63А">Предохранители!$BF$6:$BG$232</definedName>
    <definedName name="ППН_6А">Предохранители!$CD$6:$CE$237</definedName>
    <definedName name="ППН_800А">Предохранители!$Y$6:$Z$267</definedName>
    <definedName name="ППН_80А">Предохранители!$BC$6:$BD$240</definedName>
    <definedName name="ППН_Iн">Предохранители!$B$4</definedName>
    <definedName name="ППН_tоткл">Предохранители!$D$4</definedName>
    <definedName name="ППН_ТКЗ">Предохранители!$C$4</definedName>
    <definedName name="Проводник">[2]Расчет!$D$3</definedName>
    <definedName name="разрывное_усилие">[2]Расчет!$D$9</definedName>
    <definedName name="Расстояние_между_кабелями_в_земле">'Расчет кабелей по МЭК &lt;1кВ'!$J$20</definedName>
    <definedName name="Расстояние_между_трубами_в_земле">'Расчет кабелей по МЭК &lt;1кВ'!$J$21</definedName>
    <definedName name="Расцепители">'Уставки '!$A$4:$A$6</definedName>
    <definedName name="Расцепители_Shneider">'Уставки '!$D$4:$D$5</definedName>
    <definedName name="Расцепители_АВВ">'Уставки '!$C$4:$C$5</definedName>
    <definedName name="сечение">'Расчет кабелей по МЭК &lt;1кВ'!$S$49</definedName>
    <definedName name="сечение_нуля">'Расчет кабелей по МЭК &lt;1кВ'!$T$49</definedName>
    <definedName name="Сигма__">[2]Расчет!$A$16</definedName>
    <definedName name="СИП_Коэффициент_линейного_расширения">[2]ВЛИ!$D$6</definedName>
    <definedName name="СИП_Модуль_упругости">[2]ВЛИ!$D$8</definedName>
    <definedName name="СИП_Прочность">[2]ВЛИ!$D$7</definedName>
    <definedName name="СИП2_Iд">'ВЛИ-0,4кВ'!$F$22:$F$34</definedName>
    <definedName name="СИП2_R">'ВЛИ-0,4кВ'!$D$22:$D$34</definedName>
    <definedName name="СИП2_R0">'ВЛИ-0,4кВ'!$E$22:$E$34</definedName>
    <definedName name="СИП2_X">'ВЛИ-0,4кВ'!$B$22:$B$34</definedName>
    <definedName name="СИП2_X0">'ВЛИ-0,4кВ'!$C$22:$C$34</definedName>
    <definedName name="СИП2_сечение">'ВЛИ-0,4кВ'!$A$22:$A$34</definedName>
    <definedName name="СИП2_сечение_0">'ВЛИ-0,4кВ'!$H$22:$H$34</definedName>
    <definedName name="СИП2_сечение_ф">'ВЛИ-0,4кВ'!$G$22:$G$34</definedName>
    <definedName name="способ_прокладки">'Расчет кабелей по МЭК &lt;1кВ'!$M$49</definedName>
    <definedName name="Т_количество_фаз" localSheetId="12">'[1]Расчет кабелей '!#REF!</definedName>
    <definedName name="Т_количество_фаз">'Расчет кабелей по МЭК &lt;1кВ'!#REF!</definedName>
    <definedName name="Т_мощность" localSheetId="12">'[1]Расчет кабелей '!#REF!</definedName>
    <definedName name="Т_мощность">'Расчет кабелей по МЭК &lt;1кВ'!$K$5</definedName>
    <definedName name="Т_Сопротивление" localSheetId="12">'[1]Расчет кабелей '!#REF!</definedName>
    <definedName name="Т_Сопротивление">'Расчет кабелей по МЭК &lt;1кВ'!$K$7</definedName>
    <definedName name="Т_схема_соединения" localSheetId="12">'[1]Расчет кабелей '!#REF!</definedName>
    <definedName name="Т_схема_соединения">'Расчет кабелей по МЭК &lt;1кВ'!$K$6</definedName>
    <definedName name="Таблица_B.52.17_AB">'Расчет кабелей по МЭК &lt;1кВ'!$F$29</definedName>
    <definedName name="Таблица_B.52.17_C">'Расчет кабелей по МЭК &lt;1кВ'!$F$30:$I$30</definedName>
    <definedName name="Таблица_B.52.17_E">'Расчет кабелей по МЭК &lt;1кВ'!$F$31</definedName>
    <definedName name="Таблица_B.52.17_F">'Расчет кабелей по МЭК &lt;1кВ'!$F$32</definedName>
    <definedName name="Таблица_B_10_коэффициент">#REF!</definedName>
    <definedName name="Таблица_B_10_температура">#REF!</definedName>
    <definedName name="Таблица_B_11_коэффициент">#REF!</definedName>
    <definedName name="Таблица_B_11_температура">#REF!</definedName>
    <definedName name="Таблица_B_14">#REF!</definedName>
    <definedName name="Таблица_B_15">#REF!</definedName>
    <definedName name="Таблица_B_16">#REF!</definedName>
    <definedName name="Таблица_B_17">#REF!</definedName>
    <definedName name="Таблица_B_18">#REF!</definedName>
    <definedName name="Таблица_B_19">#REF!</definedName>
    <definedName name="Таблица_B_20">#REF!</definedName>
    <definedName name="Таблица_B_21">#REF!</definedName>
    <definedName name="Таблица_B_52_17_AB">'Расчет кабелей по МЭК &lt;1кВ'!$F$29</definedName>
    <definedName name="Таблица_B_52_17_C">'Расчет кабелей по МЭК &lt;1кВ'!$F$30</definedName>
    <definedName name="Таблица_B_52_17_E">'Расчет кабелей по МЭК &lt;1кВ'!$F$31</definedName>
    <definedName name="Таблица_B_52_17_F">'Расчет кабелей по МЭК &lt;1кВ'!$F$32</definedName>
    <definedName name="Таэ">'Расчет кабелей по МЭК &lt;1кВ'!$AM$49</definedName>
    <definedName name="температура_воздуха">'Расчет кабелей по МЭК &lt;1кВ'!$J$25</definedName>
    <definedName name="температура_земли">'Расчет кабелей по МЭК &lt;1кВ'!$J$24</definedName>
    <definedName name="Тепловое_сопротивление">'МЭК&lt;1кВ'!$B$471:$H$473</definedName>
    <definedName name="термическая_стойкость_точка_КЗ">'Расчет кабелей по МЭК &lt;1кВ'!$BV$36</definedName>
    <definedName name="Тип_линии">'Расчет кабелей по МЭК &lt;1кВ'!$C$49</definedName>
    <definedName name="Тип_рассчета">'Расчет кабелей по МЭК &lt;1кВ'!$I$2</definedName>
  </definedNames>
  <calcPr calcId="145621"/>
</workbook>
</file>

<file path=xl/calcChain.xml><?xml version="1.0" encoding="utf-8"?>
<calcChain xmlns="http://schemas.openxmlformats.org/spreadsheetml/2006/main">
  <c r="G42" i="10" l="1"/>
  <c r="G41" i="10" l="1"/>
  <c r="E12" i="10" s="1"/>
  <c r="G50" i="10"/>
  <c r="G51" i="10"/>
  <c r="U11" i="10"/>
  <c r="AD299" i="19" l="1"/>
  <c r="AD298" i="19"/>
  <c r="AD297" i="19"/>
  <c r="AD296" i="19"/>
  <c r="AD295" i="19"/>
  <c r="AD294" i="19"/>
  <c r="AD293" i="19"/>
  <c r="AD292" i="19"/>
  <c r="AD291" i="19"/>
  <c r="AD290" i="19"/>
  <c r="AD289" i="19"/>
  <c r="AD288" i="19"/>
  <c r="AD287" i="19"/>
  <c r="AD286" i="19"/>
  <c r="AD285" i="19"/>
  <c r="AD284" i="19"/>
  <c r="AD283" i="19"/>
  <c r="AD282" i="19"/>
  <c r="AD281" i="19"/>
  <c r="AD280" i="19"/>
  <c r="AD279" i="19"/>
  <c r="AD278" i="19"/>
  <c r="AD277" i="19"/>
  <c r="AD276" i="19"/>
  <c r="AD275" i="19"/>
  <c r="AD274" i="19"/>
  <c r="AD273" i="19"/>
  <c r="AD272" i="19"/>
  <c r="AD271" i="19"/>
  <c r="AD270" i="19"/>
  <c r="AD269" i="19"/>
  <c r="AD268" i="19"/>
  <c r="AD267" i="19"/>
  <c r="AD266" i="19"/>
  <c r="AD265" i="19"/>
  <c r="AD264" i="19"/>
  <c r="AD263" i="19"/>
  <c r="AD262" i="19"/>
  <c r="AD261" i="19"/>
  <c r="AD260" i="19"/>
  <c r="AD259" i="19"/>
  <c r="AD258" i="19"/>
  <c r="AD257" i="19"/>
  <c r="AD256" i="19"/>
  <c r="AD255" i="19"/>
  <c r="AD254" i="19"/>
  <c r="AD253" i="19"/>
  <c r="AD252" i="19"/>
  <c r="AD251" i="19"/>
  <c r="AD250" i="19"/>
  <c r="AD249" i="19"/>
  <c r="AD248" i="19"/>
  <c r="AD247" i="19"/>
  <c r="AD246" i="19"/>
  <c r="AD245" i="19"/>
  <c r="AD244" i="19"/>
  <c r="AD243" i="19"/>
  <c r="AD242" i="19"/>
  <c r="AD241" i="19"/>
  <c r="AD240" i="19"/>
  <c r="AD239" i="19"/>
  <c r="AD238" i="19"/>
  <c r="AD237" i="19"/>
  <c r="AD236" i="19"/>
  <c r="AD235" i="19"/>
  <c r="AD234" i="19"/>
  <c r="AD233" i="19"/>
  <c r="AD232" i="19"/>
  <c r="AD231" i="19"/>
  <c r="AD230" i="19"/>
  <c r="AD229" i="19"/>
  <c r="AD228" i="19"/>
  <c r="AD227" i="19"/>
  <c r="AD226" i="19"/>
  <c r="AD225" i="19"/>
  <c r="AD224" i="19"/>
  <c r="AD223" i="19"/>
  <c r="AD222" i="19"/>
  <c r="AD221" i="19"/>
  <c r="AD220" i="19"/>
  <c r="AD219" i="19"/>
  <c r="AD218" i="19"/>
  <c r="AD217" i="19"/>
  <c r="AD216" i="19"/>
  <c r="AD215" i="19"/>
  <c r="AD214" i="19"/>
  <c r="AD213" i="19"/>
  <c r="AD212" i="19"/>
  <c r="AD211" i="19"/>
  <c r="AD210" i="19"/>
  <c r="AD209" i="19"/>
  <c r="AD208" i="19"/>
  <c r="AD207" i="19"/>
  <c r="AD206" i="19"/>
  <c r="AD205" i="19"/>
  <c r="AD204" i="19"/>
  <c r="AD203" i="19"/>
  <c r="AD202" i="19"/>
  <c r="AD201" i="19"/>
  <c r="AD200" i="19"/>
  <c r="AD199" i="19"/>
  <c r="AD198" i="19"/>
  <c r="AD197" i="19"/>
  <c r="AD196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8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D3" i="19"/>
  <c r="AD2" i="19"/>
  <c r="G49" i="10"/>
  <c r="G46" i="10"/>
  <c r="G45" i="10"/>
  <c r="G44" i="10"/>
  <c r="G43" i="10"/>
  <c r="U15" i="10"/>
  <c r="B3" i="21"/>
  <c r="G47" i="10"/>
  <c r="L32" i="5"/>
  <c r="N32" i="5" s="1"/>
  <c r="M32" i="5"/>
  <c r="L21" i="5"/>
  <c r="M21" i="5"/>
  <c r="L22" i="5"/>
  <c r="N22" i="5" s="1"/>
  <c r="M22" i="5"/>
  <c r="L23" i="5"/>
  <c r="M23" i="5"/>
  <c r="N23" i="5" s="1"/>
  <c r="L24" i="5"/>
  <c r="M24" i="5"/>
  <c r="L25" i="5"/>
  <c r="M25" i="5"/>
  <c r="L26" i="5"/>
  <c r="N26" i="5" s="1"/>
  <c r="M26" i="5"/>
  <c r="L27" i="5"/>
  <c r="M27" i="5"/>
  <c r="N27" i="5" s="1"/>
  <c r="L28" i="5"/>
  <c r="N28" i="5" s="1"/>
  <c r="M28" i="5"/>
  <c r="L29" i="5"/>
  <c r="M29" i="5"/>
  <c r="N29" i="5" s="1"/>
  <c r="L31" i="5"/>
  <c r="M31" i="5"/>
  <c r="N31" i="5" s="1"/>
  <c r="L9" i="5"/>
  <c r="M9" i="5"/>
  <c r="N9" i="5"/>
  <c r="L10" i="5"/>
  <c r="N10" i="5"/>
  <c r="M10" i="5"/>
  <c r="L12" i="5"/>
  <c r="M12" i="5"/>
  <c r="N12" i="5" s="1"/>
  <c r="L13" i="5"/>
  <c r="M13" i="5"/>
  <c r="L14" i="5"/>
  <c r="M14" i="5"/>
  <c r="L15" i="5"/>
  <c r="N15" i="5" s="1"/>
  <c r="M15" i="5"/>
  <c r="L16" i="5"/>
  <c r="M16" i="5"/>
  <c r="L17" i="5"/>
  <c r="M17" i="5"/>
  <c r="N17" i="5" s="1"/>
  <c r="L18" i="5"/>
  <c r="N18" i="5" s="1"/>
  <c r="M18" i="5"/>
  <c r="L19" i="5"/>
  <c r="M19" i="5"/>
  <c r="M8" i="5"/>
  <c r="L8" i="5"/>
  <c r="N8" i="5" s="1"/>
  <c r="N14" i="5"/>
  <c r="N19" i="5"/>
  <c r="N21" i="5"/>
  <c r="N13" i="5"/>
  <c r="N24" i="5"/>
  <c r="N16" i="5"/>
  <c r="T9" i="5"/>
  <c r="V9" i="5"/>
  <c r="T10" i="5"/>
  <c r="W10" i="5"/>
  <c r="T11" i="5"/>
  <c r="W11" i="5" s="1"/>
  <c r="T12" i="5"/>
  <c r="W12" i="5" s="1"/>
  <c r="T13" i="5"/>
  <c r="V13" i="5"/>
  <c r="T14" i="5"/>
  <c r="U14" i="5" s="1"/>
  <c r="W14" i="5"/>
  <c r="T15" i="5"/>
  <c r="V15" i="5"/>
  <c r="T16" i="5"/>
  <c r="T17" i="5"/>
  <c r="V17" i="5" s="1"/>
  <c r="T18" i="5"/>
  <c r="V18" i="5" s="1"/>
  <c r="T19" i="5"/>
  <c r="T8" i="5"/>
  <c r="U8" i="5" s="1"/>
  <c r="N296" i="20"/>
  <c r="M296" i="20"/>
  <c r="L296" i="20"/>
  <c r="P296" i="20"/>
  <c r="R296" i="20" s="1"/>
  <c r="K296" i="20"/>
  <c r="O296" i="20" s="1"/>
  <c r="Q296" i="20" s="1"/>
  <c r="N295" i="20"/>
  <c r="M295" i="20"/>
  <c r="L295" i="20"/>
  <c r="P295" i="20"/>
  <c r="R295" i="20" s="1"/>
  <c r="K295" i="20"/>
  <c r="O295" i="20" s="1"/>
  <c r="Q295" i="20" s="1"/>
  <c r="N294" i="20"/>
  <c r="M294" i="20"/>
  <c r="L294" i="20"/>
  <c r="P294" i="20"/>
  <c r="R294" i="20"/>
  <c r="K294" i="20"/>
  <c r="O294" i="20" s="1"/>
  <c r="Q294" i="20" s="1"/>
  <c r="N293" i="20"/>
  <c r="M293" i="20"/>
  <c r="L293" i="20"/>
  <c r="P293" i="20"/>
  <c r="R293" i="20" s="1"/>
  <c r="K293" i="20"/>
  <c r="O293" i="20" s="1"/>
  <c r="Q293" i="20" s="1"/>
  <c r="N292" i="20"/>
  <c r="M292" i="20"/>
  <c r="L292" i="20"/>
  <c r="P292" i="20"/>
  <c r="R292" i="20" s="1"/>
  <c r="K292" i="20"/>
  <c r="O292" i="20" s="1"/>
  <c r="Q292" i="20" s="1"/>
  <c r="N291" i="20"/>
  <c r="M291" i="20"/>
  <c r="L291" i="20"/>
  <c r="P291" i="20"/>
  <c r="R291" i="20" s="1"/>
  <c r="K291" i="20"/>
  <c r="O291" i="20" s="1"/>
  <c r="Q291" i="20" s="1"/>
  <c r="N290" i="20"/>
  <c r="M290" i="20"/>
  <c r="L290" i="20"/>
  <c r="P290" i="20"/>
  <c r="R290" i="20"/>
  <c r="K290" i="20"/>
  <c r="O290" i="20" s="1"/>
  <c r="Q290" i="20" s="1"/>
  <c r="N289" i="20"/>
  <c r="M289" i="20"/>
  <c r="L289" i="20"/>
  <c r="P289" i="20"/>
  <c r="R289" i="20" s="1"/>
  <c r="K289" i="20"/>
  <c r="O289" i="20" s="1"/>
  <c r="Q289" i="20" s="1"/>
  <c r="N288" i="20"/>
  <c r="M288" i="20"/>
  <c r="L288" i="20"/>
  <c r="P288" i="20"/>
  <c r="R288" i="20"/>
  <c r="K288" i="20"/>
  <c r="O288" i="20" s="1"/>
  <c r="Q288" i="20" s="1"/>
  <c r="P287" i="20"/>
  <c r="R287" i="20" s="1"/>
  <c r="N287" i="20"/>
  <c r="M287" i="20"/>
  <c r="L287" i="20"/>
  <c r="K287" i="20"/>
  <c r="O287" i="20" s="1"/>
  <c r="Q287" i="20" s="1"/>
  <c r="N286" i="20"/>
  <c r="M286" i="20"/>
  <c r="L286" i="20"/>
  <c r="P286" i="20"/>
  <c r="R286" i="20"/>
  <c r="K286" i="20"/>
  <c r="O286" i="20" s="1"/>
  <c r="Q286" i="20" s="1"/>
  <c r="N285" i="20"/>
  <c r="M285" i="20"/>
  <c r="L285" i="20"/>
  <c r="P285" i="20"/>
  <c r="R285" i="20" s="1"/>
  <c r="K285" i="20"/>
  <c r="O285" i="20" s="1"/>
  <c r="Q285" i="20" s="1"/>
  <c r="N284" i="20"/>
  <c r="M284" i="20"/>
  <c r="L284" i="20"/>
  <c r="P284" i="20"/>
  <c r="R284" i="20"/>
  <c r="K284" i="20"/>
  <c r="O284" i="20" s="1"/>
  <c r="Q284" i="20" s="1"/>
  <c r="N283" i="20"/>
  <c r="M283" i="20"/>
  <c r="L283" i="20"/>
  <c r="P283" i="20"/>
  <c r="R283" i="20" s="1"/>
  <c r="K283" i="20"/>
  <c r="O283" i="20" s="1"/>
  <c r="Q283" i="20" s="1"/>
  <c r="N282" i="20"/>
  <c r="M282" i="20"/>
  <c r="L282" i="20"/>
  <c r="P282" i="20"/>
  <c r="R282" i="20" s="1"/>
  <c r="K282" i="20"/>
  <c r="O282" i="20" s="1"/>
  <c r="Q282" i="20" s="1"/>
  <c r="N281" i="20"/>
  <c r="M281" i="20"/>
  <c r="L281" i="20"/>
  <c r="P281" i="20"/>
  <c r="R281" i="20" s="1"/>
  <c r="K281" i="20"/>
  <c r="O281" i="20" s="1"/>
  <c r="Q281" i="20" s="1"/>
  <c r="N280" i="20"/>
  <c r="M280" i="20"/>
  <c r="L280" i="20"/>
  <c r="P280" i="20"/>
  <c r="R280" i="20" s="1"/>
  <c r="K280" i="20"/>
  <c r="O280" i="20" s="1"/>
  <c r="Q280" i="20" s="1"/>
  <c r="O279" i="20"/>
  <c r="Q279" i="20" s="1"/>
  <c r="N279" i="20"/>
  <c r="M279" i="20"/>
  <c r="L279" i="20"/>
  <c r="P279" i="20"/>
  <c r="R279" i="20" s="1"/>
  <c r="K279" i="20"/>
  <c r="N278" i="20"/>
  <c r="M278" i="20"/>
  <c r="L278" i="20"/>
  <c r="P278" i="20"/>
  <c r="R278" i="20"/>
  <c r="K278" i="20"/>
  <c r="O278" i="20" s="1"/>
  <c r="Q278" i="20" s="1"/>
  <c r="N277" i="20"/>
  <c r="M277" i="20"/>
  <c r="L277" i="20"/>
  <c r="P277" i="20"/>
  <c r="R277" i="20" s="1"/>
  <c r="K277" i="20"/>
  <c r="O277" i="20" s="1"/>
  <c r="Q277" i="20" s="1"/>
  <c r="N276" i="20"/>
  <c r="M276" i="20"/>
  <c r="L276" i="20"/>
  <c r="P276" i="20"/>
  <c r="R276" i="20" s="1"/>
  <c r="K276" i="20"/>
  <c r="O276" i="20" s="1"/>
  <c r="Q276" i="20" s="1"/>
  <c r="N275" i="20"/>
  <c r="M275" i="20"/>
  <c r="L275" i="20"/>
  <c r="P275" i="20"/>
  <c r="R275" i="20" s="1"/>
  <c r="K275" i="20"/>
  <c r="O275" i="20" s="1"/>
  <c r="Q275" i="20" s="1"/>
  <c r="N274" i="20"/>
  <c r="M274" i="20"/>
  <c r="L274" i="20"/>
  <c r="P274" i="20"/>
  <c r="R274" i="20" s="1"/>
  <c r="K274" i="20"/>
  <c r="O274" i="20" s="1"/>
  <c r="Q274" i="20" s="1"/>
  <c r="N273" i="20"/>
  <c r="M273" i="20"/>
  <c r="L273" i="20"/>
  <c r="P273" i="20"/>
  <c r="R273" i="20" s="1"/>
  <c r="K273" i="20"/>
  <c r="O273" i="20" s="1"/>
  <c r="Q273" i="20" s="1"/>
  <c r="N272" i="20"/>
  <c r="M272" i="20"/>
  <c r="L272" i="20"/>
  <c r="P272" i="20"/>
  <c r="R272" i="20" s="1"/>
  <c r="K272" i="20"/>
  <c r="O272" i="20" s="1"/>
  <c r="Q272" i="20" s="1"/>
  <c r="N271" i="20"/>
  <c r="M271" i="20"/>
  <c r="L271" i="20"/>
  <c r="P271" i="20"/>
  <c r="R271" i="20" s="1"/>
  <c r="K271" i="20"/>
  <c r="O271" i="20" s="1"/>
  <c r="Q271" i="20" s="1"/>
  <c r="P270" i="20"/>
  <c r="R270" i="20" s="1"/>
  <c r="O270" i="20"/>
  <c r="Q270" i="20"/>
  <c r="N270" i="20"/>
  <c r="M270" i="20"/>
  <c r="L270" i="20"/>
  <c r="K270" i="20"/>
  <c r="N269" i="20"/>
  <c r="M269" i="20"/>
  <c r="L269" i="20"/>
  <c r="P269" i="20"/>
  <c r="R269" i="20" s="1"/>
  <c r="K269" i="20"/>
  <c r="O269" i="20" s="1"/>
  <c r="Q269" i="20" s="1"/>
  <c r="O268" i="20"/>
  <c r="Q268" i="20" s="1"/>
  <c r="N268" i="20"/>
  <c r="M268" i="20"/>
  <c r="L268" i="20"/>
  <c r="P268" i="20"/>
  <c r="R268" i="20" s="1"/>
  <c r="K268" i="20"/>
  <c r="N267" i="20"/>
  <c r="M267" i="20"/>
  <c r="L267" i="20"/>
  <c r="P267" i="20"/>
  <c r="R267" i="20" s="1"/>
  <c r="K267" i="20"/>
  <c r="O267" i="20" s="1"/>
  <c r="Q267" i="20" s="1"/>
  <c r="N266" i="20"/>
  <c r="M266" i="20"/>
  <c r="L266" i="20"/>
  <c r="P266" i="20"/>
  <c r="R266" i="20"/>
  <c r="K266" i="20"/>
  <c r="O266" i="20" s="1"/>
  <c r="Q266" i="20" s="1"/>
  <c r="N265" i="20"/>
  <c r="M265" i="20"/>
  <c r="L265" i="20"/>
  <c r="P265" i="20"/>
  <c r="R265" i="20" s="1"/>
  <c r="K265" i="20"/>
  <c r="O265" i="20" s="1"/>
  <c r="Q265" i="20" s="1"/>
  <c r="N264" i="20"/>
  <c r="M264" i="20"/>
  <c r="L264" i="20"/>
  <c r="P264" i="20"/>
  <c r="R264" i="20"/>
  <c r="K264" i="20"/>
  <c r="O264" i="20" s="1"/>
  <c r="Q264" i="20" s="1"/>
  <c r="N263" i="20"/>
  <c r="M263" i="20"/>
  <c r="L263" i="20"/>
  <c r="P263" i="20"/>
  <c r="R263" i="20" s="1"/>
  <c r="K263" i="20"/>
  <c r="O263" i="20" s="1"/>
  <c r="Q263" i="20" s="1"/>
  <c r="N262" i="20"/>
  <c r="M262" i="20"/>
  <c r="L262" i="20"/>
  <c r="P262" i="20"/>
  <c r="R262" i="20" s="1"/>
  <c r="K262" i="20"/>
  <c r="O262" i="20" s="1"/>
  <c r="Q262" i="20" s="1"/>
  <c r="N261" i="20"/>
  <c r="M261" i="20"/>
  <c r="L261" i="20"/>
  <c r="P261" i="20"/>
  <c r="R261" i="20" s="1"/>
  <c r="K261" i="20"/>
  <c r="O261" i="20" s="1"/>
  <c r="Q261" i="20" s="1"/>
  <c r="N260" i="20"/>
  <c r="M260" i="20"/>
  <c r="L260" i="20"/>
  <c r="P260" i="20"/>
  <c r="R260" i="20" s="1"/>
  <c r="K260" i="20"/>
  <c r="O260" i="20" s="1"/>
  <c r="Q260" i="20" s="1"/>
  <c r="O259" i="20"/>
  <c r="Q259" i="20" s="1"/>
  <c r="N259" i="20"/>
  <c r="M259" i="20"/>
  <c r="L259" i="20"/>
  <c r="P259" i="20"/>
  <c r="R259" i="20" s="1"/>
  <c r="K259" i="20"/>
  <c r="N258" i="20"/>
  <c r="M258" i="20"/>
  <c r="L258" i="20"/>
  <c r="P258" i="20"/>
  <c r="R258" i="20"/>
  <c r="K258" i="20"/>
  <c r="O258" i="20" s="1"/>
  <c r="Q258" i="20" s="1"/>
  <c r="N257" i="20"/>
  <c r="M257" i="20"/>
  <c r="L257" i="20"/>
  <c r="P257" i="20"/>
  <c r="R257" i="20" s="1"/>
  <c r="K257" i="20"/>
  <c r="O257" i="20" s="1"/>
  <c r="Q257" i="20" s="1"/>
  <c r="N256" i="20"/>
  <c r="M256" i="20"/>
  <c r="L256" i="20"/>
  <c r="P256" i="20"/>
  <c r="R256" i="20" s="1"/>
  <c r="K256" i="20"/>
  <c r="O256" i="20" s="1"/>
  <c r="Q256" i="20" s="1"/>
  <c r="N255" i="20"/>
  <c r="M255" i="20"/>
  <c r="L255" i="20"/>
  <c r="P255" i="20"/>
  <c r="R255" i="20" s="1"/>
  <c r="K255" i="20"/>
  <c r="O255" i="20" s="1"/>
  <c r="Q255" i="20" s="1"/>
  <c r="N254" i="20"/>
  <c r="M254" i="20"/>
  <c r="L254" i="20"/>
  <c r="P254" i="20"/>
  <c r="R254" i="20" s="1"/>
  <c r="K254" i="20"/>
  <c r="O254" i="20" s="1"/>
  <c r="Q254" i="20" s="1"/>
  <c r="N253" i="20"/>
  <c r="M253" i="20"/>
  <c r="L253" i="20"/>
  <c r="P253" i="20"/>
  <c r="R253" i="20" s="1"/>
  <c r="K253" i="20"/>
  <c r="O253" i="20" s="1"/>
  <c r="Q253" i="20" s="1"/>
  <c r="N252" i="20"/>
  <c r="M252" i="20"/>
  <c r="L252" i="20"/>
  <c r="P252" i="20"/>
  <c r="R252" i="20" s="1"/>
  <c r="K252" i="20"/>
  <c r="O252" i="20" s="1"/>
  <c r="Q252" i="20" s="1"/>
  <c r="N251" i="20"/>
  <c r="M251" i="20"/>
  <c r="L251" i="20"/>
  <c r="P251" i="20"/>
  <c r="R251" i="20" s="1"/>
  <c r="K251" i="20"/>
  <c r="O251" i="20" s="1"/>
  <c r="Q251" i="20" s="1"/>
  <c r="N250" i="20"/>
  <c r="M250" i="20"/>
  <c r="L250" i="20"/>
  <c r="P250" i="20"/>
  <c r="R250" i="20" s="1"/>
  <c r="K250" i="20"/>
  <c r="O250" i="20" s="1"/>
  <c r="Q250" i="20" s="1"/>
  <c r="N249" i="20"/>
  <c r="M249" i="20"/>
  <c r="L249" i="20"/>
  <c r="P249" i="20"/>
  <c r="R249" i="20" s="1"/>
  <c r="K249" i="20"/>
  <c r="O249" i="20" s="1"/>
  <c r="Q249" i="20" s="1"/>
  <c r="N248" i="20"/>
  <c r="M248" i="20"/>
  <c r="L248" i="20"/>
  <c r="P248" i="20" s="1"/>
  <c r="R248" i="20" s="1"/>
  <c r="K248" i="20"/>
  <c r="O248" i="20" s="1"/>
  <c r="Q248" i="20" s="1"/>
  <c r="N247" i="20"/>
  <c r="M247" i="20"/>
  <c r="L247" i="20"/>
  <c r="P247" i="20"/>
  <c r="R247" i="20" s="1"/>
  <c r="K247" i="20"/>
  <c r="O247" i="20" s="1"/>
  <c r="Q247" i="20" s="1"/>
  <c r="N246" i="20"/>
  <c r="M246" i="20"/>
  <c r="L246" i="20"/>
  <c r="P246" i="20"/>
  <c r="R246" i="20"/>
  <c r="K246" i="20"/>
  <c r="O246" i="20" s="1"/>
  <c r="Q246" i="20" s="1"/>
  <c r="N245" i="20"/>
  <c r="M245" i="20"/>
  <c r="L245" i="20"/>
  <c r="P245" i="20"/>
  <c r="R245" i="20" s="1"/>
  <c r="K245" i="20"/>
  <c r="O245" i="20" s="1"/>
  <c r="Q245" i="20" s="1"/>
  <c r="N244" i="20"/>
  <c r="M244" i="20"/>
  <c r="L244" i="20"/>
  <c r="P244" i="20"/>
  <c r="R244" i="20" s="1"/>
  <c r="K244" i="20"/>
  <c r="O244" i="20" s="1"/>
  <c r="Q244" i="20" s="1"/>
  <c r="N243" i="20"/>
  <c r="M243" i="20"/>
  <c r="L243" i="20"/>
  <c r="P243" i="20"/>
  <c r="R243" i="20" s="1"/>
  <c r="K243" i="20"/>
  <c r="O243" i="20" s="1"/>
  <c r="Q243" i="20" s="1"/>
  <c r="Q242" i="20"/>
  <c r="N242" i="20"/>
  <c r="M242" i="20"/>
  <c r="L242" i="20"/>
  <c r="P242" i="20" s="1"/>
  <c r="R242" i="20" s="1"/>
  <c r="K242" i="20"/>
  <c r="O242" i="20"/>
  <c r="N241" i="20"/>
  <c r="M241" i="20"/>
  <c r="L241" i="20"/>
  <c r="P241" i="20"/>
  <c r="R241" i="20" s="1"/>
  <c r="K241" i="20"/>
  <c r="O241" i="20" s="1"/>
  <c r="Q241" i="20" s="1"/>
  <c r="Q240" i="20"/>
  <c r="N240" i="20"/>
  <c r="M240" i="20"/>
  <c r="L240" i="20"/>
  <c r="P240" i="20"/>
  <c r="R240" i="20" s="1"/>
  <c r="K240" i="20"/>
  <c r="O240" i="20"/>
  <c r="N239" i="20"/>
  <c r="M239" i="20"/>
  <c r="L239" i="20"/>
  <c r="P239" i="20"/>
  <c r="R239" i="20" s="1"/>
  <c r="K239" i="20"/>
  <c r="O239" i="20" s="1"/>
  <c r="Q239" i="20" s="1"/>
  <c r="N238" i="20"/>
  <c r="M238" i="20"/>
  <c r="L238" i="20"/>
  <c r="P238" i="20"/>
  <c r="R238" i="20"/>
  <c r="K238" i="20"/>
  <c r="O238" i="20" s="1"/>
  <c r="Q238" i="20" s="1"/>
  <c r="N237" i="20"/>
  <c r="M237" i="20"/>
  <c r="L237" i="20"/>
  <c r="P237" i="20"/>
  <c r="R237" i="20" s="1"/>
  <c r="K237" i="20"/>
  <c r="O237" i="20" s="1"/>
  <c r="Q237" i="20" s="1"/>
  <c r="N236" i="20"/>
  <c r="M236" i="20"/>
  <c r="L236" i="20"/>
  <c r="P236" i="20"/>
  <c r="R236" i="20" s="1"/>
  <c r="K236" i="20"/>
  <c r="O236" i="20" s="1"/>
  <c r="Q236" i="20" s="1"/>
  <c r="N235" i="20"/>
  <c r="M235" i="20"/>
  <c r="L235" i="20"/>
  <c r="P235" i="20"/>
  <c r="R235" i="20" s="1"/>
  <c r="K235" i="20"/>
  <c r="O235" i="20" s="1"/>
  <c r="Q235" i="20" s="1"/>
  <c r="N234" i="20"/>
  <c r="M234" i="20"/>
  <c r="L234" i="20"/>
  <c r="P234" i="20"/>
  <c r="R234" i="20" s="1"/>
  <c r="K234" i="20"/>
  <c r="O234" i="20" s="1"/>
  <c r="Q234" i="20" s="1"/>
  <c r="N233" i="20"/>
  <c r="M233" i="20"/>
  <c r="L233" i="20"/>
  <c r="P233" i="20"/>
  <c r="R233" i="20" s="1"/>
  <c r="K233" i="20"/>
  <c r="O233" i="20" s="1"/>
  <c r="Q233" i="20" s="1"/>
  <c r="O232" i="20"/>
  <c r="Q232" i="20" s="1"/>
  <c r="N232" i="20"/>
  <c r="M232" i="20"/>
  <c r="L232" i="20"/>
  <c r="P232" i="20" s="1"/>
  <c r="R232" i="20" s="1"/>
  <c r="K232" i="20"/>
  <c r="N231" i="20"/>
  <c r="M231" i="20"/>
  <c r="L231" i="20"/>
  <c r="P231" i="20"/>
  <c r="R231" i="20" s="1"/>
  <c r="K231" i="20"/>
  <c r="O231" i="20" s="1"/>
  <c r="Q231" i="20" s="1"/>
  <c r="N230" i="20"/>
  <c r="M230" i="20"/>
  <c r="L230" i="20"/>
  <c r="P230" i="20"/>
  <c r="R230" i="20" s="1"/>
  <c r="K230" i="20"/>
  <c r="O230" i="20" s="1"/>
  <c r="Q230" i="20" s="1"/>
  <c r="N229" i="20"/>
  <c r="M229" i="20"/>
  <c r="L229" i="20"/>
  <c r="P229" i="20"/>
  <c r="R229" i="20" s="1"/>
  <c r="K229" i="20"/>
  <c r="O229" i="20" s="1"/>
  <c r="Q229" i="20" s="1"/>
  <c r="N228" i="20"/>
  <c r="M228" i="20"/>
  <c r="L228" i="20"/>
  <c r="P228" i="20"/>
  <c r="R228" i="20"/>
  <c r="K228" i="20"/>
  <c r="O228" i="20" s="1"/>
  <c r="Q228" i="20" s="1"/>
  <c r="N227" i="20"/>
  <c r="M227" i="20"/>
  <c r="L227" i="20"/>
  <c r="P227" i="20"/>
  <c r="R227" i="20" s="1"/>
  <c r="K227" i="20"/>
  <c r="O227" i="20" s="1"/>
  <c r="Q227" i="20" s="1"/>
  <c r="N226" i="20"/>
  <c r="M226" i="20"/>
  <c r="L226" i="20"/>
  <c r="P226" i="20"/>
  <c r="R226" i="20" s="1"/>
  <c r="K226" i="20"/>
  <c r="O226" i="20" s="1"/>
  <c r="Q226" i="20" s="1"/>
  <c r="N225" i="20"/>
  <c r="M225" i="20"/>
  <c r="L225" i="20"/>
  <c r="P225" i="20"/>
  <c r="R225" i="20" s="1"/>
  <c r="K225" i="20"/>
  <c r="O225" i="20" s="1"/>
  <c r="Q225" i="20" s="1"/>
  <c r="N224" i="20"/>
  <c r="M224" i="20"/>
  <c r="L224" i="20"/>
  <c r="P224" i="20"/>
  <c r="R224" i="20"/>
  <c r="K224" i="20"/>
  <c r="O224" i="20" s="1"/>
  <c r="Q224" i="20" s="1"/>
  <c r="N223" i="20"/>
  <c r="M223" i="20"/>
  <c r="L223" i="20"/>
  <c r="P223" i="20"/>
  <c r="R223" i="20" s="1"/>
  <c r="K223" i="20"/>
  <c r="O223" i="20" s="1"/>
  <c r="Q223" i="20" s="1"/>
  <c r="N222" i="20"/>
  <c r="M222" i="20"/>
  <c r="L222" i="20"/>
  <c r="P222" i="20"/>
  <c r="R222" i="20"/>
  <c r="K222" i="20"/>
  <c r="O222" i="20" s="1"/>
  <c r="Q222" i="20" s="1"/>
  <c r="P221" i="20"/>
  <c r="R221" i="20" s="1"/>
  <c r="N221" i="20"/>
  <c r="M221" i="20"/>
  <c r="L221" i="20"/>
  <c r="K221" i="20"/>
  <c r="O221" i="20" s="1"/>
  <c r="Q221" i="20" s="1"/>
  <c r="N220" i="20"/>
  <c r="M220" i="20"/>
  <c r="L220" i="20"/>
  <c r="P220" i="20"/>
  <c r="R220" i="20"/>
  <c r="K220" i="20"/>
  <c r="O220" i="20" s="1"/>
  <c r="Q220" i="20" s="1"/>
  <c r="P219" i="20"/>
  <c r="R219" i="20" s="1"/>
  <c r="N219" i="20"/>
  <c r="M219" i="20"/>
  <c r="L219" i="20"/>
  <c r="K219" i="20"/>
  <c r="O219" i="20" s="1"/>
  <c r="Q219" i="20" s="1"/>
  <c r="N218" i="20"/>
  <c r="M218" i="20"/>
  <c r="L218" i="20"/>
  <c r="P218" i="20"/>
  <c r="R218" i="20"/>
  <c r="K218" i="20"/>
  <c r="O218" i="20" s="1"/>
  <c r="Q218" i="20" s="1"/>
  <c r="N217" i="20"/>
  <c r="M217" i="20"/>
  <c r="L217" i="20"/>
  <c r="P217" i="20" s="1"/>
  <c r="R217" i="20" s="1"/>
  <c r="K217" i="20"/>
  <c r="O217" i="20" s="1"/>
  <c r="Q217" i="20" s="1"/>
  <c r="N216" i="20"/>
  <c r="M216" i="20"/>
  <c r="L216" i="20"/>
  <c r="P216" i="20"/>
  <c r="R216" i="20"/>
  <c r="K216" i="20"/>
  <c r="O216" i="20" s="1"/>
  <c r="Q216" i="20" s="1"/>
  <c r="N215" i="20"/>
  <c r="M215" i="20"/>
  <c r="L215" i="20"/>
  <c r="P215" i="20" s="1"/>
  <c r="R215" i="20" s="1"/>
  <c r="K215" i="20"/>
  <c r="O215" i="20" s="1"/>
  <c r="Q215" i="20" s="1"/>
  <c r="N214" i="20"/>
  <c r="M214" i="20"/>
  <c r="L214" i="20"/>
  <c r="P214" i="20"/>
  <c r="R214" i="20" s="1"/>
  <c r="K214" i="20"/>
  <c r="O214" i="20" s="1"/>
  <c r="Q214" i="20" s="1"/>
  <c r="N213" i="20"/>
  <c r="M213" i="20"/>
  <c r="L213" i="20"/>
  <c r="P213" i="20" s="1"/>
  <c r="R213" i="20" s="1"/>
  <c r="K213" i="20"/>
  <c r="O213" i="20" s="1"/>
  <c r="Q213" i="20" s="1"/>
  <c r="N212" i="20"/>
  <c r="M212" i="20"/>
  <c r="L212" i="20"/>
  <c r="P212" i="20"/>
  <c r="R212" i="20" s="1"/>
  <c r="K212" i="20"/>
  <c r="O212" i="20" s="1"/>
  <c r="Q212" i="20" s="1"/>
  <c r="N211" i="20"/>
  <c r="M211" i="20"/>
  <c r="L211" i="20"/>
  <c r="P211" i="20" s="1"/>
  <c r="R211" i="20" s="1"/>
  <c r="K211" i="20"/>
  <c r="O211" i="20" s="1"/>
  <c r="Q211" i="20" s="1"/>
  <c r="N210" i="20"/>
  <c r="M210" i="20"/>
  <c r="L210" i="20"/>
  <c r="P210" i="20"/>
  <c r="R210" i="20" s="1"/>
  <c r="K210" i="20"/>
  <c r="O210" i="20" s="1"/>
  <c r="Q210" i="20" s="1"/>
  <c r="N209" i="20"/>
  <c r="M209" i="20"/>
  <c r="L209" i="20"/>
  <c r="P209" i="20" s="1"/>
  <c r="R209" i="20" s="1"/>
  <c r="K209" i="20"/>
  <c r="O209" i="20" s="1"/>
  <c r="Q209" i="20" s="1"/>
  <c r="N208" i="20"/>
  <c r="M208" i="20"/>
  <c r="L208" i="20"/>
  <c r="P208" i="20"/>
  <c r="R208" i="20"/>
  <c r="K208" i="20"/>
  <c r="O208" i="20" s="1"/>
  <c r="Q208" i="20" s="1"/>
  <c r="N207" i="20"/>
  <c r="M207" i="20"/>
  <c r="L207" i="20"/>
  <c r="P207" i="20" s="1"/>
  <c r="R207" i="20" s="1"/>
  <c r="K207" i="20"/>
  <c r="O207" i="20" s="1"/>
  <c r="Q207" i="20" s="1"/>
  <c r="N206" i="20"/>
  <c r="M206" i="20"/>
  <c r="L206" i="20"/>
  <c r="P206" i="20"/>
  <c r="R206" i="20"/>
  <c r="K206" i="20"/>
  <c r="O206" i="20" s="1"/>
  <c r="Q206" i="20" s="1"/>
  <c r="N205" i="20"/>
  <c r="M205" i="20"/>
  <c r="L205" i="20"/>
  <c r="P205" i="20" s="1"/>
  <c r="R205" i="20" s="1"/>
  <c r="K205" i="20"/>
  <c r="O205" i="20" s="1"/>
  <c r="Q205" i="20" s="1"/>
  <c r="Q204" i="20"/>
  <c r="N204" i="20"/>
  <c r="M204" i="20"/>
  <c r="L204" i="20"/>
  <c r="P204" i="20" s="1"/>
  <c r="R204" i="20" s="1"/>
  <c r="K204" i="20"/>
  <c r="O204" i="20"/>
  <c r="N203" i="20"/>
  <c r="M203" i="20"/>
  <c r="L203" i="20"/>
  <c r="P203" i="20" s="1"/>
  <c r="R203" i="20" s="1"/>
  <c r="K203" i="20"/>
  <c r="O203" i="20" s="1"/>
  <c r="Q203" i="20" s="1"/>
  <c r="O202" i="20"/>
  <c r="Q202" i="20" s="1"/>
  <c r="N202" i="20"/>
  <c r="M202" i="20"/>
  <c r="L202" i="20"/>
  <c r="P202" i="20"/>
  <c r="R202" i="20" s="1"/>
  <c r="K202" i="20"/>
  <c r="N201" i="20"/>
  <c r="M201" i="20"/>
  <c r="L201" i="20"/>
  <c r="P201" i="20" s="1"/>
  <c r="R201" i="20" s="1"/>
  <c r="K201" i="20"/>
  <c r="O201" i="20" s="1"/>
  <c r="Q201" i="20" s="1"/>
  <c r="N200" i="20"/>
  <c r="M200" i="20"/>
  <c r="L200" i="20"/>
  <c r="P200" i="20" s="1"/>
  <c r="R200" i="20" s="1"/>
  <c r="K200" i="20"/>
  <c r="O200" i="20" s="1"/>
  <c r="Q200" i="20" s="1"/>
  <c r="N199" i="20"/>
  <c r="M199" i="20"/>
  <c r="L199" i="20"/>
  <c r="P199" i="20" s="1"/>
  <c r="R199" i="20" s="1"/>
  <c r="K199" i="20"/>
  <c r="O199" i="20" s="1"/>
  <c r="Q199" i="20" s="1"/>
  <c r="N198" i="20"/>
  <c r="M198" i="20"/>
  <c r="L198" i="20"/>
  <c r="P198" i="20"/>
  <c r="R198" i="20" s="1"/>
  <c r="K198" i="20"/>
  <c r="O198" i="20" s="1"/>
  <c r="Q198" i="20" s="1"/>
  <c r="N197" i="20"/>
  <c r="M197" i="20"/>
  <c r="L197" i="20"/>
  <c r="P197" i="20" s="1"/>
  <c r="R197" i="20" s="1"/>
  <c r="K197" i="20"/>
  <c r="O197" i="20" s="1"/>
  <c r="Q197" i="20" s="1"/>
  <c r="N196" i="20"/>
  <c r="M196" i="20"/>
  <c r="L196" i="20"/>
  <c r="P196" i="20"/>
  <c r="R196" i="20" s="1"/>
  <c r="K196" i="20"/>
  <c r="O196" i="20" s="1"/>
  <c r="Q196" i="20" s="1"/>
  <c r="N195" i="20"/>
  <c r="M195" i="20"/>
  <c r="L195" i="20"/>
  <c r="P195" i="20" s="1"/>
  <c r="R195" i="20" s="1"/>
  <c r="K195" i="20"/>
  <c r="O195" i="20" s="1"/>
  <c r="Q195" i="20" s="1"/>
  <c r="Q194" i="20"/>
  <c r="N194" i="20"/>
  <c r="M194" i="20"/>
  <c r="L194" i="20"/>
  <c r="P194" i="20" s="1"/>
  <c r="R194" i="20" s="1"/>
  <c r="K194" i="20"/>
  <c r="O194" i="20"/>
  <c r="N193" i="20"/>
  <c r="M193" i="20"/>
  <c r="L193" i="20"/>
  <c r="P193" i="20" s="1"/>
  <c r="R193" i="20" s="1"/>
  <c r="K193" i="20"/>
  <c r="O193" i="20" s="1"/>
  <c r="Q193" i="20" s="1"/>
  <c r="Q192" i="20"/>
  <c r="N192" i="20"/>
  <c r="M192" i="20"/>
  <c r="L192" i="20"/>
  <c r="P192" i="20" s="1"/>
  <c r="R192" i="20" s="1"/>
  <c r="K192" i="20"/>
  <c r="O192" i="20"/>
  <c r="N191" i="20"/>
  <c r="M191" i="20"/>
  <c r="L191" i="20"/>
  <c r="P191" i="20" s="1"/>
  <c r="R191" i="20" s="1"/>
  <c r="K191" i="20"/>
  <c r="O191" i="20" s="1"/>
  <c r="Q191" i="20" s="1"/>
  <c r="N190" i="20"/>
  <c r="M190" i="20"/>
  <c r="L190" i="20"/>
  <c r="P190" i="20"/>
  <c r="R190" i="20"/>
  <c r="K190" i="20"/>
  <c r="O190" i="20" s="1"/>
  <c r="Q190" i="20" s="1"/>
  <c r="N189" i="20"/>
  <c r="M189" i="20"/>
  <c r="L189" i="20"/>
  <c r="P189" i="20" s="1"/>
  <c r="R189" i="20" s="1"/>
  <c r="K189" i="20"/>
  <c r="O189" i="20" s="1"/>
  <c r="Q189" i="20" s="1"/>
  <c r="N188" i="20"/>
  <c r="M188" i="20"/>
  <c r="L188" i="20"/>
  <c r="P188" i="20"/>
  <c r="R188" i="20"/>
  <c r="K188" i="20"/>
  <c r="O188" i="20" s="1"/>
  <c r="Q188" i="20" s="1"/>
  <c r="N187" i="20"/>
  <c r="M187" i="20"/>
  <c r="L187" i="20"/>
  <c r="P187" i="20" s="1"/>
  <c r="R187" i="20" s="1"/>
  <c r="K187" i="20"/>
  <c r="O187" i="20" s="1"/>
  <c r="Q187" i="20" s="1"/>
  <c r="N186" i="20"/>
  <c r="M186" i="20"/>
  <c r="L186" i="20"/>
  <c r="P186" i="20" s="1"/>
  <c r="R186" i="20" s="1"/>
  <c r="K186" i="20"/>
  <c r="O186" i="20" s="1"/>
  <c r="Q186" i="20" s="1"/>
  <c r="N185" i="20"/>
  <c r="M185" i="20"/>
  <c r="L185" i="20"/>
  <c r="P185" i="20" s="1"/>
  <c r="R185" i="20" s="1"/>
  <c r="K185" i="20"/>
  <c r="O185" i="20" s="1"/>
  <c r="Q185" i="20" s="1"/>
  <c r="N184" i="20"/>
  <c r="M184" i="20"/>
  <c r="L184" i="20"/>
  <c r="P184" i="20" s="1"/>
  <c r="R184" i="20" s="1"/>
  <c r="K184" i="20"/>
  <c r="O184" i="20" s="1"/>
  <c r="Q184" i="20" s="1"/>
  <c r="P183" i="20"/>
  <c r="R183" i="20"/>
  <c r="N183" i="20"/>
  <c r="M183" i="20"/>
  <c r="L183" i="20"/>
  <c r="K183" i="20"/>
  <c r="O183" i="20" s="1"/>
  <c r="Q183" i="20" s="1"/>
  <c r="N182" i="20"/>
  <c r="M182" i="20"/>
  <c r="L182" i="20"/>
  <c r="P182" i="20"/>
  <c r="R182" i="20"/>
  <c r="K182" i="20"/>
  <c r="O182" i="20" s="1"/>
  <c r="Q182" i="20" s="1"/>
  <c r="O181" i="20"/>
  <c r="Q181" i="20" s="1"/>
  <c r="N181" i="20"/>
  <c r="M181" i="20"/>
  <c r="L181" i="20"/>
  <c r="P181" i="20"/>
  <c r="R181" i="20" s="1"/>
  <c r="K181" i="20"/>
  <c r="N180" i="20"/>
  <c r="M180" i="20"/>
  <c r="L180" i="20"/>
  <c r="P180" i="20" s="1"/>
  <c r="R180" i="20" s="1"/>
  <c r="K180" i="20"/>
  <c r="O180" i="20" s="1"/>
  <c r="Q180" i="20" s="1"/>
  <c r="P179" i="20"/>
  <c r="R179" i="20"/>
  <c r="N179" i="20"/>
  <c r="M179" i="20"/>
  <c r="L179" i="20"/>
  <c r="K179" i="20"/>
  <c r="O179" i="20" s="1"/>
  <c r="Q179" i="20" s="1"/>
  <c r="N178" i="20"/>
  <c r="M178" i="20"/>
  <c r="L178" i="20"/>
  <c r="P178" i="20"/>
  <c r="R178" i="20" s="1"/>
  <c r="K178" i="20"/>
  <c r="O178" i="20" s="1"/>
  <c r="Q178" i="20" s="1"/>
  <c r="N177" i="20"/>
  <c r="M177" i="20"/>
  <c r="L177" i="20"/>
  <c r="P177" i="20" s="1"/>
  <c r="R177" i="20" s="1"/>
  <c r="K177" i="20"/>
  <c r="O177" i="20" s="1"/>
  <c r="Q177" i="20" s="1"/>
  <c r="N176" i="20"/>
  <c r="M176" i="20"/>
  <c r="L176" i="20"/>
  <c r="P176" i="20"/>
  <c r="R176" i="20" s="1"/>
  <c r="K176" i="20"/>
  <c r="O176" i="20" s="1"/>
  <c r="Q176" i="20" s="1"/>
  <c r="N175" i="20"/>
  <c r="M175" i="20"/>
  <c r="L175" i="20"/>
  <c r="P175" i="20" s="1"/>
  <c r="R175" i="20" s="1"/>
  <c r="K175" i="20"/>
  <c r="O175" i="20" s="1"/>
  <c r="Q175" i="20" s="1"/>
  <c r="N174" i="20"/>
  <c r="M174" i="20"/>
  <c r="L174" i="20"/>
  <c r="P174" i="20" s="1"/>
  <c r="R174" i="20" s="1"/>
  <c r="K174" i="20"/>
  <c r="O174" i="20" s="1"/>
  <c r="Q174" i="20" s="1"/>
  <c r="N173" i="20"/>
  <c r="M173" i="20"/>
  <c r="L173" i="20"/>
  <c r="P173" i="20" s="1"/>
  <c r="R173" i="20" s="1"/>
  <c r="K173" i="20"/>
  <c r="O173" i="20" s="1"/>
  <c r="Q173" i="20" s="1"/>
  <c r="N172" i="20"/>
  <c r="M172" i="20"/>
  <c r="L172" i="20"/>
  <c r="P172" i="20"/>
  <c r="R172" i="20"/>
  <c r="K172" i="20"/>
  <c r="O172" i="20" s="1"/>
  <c r="Q172" i="20" s="1"/>
  <c r="N171" i="20"/>
  <c r="M171" i="20"/>
  <c r="L171" i="20"/>
  <c r="P171" i="20" s="1"/>
  <c r="R171" i="20" s="1"/>
  <c r="K171" i="20"/>
  <c r="O171" i="20" s="1"/>
  <c r="Q171" i="20" s="1"/>
  <c r="Q170" i="20"/>
  <c r="N170" i="20"/>
  <c r="M170" i="20"/>
  <c r="L170" i="20"/>
  <c r="P170" i="20" s="1"/>
  <c r="R170" i="20" s="1"/>
  <c r="K170" i="20"/>
  <c r="O170" i="20"/>
  <c r="N169" i="20"/>
  <c r="M169" i="20"/>
  <c r="L169" i="20"/>
  <c r="P169" i="20" s="1"/>
  <c r="R169" i="20" s="1"/>
  <c r="K169" i="20"/>
  <c r="O169" i="20" s="1"/>
  <c r="Q169" i="20" s="1"/>
  <c r="N168" i="20"/>
  <c r="M168" i="20"/>
  <c r="L168" i="20"/>
  <c r="P168" i="20" s="1"/>
  <c r="R168" i="20" s="1"/>
  <c r="K168" i="20"/>
  <c r="O168" i="20" s="1"/>
  <c r="Q168" i="20" s="1"/>
  <c r="N167" i="20"/>
  <c r="M167" i="20"/>
  <c r="L167" i="20"/>
  <c r="P167" i="20" s="1"/>
  <c r="R167" i="20" s="1"/>
  <c r="K167" i="20"/>
  <c r="O167" i="20" s="1"/>
  <c r="Q167" i="20" s="1"/>
  <c r="N166" i="20"/>
  <c r="M166" i="20"/>
  <c r="L166" i="20"/>
  <c r="P166" i="20"/>
  <c r="R166" i="20"/>
  <c r="K166" i="20"/>
  <c r="O166" i="20" s="1"/>
  <c r="Q166" i="20" s="1"/>
  <c r="P165" i="20"/>
  <c r="R165" i="20" s="1"/>
  <c r="N165" i="20"/>
  <c r="M165" i="20"/>
  <c r="L165" i="20"/>
  <c r="K165" i="20"/>
  <c r="O165" i="20" s="1"/>
  <c r="Q165" i="20" s="1"/>
  <c r="N164" i="20"/>
  <c r="M164" i="20"/>
  <c r="L164" i="20"/>
  <c r="P164" i="20"/>
  <c r="R164" i="20" s="1"/>
  <c r="K164" i="20"/>
  <c r="O164" i="20" s="1"/>
  <c r="Q164" i="20" s="1"/>
  <c r="N163" i="20"/>
  <c r="M163" i="20"/>
  <c r="L163" i="20"/>
  <c r="P163" i="20" s="1"/>
  <c r="R163" i="20" s="1"/>
  <c r="K163" i="20"/>
  <c r="O163" i="20" s="1"/>
  <c r="Q163" i="20" s="1"/>
  <c r="P162" i="20"/>
  <c r="R162" i="20" s="1"/>
  <c r="N162" i="20"/>
  <c r="M162" i="20"/>
  <c r="L162" i="20"/>
  <c r="K162" i="20"/>
  <c r="O162" i="20" s="1"/>
  <c r="Q162" i="20" s="1"/>
  <c r="N161" i="20"/>
  <c r="M161" i="20"/>
  <c r="L161" i="20"/>
  <c r="P161" i="20" s="1"/>
  <c r="R161" i="20"/>
  <c r="K161" i="20"/>
  <c r="O161" i="20" s="1"/>
  <c r="Q161" i="20" s="1"/>
  <c r="O160" i="20"/>
  <c r="Q160" i="20"/>
  <c r="N160" i="20"/>
  <c r="M160" i="20"/>
  <c r="L160" i="20"/>
  <c r="P160" i="20" s="1"/>
  <c r="R160" i="20" s="1"/>
  <c r="K160" i="20"/>
  <c r="N159" i="20"/>
  <c r="M159" i="20"/>
  <c r="L159" i="20"/>
  <c r="P159" i="20" s="1"/>
  <c r="R159" i="20" s="1"/>
  <c r="K159" i="20"/>
  <c r="O159" i="20" s="1"/>
  <c r="Q159" i="20" s="1"/>
  <c r="N158" i="20"/>
  <c r="M158" i="20"/>
  <c r="L158" i="20"/>
  <c r="P158" i="20" s="1"/>
  <c r="R158" i="20" s="1"/>
  <c r="K158" i="20"/>
  <c r="O158" i="20" s="1"/>
  <c r="Q158" i="20" s="1"/>
  <c r="N157" i="20"/>
  <c r="M157" i="20"/>
  <c r="L157" i="20"/>
  <c r="P157" i="20" s="1"/>
  <c r="R157" i="20" s="1"/>
  <c r="K157" i="20"/>
  <c r="O157" i="20" s="1"/>
  <c r="Q157" i="20" s="1"/>
  <c r="N156" i="20"/>
  <c r="M156" i="20"/>
  <c r="L156" i="20"/>
  <c r="P156" i="20" s="1"/>
  <c r="R156" i="20" s="1"/>
  <c r="K156" i="20"/>
  <c r="O156" i="20" s="1"/>
  <c r="Q156" i="20" s="1"/>
  <c r="N155" i="20"/>
  <c r="M155" i="20"/>
  <c r="L155" i="20"/>
  <c r="P155" i="20" s="1"/>
  <c r="R155" i="20" s="1"/>
  <c r="K155" i="20"/>
  <c r="O155" i="20" s="1"/>
  <c r="Q155" i="20" s="1"/>
  <c r="N154" i="20"/>
  <c r="M154" i="20"/>
  <c r="L154" i="20"/>
  <c r="P154" i="20" s="1"/>
  <c r="R154" i="20" s="1"/>
  <c r="K154" i="20"/>
  <c r="O154" i="20" s="1"/>
  <c r="Q154" i="20" s="1"/>
  <c r="N153" i="20"/>
  <c r="M153" i="20"/>
  <c r="L153" i="20"/>
  <c r="P153" i="20" s="1"/>
  <c r="R153" i="20"/>
  <c r="K153" i="20"/>
  <c r="O153" i="20" s="1"/>
  <c r="Q153" i="20" s="1"/>
  <c r="N152" i="20"/>
  <c r="M152" i="20"/>
  <c r="L152" i="20"/>
  <c r="P152" i="20" s="1"/>
  <c r="R152" i="20" s="1"/>
  <c r="K152" i="20"/>
  <c r="O152" i="20" s="1"/>
  <c r="Q152" i="20" s="1"/>
  <c r="O151" i="20"/>
  <c r="Q151" i="20"/>
  <c r="N151" i="20"/>
  <c r="M151" i="20"/>
  <c r="L151" i="20"/>
  <c r="P151" i="20" s="1"/>
  <c r="R151" i="20" s="1"/>
  <c r="K151" i="20"/>
  <c r="N150" i="20"/>
  <c r="M150" i="20"/>
  <c r="L150" i="20"/>
  <c r="P150" i="20" s="1"/>
  <c r="R150" i="20" s="1"/>
  <c r="K150" i="20"/>
  <c r="O150" i="20" s="1"/>
  <c r="Q150" i="20" s="1"/>
  <c r="N149" i="20"/>
  <c r="M149" i="20"/>
  <c r="L149" i="20"/>
  <c r="P149" i="20" s="1"/>
  <c r="R149" i="20" s="1"/>
  <c r="K149" i="20"/>
  <c r="O149" i="20" s="1"/>
  <c r="Q149" i="20" s="1"/>
  <c r="N148" i="20"/>
  <c r="M148" i="20"/>
  <c r="L148" i="20"/>
  <c r="P148" i="20"/>
  <c r="R148" i="20" s="1"/>
  <c r="K148" i="20"/>
  <c r="O148" i="20" s="1"/>
  <c r="Q148" i="20" s="1"/>
  <c r="N147" i="20"/>
  <c r="M147" i="20"/>
  <c r="L147" i="20"/>
  <c r="P147" i="20" s="1"/>
  <c r="R147" i="20" s="1"/>
  <c r="K147" i="20"/>
  <c r="O147" i="20" s="1"/>
  <c r="Q147" i="20" s="1"/>
  <c r="N146" i="20"/>
  <c r="M146" i="20"/>
  <c r="L146" i="20"/>
  <c r="P146" i="20" s="1"/>
  <c r="R146" i="20" s="1"/>
  <c r="K146" i="20"/>
  <c r="O146" i="20" s="1"/>
  <c r="Q146" i="20" s="1"/>
  <c r="N145" i="20"/>
  <c r="M145" i="20"/>
  <c r="L145" i="20"/>
  <c r="P145" i="20"/>
  <c r="R145" i="20"/>
  <c r="K145" i="20"/>
  <c r="O145" i="20" s="1"/>
  <c r="Q145" i="20"/>
  <c r="N144" i="20"/>
  <c r="M144" i="20"/>
  <c r="L144" i="20"/>
  <c r="P144" i="20"/>
  <c r="R144" i="20"/>
  <c r="K144" i="20"/>
  <c r="O144" i="20" s="1"/>
  <c r="Q144" i="20" s="1"/>
  <c r="N143" i="20"/>
  <c r="M143" i="20"/>
  <c r="L143" i="20"/>
  <c r="P143" i="20" s="1"/>
  <c r="R143" i="20" s="1"/>
  <c r="K143" i="20"/>
  <c r="O143" i="20" s="1"/>
  <c r="Q143" i="20"/>
  <c r="N142" i="20"/>
  <c r="M142" i="20"/>
  <c r="L142" i="20"/>
  <c r="P142" i="20" s="1"/>
  <c r="R142" i="20" s="1"/>
  <c r="K142" i="20"/>
  <c r="O142" i="20" s="1"/>
  <c r="Q142" i="20" s="1"/>
  <c r="N141" i="20"/>
  <c r="M141" i="20"/>
  <c r="L141" i="20"/>
  <c r="P141" i="20" s="1"/>
  <c r="R141" i="20" s="1"/>
  <c r="K141" i="20"/>
  <c r="O141" i="20" s="1"/>
  <c r="Q141" i="20" s="1"/>
  <c r="Q140" i="20"/>
  <c r="N140" i="20"/>
  <c r="M140" i="20"/>
  <c r="L140" i="20"/>
  <c r="P140" i="20" s="1"/>
  <c r="R140" i="20" s="1"/>
  <c r="K140" i="20"/>
  <c r="O140" i="20"/>
  <c r="N139" i="20"/>
  <c r="M139" i="20"/>
  <c r="L139" i="20"/>
  <c r="P139" i="20"/>
  <c r="R139" i="20" s="1"/>
  <c r="K139" i="20"/>
  <c r="O139" i="20" s="1"/>
  <c r="Q139" i="20"/>
  <c r="Q138" i="20"/>
  <c r="N138" i="20"/>
  <c r="M138" i="20"/>
  <c r="L138" i="20"/>
  <c r="P138" i="20"/>
  <c r="R138" i="20" s="1"/>
  <c r="K138" i="20"/>
  <c r="O138" i="20"/>
  <c r="N137" i="20"/>
  <c r="M137" i="20"/>
  <c r="L137" i="20"/>
  <c r="P137" i="20"/>
  <c r="R137" i="20"/>
  <c r="K137" i="20"/>
  <c r="O137" i="20" s="1"/>
  <c r="Q137" i="20" s="1"/>
  <c r="N136" i="20"/>
  <c r="M136" i="20"/>
  <c r="L136" i="20"/>
  <c r="P136" i="20" s="1"/>
  <c r="R136" i="20" s="1"/>
  <c r="K136" i="20"/>
  <c r="O136" i="20" s="1"/>
  <c r="Q136" i="20" s="1"/>
  <c r="N135" i="20"/>
  <c r="M135" i="20"/>
  <c r="L135" i="20"/>
  <c r="P135" i="20" s="1"/>
  <c r="R135" i="20" s="1"/>
  <c r="K135" i="20"/>
  <c r="O135" i="20" s="1"/>
  <c r="Q135" i="20"/>
  <c r="N134" i="20"/>
  <c r="M134" i="20"/>
  <c r="L134" i="20"/>
  <c r="P134" i="20"/>
  <c r="R134" i="20" s="1"/>
  <c r="K134" i="20"/>
  <c r="O134" i="20" s="1"/>
  <c r="Q134" i="20" s="1"/>
  <c r="N133" i="20"/>
  <c r="M133" i="20"/>
  <c r="L133" i="20"/>
  <c r="P133" i="20" s="1"/>
  <c r="R133" i="20" s="1"/>
  <c r="K133" i="20"/>
  <c r="O133" i="20" s="1"/>
  <c r="Q133" i="20" s="1"/>
  <c r="N132" i="20"/>
  <c r="M132" i="20"/>
  <c r="L132" i="20"/>
  <c r="P132" i="20"/>
  <c r="R132" i="20" s="1"/>
  <c r="K132" i="20"/>
  <c r="O132" i="20" s="1"/>
  <c r="Q132" i="20" s="1"/>
  <c r="N131" i="20"/>
  <c r="M131" i="20"/>
  <c r="L131" i="20"/>
  <c r="P131" i="20" s="1"/>
  <c r="R131" i="20" s="1"/>
  <c r="K131" i="20"/>
  <c r="O131" i="20" s="1"/>
  <c r="Q131" i="20" s="1"/>
  <c r="N130" i="20"/>
  <c r="M130" i="20"/>
  <c r="L130" i="20"/>
  <c r="P130" i="20"/>
  <c r="R130" i="20"/>
  <c r="K130" i="20"/>
  <c r="O130" i="20" s="1"/>
  <c r="Q130" i="20"/>
  <c r="N129" i="20"/>
  <c r="M129" i="20"/>
  <c r="L129" i="20"/>
  <c r="P129" i="20" s="1"/>
  <c r="R129" i="20" s="1"/>
  <c r="K129" i="20"/>
  <c r="O129" i="20" s="1"/>
  <c r="Q129" i="20"/>
  <c r="N128" i="20"/>
  <c r="M128" i="20"/>
  <c r="L128" i="20"/>
  <c r="P128" i="20" s="1"/>
  <c r="R128" i="20" s="1"/>
  <c r="K128" i="20"/>
  <c r="O128" i="20" s="1"/>
  <c r="Q128" i="20"/>
  <c r="O127" i="20"/>
  <c r="Q127" i="20"/>
  <c r="N127" i="20"/>
  <c r="M127" i="20"/>
  <c r="L127" i="20"/>
  <c r="P127" i="20" s="1"/>
  <c r="R127" i="20" s="1"/>
  <c r="K127" i="20"/>
  <c r="N126" i="20"/>
  <c r="M126" i="20"/>
  <c r="L126" i="20"/>
  <c r="P126" i="20" s="1"/>
  <c r="R126" i="20" s="1"/>
  <c r="K126" i="20"/>
  <c r="O126" i="20" s="1"/>
  <c r="Q126" i="20" s="1"/>
  <c r="N125" i="20"/>
  <c r="M125" i="20"/>
  <c r="L125" i="20"/>
  <c r="P125" i="20"/>
  <c r="R125" i="20" s="1"/>
  <c r="K125" i="20"/>
  <c r="O125" i="20"/>
  <c r="Q125" i="20" s="1"/>
  <c r="N124" i="20"/>
  <c r="M124" i="20"/>
  <c r="L124" i="20"/>
  <c r="P124" i="20"/>
  <c r="R124" i="20" s="1"/>
  <c r="K124" i="20"/>
  <c r="O124" i="20" s="1"/>
  <c r="Q124" i="20" s="1"/>
  <c r="N123" i="20"/>
  <c r="M123" i="20"/>
  <c r="L123" i="20"/>
  <c r="P123" i="20"/>
  <c r="R123" i="20" s="1"/>
  <c r="K123" i="20"/>
  <c r="O123" i="20"/>
  <c r="Q123" i="20" s="1"/>
  <c r="N122" i="20"/>
  <c r="M122" i="20"/>
  <c r="L122" i="20"/>
  <c r="P122" i="20"/>
  <c r="R122" i="20" s="1"/>
  <c r="K122" i="20"/>
  <c r="O122" i="20" s="1"/>
  <c r="Q122" i="20" s="1"/>
  <c r="N121" i="20"/>
  <c r="M121" i="20"/>
  <c r="L121" i="20"/>
  <c r="P121" i="20"/>
  <c r="R121" i="20" s="1"/>
  <c r="K121" i="20"/>
  <c r="O121" i="20"/>
  <c r="Q121" i="20" s="1"/>
  <c r="N120" i="20"/>
  <c r="M120" i="20"/>
  <c r="L120" i="20"/>
  <c r="P120" i="20"/>
  <c r="R120" i="20" s="1"/>
  <c r="K120" i="20"/>
  <c r="O120" i="20" s="1"/>
  <c r="Q120" i="20" s="1"/>
  <c r="N119" i="20"/>
  <c r="M119" i="20"/>
  <c r="L119" i="20"/>
  <c r="P119" i="20"/>
  <c r="R119" i="20" s="1"/>
  <c r="K119" i="20"/>
  <c r="O119" i="20"/>
  <c r="Q119" i="20" s="1"/>
  <c r="N118" i="20"/>
  <c r="M118" i="20"/>
  <c r="L118" i="20"/>
  <c r="P118" i="20"/>
  <c r="R118" i="20" s="1"/>
  <c r="K118" i="20"/>
  <c r="O118" i="20" s="1"/>
  <c r="Q118" i="20" s="1"/>
  <c r="N117" i="20"/>
  <c r="M117" i="20"/>
  <c r="L117" i="20"/>
  <c r="P117" i="20"/>
  <c r="R117" i="20" s="1"/>
  <c r="K117" i="20"/>
  <c r="O117" i="20"/>
  <c r="Q117" i="20" s="1"/>
  <c r="N116" i="20"/>
  <c r="M116" i="20"/>
  <c r="L116" i="20"/>
  <c r="P116" i="20"/>
  <c r="R116" i="20" s="1"/>
  <c r="K116" i="20"/>
  <c r="O116" i="20" s="1"/>
  <c r="Q116" i="20" s="1"/>
  <c r="N115" i="20"/>
  <c r="M115" i="20"/>
  <c r="L115" i="20"/>
  <c r="P115" i="20"/>
  <c r="R115" i="20" s="1"/>
  <c r="K115" i="20"/>
  <c r="O115" i="20"/>
  <c r="Q115" i="20" s="1"/>
  <c r="N114" i="20"/>
  <c r="M114" i="20"/>
  <c r="L114" i="20"/>
  <c r="P114" i="20"/>
  <c r="R114" i="20" s="1"/>
  <c r="K114" i="20"/>
  <c r="O114" i="20" s="1"/>
  <c r="Q114" i="20" s="1"/>
  <c r="N113" i="20"/>
  <c r="M113" i="20"/>
  <c r="L113" i="20"/>
  <c r="P113" i="20"/>
  <c r="R113" i="20" s="1"/>
  <c r="K113" i="20"/>
  <c r="O113" i="20"/>
  <c r="Q113" i="20" s="1"/>
  <c r="N112" i="20"/>
  <c r="M112" i="20"/>
  <c r="L112" i="20"/>
  <c r="P112" i="20"/>
  <c r="R112" i="20" s="1"/>
  <c r="K112" i="20"/>
  <c r="O112" i="20" s="1"/>
  <c r="Q112" i="20" s="1"/>
  <c r="N111" i="20"/>
  <c r="M111" i="20"/>
  <c r="L111" i="20"/>
  <c r="P111" i="20"/>
  <c r="R111" i="20" s="1"/>
  <c r="K111" i="20"/>
  <c r="O111" i="20"/>
  <c r="Q111" i="20" s="1"/>
  <c r="N110" i="20"/>
  <c r="M110" i="20"/>
  <c r="L110" i="20"/>
  <c r="P110" i="20"/>
  <c r="R110" i="20" s="1"/>
  <c r="K110" i="20"/>
  <c r="O110" i="20" s="1"/>
  <c r="Q110" i="20" s="1"/>
  <c r="N109" i="20"/>
  <c r="M109" i="20"/>
  <c r="L109" i="20"/>
  <c r="P109" i="20"/>
  <c r="R109" i="20" s="1"/>
  <c r="K109" i="20"/>
  <c r="O109" i="20"/>
  <c r="Q109" i="20" s="1"/>
  <c r="N108" i="20"/>
  <c r="M108" i="20"/>
  <c r="L108" i="20"/>
  <c r="P108" i="20"/>
  <c r="R108" i="20" s="1"/>
  <c r="K108" i="20"/>
  <c r="O108" i="20" s="1"/>
  <c r="Q108" i="20" s="1"/>
  <c r="N107" i="20"/>
  <c r="M107" i="20"/>
  <c r="L107" i="20"/>
  <c r="P107" i="20"/>
  <c r="R107" i="20" s="1"/>
  <c r="K107" i="20"/>
  <c r="O107" i="20"/>
  <c r="Q107" i="20" s="1"/>
  <c r="N106" i="20"/>
  <c r="M106" i="20"/>
  <c r="L106" i="20"/>
  <c r="P106" i="20"/>
  <c r="R106" i="20" s="1"/>
  <c r="K106" i="20"/>
  <c r="O106" i="20" s="1"/>
  <c r="Q106" i="20" s="1"/>
  <c r="N105" i="20"/>
  <c r="M105" i="20"/>
  <c r="L105" i="20"/>
  <c r="P105" i="20"/>
  <c r="R105" i="20" s="1"/>
  <c r="K105" i="20"/>
  <c r="O105" i="20"/>
  <c r="Q105" i="20" s="1"/>
  <c r="N104" i="20"/>
  <c r="M104" i="20"/>
  <c r="L104" i="20"/>
  <c r="P104" i="20"/>
  <c r="R104" i="20" s="1"/>
  <c r="K104" i="20"/>
  <c r="O104" i="20" s="1"/>
  <c r="Q104" i="20" s="1"/>
  <c r="N103" i="20"/>
  <c r="M103" i="20"/>
  <c r="L103" i="20"/>
  <c r="P103" i="20"/>
  <c r="R103" i="20" s="1"/>
  <c r="K103" i="20"/>
  <c r="O103" i="20"/>
  <c r="Q103" i="20" s="1"/>
  <c r="N102" i="20"/>
  <c r="M102" i="20"/>
  <c r="L102" i="20"/>
  <c r="P102" i="20"/>
  <c r="R102" i="20" s="1"/>
  <c r="K102" i="20"/>
  <c r="O102" i="20" s="1"/>
  <c r="Q102" i="20" s="1"/>
  <c r="N101" i="20"/>
  <c r="M101" i="20"/>
  <c r="L101" i="20"/>
  <c r="P101" i="20" s="1"/>
  <c r="R101" i="20" s="1"/>
  <c r="K101" i="20"/>
  <c r="O101" i="20" s="1"/>
  <c r="Q101" i="20" s="1"/>
  <c r="N100" i="20"/>
  <c r="M100" i="20"/>
  <c r="L100" i="20"/>
  <c r="P100" i="20"/>
  <c r="R100" i="20" s="1"/>
  <c r="K100" i="20"/>
  <c r="O100" i="20" s="1"/>
  <c r="Q100" i="20" s="1"/>
  <c r="N99" i="20"/>
  <c r="M99" i="20"/>
  <c r="L99" i="20"/>
  <c r="P99" i="20"/>
  <c r="R99" i="20" s="1"/>
  <c r="K99" i="20"/>
  <c r="O99" i="20"/>
  <c r="Q99" i="20" s="1"/>
  <c r="N98" i="20"/>
  <c r="M98" i="20"/>
  <c r="L98" i="20"/>
  <c r="P98" i="20"/>
  <c r="R98" i="20" s="1"/>
  <c r="K98" i="20"/>
  <c r="O98" i="20" s="1"/>
  <c r="Q98" i="20" s="1"/>
  <c r="N97" i="20"/>
  <c r="M97" i="20"/>
  <c r="L97" i="20"/>
  <c r="P97" i="20"/>
  <c r="R97" i="20" s="1"/>
  <c r="K97" i="20"/>
  <c r="O97" i="20"/>
  <c r="Q97" i="20" s="1"/>
  <c r="N96" i="20"/>
  <c r="M96" i="20"/>
  <c r="L96" i="20"/>
  <c r="P96" i="20"/>
  <c r="R96" i="20" s="1"/>
  <c r="K96" i="20"/>
  <c r="O96" i="20" s="1"/>
  <c r="Q96" i="20" s="1"/>
  <c r="N95" i="20"/>
  <c r="M95" i="20"/>
  <c r="L95" i="20"/>
  <c r="P95" i="20"/>
  <c r="R95" i="20" s="1"/>
  <c r="K95" i="20"/>
  <c r="O95" i="20"/>
  <c r="Q95" i="20" s="1"/>
  <c r="N94" i="20"/>
  <c r="M94" i="20"/>
  <c r="L94" i="20"/>
  <c r="P94" i="20"/>
  <c r="R94" i="20" s="1"/>
  <c r="K94" i="20"/>
  <c r="O94" i="20" s="1"/>
  <c r="Q94" i="20" s="1"/>
  <c r="N93" i="20"/>
  <c r="M93" i="20"/>
  <c r="L93" i="20"/>
  <c r="P93" i="20"/>
  <c r="R93" i="20" s="1"/>
  <c r="K93" i="20"/>
  <c r="O93" i="20"/>
  <c r="Q93" i="20" s="1"/>
  <c r="N92" i="20"/>
  <c r="M92" i="20"/>
  <c r="L92" i="20"/>
  <c r="P92" i="20"/>
  <c r="R92" i="20" s="1"/>
  <c r="K92" i="20"/>
  <c r="O92" i="20" s="1"/>
  <c r="Q92" i="20" s="1"/>
  <c r="N91" i="20"/>
  <c r="M91" i="20"/>
  <c r="L91" i="20"/>
  <c r="P91" i="20"/>
  <c r="R91" i="20" s="1"/>
  <c r="K91" i="20"/>
  <c r="O91" i="20"/>
  <c r="Q91" i="20" s="1"/>
  <c r="N90" i="20"/>
  <c r="M90" i="20"/>
  <c r="L90" i="20"/>
  <c r="P90" i="20" s="1"/>
  <c r="R90" i="20" s="1"/>
  <c r="K90" i="20"/>
  <c r="O90" i="20" s="1"/>
  <c r="Q90" i="20" s="1"/>
  <c r="N89" i="20"/>
  <c r="M89" i="20"/>
  <c r="L89" i="20"/>
  <c r="P89" i="20"/>
  <c r="R89" i="20" s="1"/>
  <c r="K89" i="20"/>
  <c r="O89" i="20"/>
  <c r="Q89" i="20" s="1"/>
  <c r="N88" i="20"/>
  <c r="M88" i="20"/>
  <c r="L88" i="20"/>
  <c r="P88" i="20" s="1"/>
  <c r="R88" i="20" s="1"/>
  <c r="K88" i="20"/>
  <c r="O88" i="20" s="1"/>
  <c r="Q88" i="20" s="1"/>
  <c r="N87" i="20"/>
  <c r="M87" i="20"/>
  <c r="L87" i="20"/>
  <c r="P87" i="20"/>
  <c r="R87" i="20" s="1"/>
  <c r="K87" i="20"/>
  <c r="O87" i="20"/>
  <c r="Q87" i="20" s="1"/>
  <c r="N86" i="20"/>
  <c r="M86" i="20"/>
  <c r="L86" i="20"/>
  <c r="P86" i="20" s="1"/>
  <c r="R86" i="20" s="1"/>
  <c r="K86" i="20"/>
  <c r="O86" i="20" s="1"/>
  <c r="Q86" i="20" s="1"/>
  <c r="N85" i="20"/>
  <c r="M85" i="20"/>
  <c r="L85" i="20"/>
  <c r="P85" i="20"/>
  <c r="R85" i="20" s="1"/>
  <c r="K85" i="20"/>
  <c r="O85" i="20"/>
  <c r="Q85" i="20" s="1"/>
  <c r="N84" i="20"/>
  <c r="M84" i="20"/>
  <c r="L84" i="20"/>
  <c r="P84" i="20"/>
  <c r="R84" i="20" s="1"/>
  <c r="K84" i="20"/>
  <c r="O84" i="20" s="1"/>
  <c r="Q84" i="20" s="1"/>
  <c r="N83" i="20"/>
  <c r="M83" i="20"/>
  <c r="L83" i="20"/>
  <c r="P83" i="20"/>
  <c r="R83" i="20" s="1"/>
  <c r="K83" i="20"/>
  <c r="O83" i="20"/>
  <c r="Q83" i="20" s="1"/>
  <c r="N82" i="20"/>
  <c r="M82" i="20"/>
  <c r="L82" i="20"/>
  <c r="P82" i="20"/>
  <c r="R82" i="20" s="1"/>
  <c r="K82" i="20"/>
  <c r="O82" i="20" s="1"/>
  <c r="Q82" i="20" s="1"/>
  <c r="N81" i="20"/>
  <c r="M81" i="20"/>
  <c r="L81" i="20"/>
  <c r="P81" i="20"/>
  <c r="R81" i="20" s="1"/>
  <c r="K81" i="20"/>
  <c r="O81" i="20"/>
  <c r="Q81" i="20" s="1"/>
  <c r="N80" i="20"/>
  <c r="M80" i="20"/>
  <c r="L80" i="20"/>
  <c r="P80" i="20"/>
  <c r="R80" i="20" s="1"/>
  <c r="K80" i="20"/>
  <c r="O80" i="20" s="1"/>
  <c r="Q80" i="20" s="1"/>
  <c r="N79" i="20"/>
  <c r="M79" i="20"/>
  <c r="L79" i="20"/>
  <c r="P79" i="20"/>
  <c r="R79" i="20" s="1"/>
  <c r="K79" i="20"/>
  <c r="O79" i="20"/>
  <c r="Q79" i="20" s="1"/>
  <c r="N78" i="20"/>
  <c r="M78" i="20"/>
  <c r="L78" i="20"/>
  <c r="P78" i="20"/>
  <c r="R78" i="20" s="1"/>
  <c r="K78" i="20"/>
  <c r="O78" i="20" s="1"/>
  <c r="Q78" i="20" s="1"/>
  <c r="N77" i="20"/>
  <c r="M77" i="20"/>
  <c r="L77" i="20"/>
  <c r="P77" i="20" s="1"/>
  <c r="R77" i="20" s="1"/>
  <c r="K77" i="20"/>
  <c r="O77" i="20" s="1"/>
  <c r="Q77" i="20" s="1"/>
  <c r="N76" i="20"/>
  <c r="M76" i="20"/>
  <c r="L76" i="20"/>
  <c r="P76" i="20"/>
  <c r="R76" i="20" s="1"/>
  <c r="K76" i="20"/>
  <c r="O76" i="20" s="1"/>
  <c r="Q76" i="20" s="1"/>
  <c r="N75" i="20"/>
  <c r="M75" i="20"/>
  <c r="L75" i="20"/>
  <c r="P75" i="20" s="1"/>
  <c r="R75" i="20" s="1"/>
  <c r="K75" i="20"/>
  <c r="O75" i="20"/>
  <c r="Q75" i="20" s="1"/>
  <c r="N74" i="20"/>
  <c r="M74" i="20"/>
  <c r="L74" i="20"/>
  <c r="P74" i="20"/>
  <c r="R74" i="20" s="1"/>
  <c r="K74" i="20"/>
  <c r="O74" i="20" s="1"/>
  <c r="Q74" i="20" s="1"/>
  <c r="N73" i="20"/>
  <c r="M73" i="20"/>
  <c r="L73" i="20"/>
  <c r="P73" i="20"/>
  <c r="R73" i="20" s="1"/>
  <c r="K73" i="20"/>
  <c r="O73" i="20"/>
  <c r="Q73" i="20" s="1"/>
  <c r="N72" i="20"/>
  <c r="M72" i="20"/>
  <c r="L72" i="20"/>
  <c r="P72" i="20"/>
  <c r="R72" i="20" s="1"/>
  <c r="K72" i="20"/>
  <c r="O72" i="20" s="1"/>
  <c r="Q72" i="20" s="1"/>
  <c r="N71" i="20"/>
  <c r="M71" i="20"/>
  <c r="L71" i="20"/>
  <c r="P71" i="20"/>
  <c r="R71" i="20" s="1"/>
  <c r="K71" i="20"/>
  <c r="O71" i="20"/>
  <c r="Q71" i="20" s="1"/>
  <c r="N70" i="20"/>
  <c r="M70" i="20"/>
  <c r="L70" i="20"/>
  <c r="P70" i="20" s="1"/>
  <c r="R70" i="20" s="1"/>
  <c r="K70" i="20"/>
  <c r="O70" i="20" s="1"/>
  <c r="Q70" i="20" s="1"/>
  <c r="N69" i="20"/>
  <c r="M69" i="20"/>
  <c r="L69" i="20"/>
  <c r="P69" i="20"/>
  <c r="R69" i="20" s="1"/>
  <c r="K69" i="20"/>
  <c r="O69" i="20"/>
  <c r="Q69" i="20" s="1"/>
  <c r="N68" i="20"/>
  <c r="M68" i="20"/>
  <c r="L68" i="20"/>
  <c r="P68" i="20"/>
  <c r="R68" i="20" s="1"/>
  <c r="K68" i="20"/>
  <c r="O68" i="20" s="1"/>
  <c r="Q68" i="20" s="1"/>
  <c r="N67" i="20"/>
  <c r="M67" i="20"/>
  <c r="L67" i="20"/>
  <c r="P67" i="20"/>
  <c r="R67" i="20" s="1"/>
  <c r="K67" i="20"/>
  <c r="O67" i="20"/>
  <c r="Q67" i="20" s="1"/>
  <c r="N66" i="20"/>
  <c r="M66" i="20"/>
  <c r="L66" i="20"/>
  <c r="P66" i="20"/>
  <c r="R66" i="20" s="1"/>
  <c r="K66" i="20"/>
  <c r="O66" i="20" s="1"/>
  <c r="Q66" i="20" s="1"/>
  <c r="N65" i="20"/>
  <c r="M65" i="20"/>
  <c r="L65" i="20"/>
  <c r="P65" i="20"/>
  <c r="R65" i="20" s="1"/>
  <c r="K65" i="20"/>
  <c r="O65" i="20"/>
  <c r="Q65" i="20" s="1"/>
  <c r="N64" i="20"/>
  <c r="M64" i="20"/>
  <c r="L64" i="20"/>
  <c r="P64" i="20"/>
  <c r="R64" i="20" s="1"/>
  <c r="K64" i="20"/>
  <c r="O64" i="20" s="1"/>
  <c r="Q64" i="20" s="1"/>
  <c r="N63" i="20"/>
  <c r="M63" i="20"/>
  <c r="L63" i="20"/>
  <c r="P63" i="20"/>
  <c r="R63" i="20" s="1"/>
  <c r="K63" i="20"/>
  <c r="O63" i="20"/>
  <c r="Q63" i="20" s="1"/>
  <c r="N62" i="20"/>
  <c r="M62" i="20"/>
  <c r="L62" i="20"/>
  <c r="P62" i="20"/>
  <c r="R62" i="20" s="1"/>
  <c r="K62" i="20"/>
  <c r="O62" i="20" s="1"/>
  <c r="Q62" i="20" s="1"/>
  <c r="O61" i="20"/>
  <c r="Q61" i="20"/>
  <c r="N61" i="20"/>
  <c r="M61" i="20"/>
  <c r="L61" i="20"/>
  <c r="P61" i="20" s="1"/>
  <c r="R61" i="20" s="1"/>
  <c r="K61" i="20"/>
  <c r="N60" i="20"/>
  <c r="M60" i="20"/>
  <c r="L60" i="20"/>
  <c r="P60" i="20"/>
  <c r="R60" i="20" s="1"/>
  <c r="K60" i="20"/>
  <c r="O60" i="20" s="1"/>
  <c r="Q60" i="20" s="1"/>
  <c r="N59" i="20"/>
  <c r="M59" i="20"/>
  <c r="L59" i="20"/>
  <c r="P59" i="20"/>
  <c r="R59" i="20" s="1"/>
  <c r="K59" i="20"/>
  <c r="O59" i="20"/>
  <c r="Q59" i="20" s="1"/>
  <c r="N58" i="20"/>
  <c r="M58" i="20"/>
  <c r="L58" i="20"/>
  <c r="P58" i="20"/>
  <c r="R58" i="20" s="1"/>
  <c r="K58" i="20"/>
  <c r="O58" i="20" s="1"/>
  <c r="Q58" i="20" s="1"/>
  <c r="N57" i="20"/>
  <c r="M57" i="20"/>
  <c r="L57" i="20"/>
  <c r="P57" i="20"/>
  <c r="R57" i="20" s="1"/>
  <c r="K57" i="20"/>
  <c r="O57" i="20"/>
  <c r="Q57" i="20" s="1"/>
  <c r="N56" i="20"/>
  <c r="M56" i="20"/>
  <c r="L56" i="20"/>
  <c r="P56" i="20"/>
  <c r="R56" i="20" s="1"/>
  <c r="K56" i="20"/>
  <c r="O56" i="20" s="1"/>
  <c r="Q56" i="20" s="1"/>
  <c r="N55" i="20"/>
  <c r="M55" i="20"/>
  <c r="L55" i="20"/>
  <c r="P55" i="20"/>
  <c r="R55" i="20" s="1"/>
  <c r="K55" i="20"/>
  <c r="O55" i="20"/>
  <c r="Q55" i="20" s="1"/>
  <c r="N54" i="20"/>
  <c r="M54" i="20"/>
  <c r="L54" i="20"/>
  <c r="P54" i="20"/>
  <c r="R54" i="20" s="1"/>
  <c r="K54" i="20"/>
  <c r="O54" i="20" s="1"/>
  <c r="Q54" i="20" s="1"/>
  <c r="N53" i="20"/>
  <c r="M53" i="20"/>
  <c r="L53" i="20"/>
  <c r="P53" i="20" s="1"/>
  <c r="R53" i="20" s="1"/>
  <c r="K53" i="20"/>
  <c r="O53" i="20"/>
  <c r="Q53" i="20" s="1"/>
  <c r="N52" i="20"/>
  <c r="M52" i="20"/>
  <c r="L52" i="20"/>
  <c r="P52" i="20"/>
  <c r="R52" i="20" s="1"/>
  <c r="K52" i="20"/>
  <c r="O52" i="20" s="1"/>
  <c r="Q52" i="20" s="1"/>
  <c r="N51" i="20"/>
  <c r="M51" i="20"/>
  <c r="L51" i="20"/>
  <c r="P51" i="20"/>
  <c r="R51" i="20" s="1"/>
  <c r="K51" i="20"/>
  <c r="O51" i="20"/>
  <c r="Q51" i="20" s="1"/>
  <c r="N50" i="20"/>
  <c r="M50" i="20"/>
  <c r="L50" i="20"/>
  <c r="P50" i="20"/>
  <c r="R50" i="20" s="1"/>
  <c r="K50" i="20"/>
  <c r="O50" i="20" s="1"/>
  <c r="Q50" i="20" s="1"/>
  <c r="N49" i="20"/>
  <c r="M49" i="20"/>
  <c r="L49" i="20"/>
  <c r="P49" i="20"/>
  <c r="R49" i="20" s="1"/>
  <c r="K49" i="20"/>
  <c r="O49" i="20"/>
  <c r="Q49" i="20" s="1"/>
  <c r="N48" i="20"/>
  <c r="M48" i="20"/>
  <c r="L48" i="20"/>
  <c r="P48" i="20"/>
  <c r="R48" i="20" s="1"/>
  <c r="K48" i="20"/>
  <c r="O48" i="20" s="1"/>
  <c r="Q48" i="20" s="1"/>
  <c r="O47" i="20"/>
  <c r="Q47" i="20"/>
  <c r="N47" i="20"/>
  <c r="M47" i="20"/>
  <c r="L47" i="20"/>
  <c r="P47" i="20" s="1"/>
  <c r="R47" i="20" s="1"/>
  <c r="K47" i="20"/>
  <c r="N46" i="20"/>
  <c r="M46" i="20"/>
  <c r="L46" i="20"/>
  <c r="P46" i="20"/>
  <c r="R46" i="20" s="1"/>
  <c r="K46" i="20"/>
  <c r="O46" i="20" s="1"/>
  <c r="Q46" i="20" s="1"/>
  <c r="N45" i="20"/>
  <c r="M45" i="20"/>
  <c r="L45" i="20"/>
  <c r="P45" i="20"/>
  <c r="R45" i="20" s="1"/>
  <c r="K45" i="20"/>
  <c r="O45" i="20"/>
  <c r="Q45" i="20" s="1"/>
  <c r="N44" i="20"/>
  <c r="M44" i="20"/>
  <c r="L44" i="20"/>
  <c r="P44" i="20" s="1"/>
  <c r="R44" i="20" s="1"/>
  <c r="K44" i="20"/>
  <c r="O44" i="20" s="1"/>
  <c r="Q44" i="20" s="1"/>
  <c r="N43" i="20"/>
  <c r="M43" i="20"/>
  <c r="L43" i="20"/>
  <c r="P43" i="20"/>
  <c r="R43" i="20" s="1"/>
  <c r="K43" i="20"/>
  <c r="O43" i="20"/>
  <c r="Q43" i="20" s="1"/>
  <c r="N42" i="20"/>
  <c r="M42" i="20"/>
  <c r="L42" i="20"/>
  <c r="P42" i="20"/>
  <c r="R42" i="20" s="1"/>
  <c r="K42" i="20"/>
  <c r="O42" i="20" s="1"/>
  <c r="Q42" i="20" s="1"/>
  <c r="N41" i="20"/>
  <c r="M41" i="20"/>
  <c r="L41" i="20"/>
  <c r="P41" i="20"/>
  <c r="R41" i="20" s="1"/>
  <c r="K41" i="20"/>
  <c r="O41" i="20"/>
  <c r="Q41" i="20" s="1"/>
  <c r="N40" i="20"/>
  <c r="M40" i="20"/>
  <c r="L40" i="20"/>
  <c r="P40" i="20"/>
  <c r="R40" i="20" s="1"/>
  <c r="K40" i="20"/>
  <c r="O40" i="20" s="1"/>
  <c r="Q40" i="20" s="1"/>
  <c r="N39" i="20"/>
  <c r="M39" i="20"/>
  <c r="L39" i="20"/>
  <c r="P39" i="20"/>
  <c r="R39" i="20" s="1"/>
  <c r="K39" i="20"/>
  <c r="O39" i="20"/>
  <c r="Q39" i="20" s="1"/>
  <c r="N38" i="20"/>
  <c r="M38" i="20"/>
  <c r="L38" i="20"/>
  <c r="P38" i="20"/>
  <c r="R38" i="20" s="1"/>
  <c r="K38" i="20"/>
  <c r="O38" i="20" s="1"/>
  <c r="Q38" i="20" s="1"/>
  <c r="N37" i="20"/>
  <c r="M37" i="20"/>
  <c r="L37" i="20"/>
  <c r="P37" i="20"/>
  <c r="R37" i="20" s="1"/>
  <c r="K37" i="20"/>
  <c r="O37" i="20"/>
  <c r="Q37" i="20" s="1"/>
  <c r="N36" i="20"/>
  <c r="M36" i="20"/>
  <c r="L36" i="20"/>
  <c r="P36" i="20"/>
  <c r="R36" i="20" s="1"/>
  <c r="K36" i="20"/>
  <c r="O36" i="20" s="1"/>
  <c r="Q36" i="20" s="1"/>
  <c r="N35" i="20"/>
  <c r="M35" i="20"/>
  <c r="L35" i="20"/>
  <c r="P35" i="20"/>
  <c r="R35" i="20" s="1"/>
  <c r="K35" i="20"/>
  <c r="O35" i="20"/>
  <c r="Q35" i="20" s="1"/>
  <c r="N34" i="20"/>
  <c r="M34" i="20"/>
  <c r="L34" i="20"/>
  <c r="P34" i="20"/>
  <c r="R34" i="20" s="1"/>
  <c r="K34" i="20"/>
  <c r="O34" i="20" s="1"/>
  <c r="Q34" i="20" s="1"/>
  <c r="N33" i="20"/>
  <c r="M33" i="20"/>
  <c r="L33" i="20"/>
  <c r="P33" i="20"/>
  <c r="R33" i="20" s="1"/>
  <c r="K33" i="20"/>
  <c r="O33" i="20"/>
  <c r="Q33" i="20" s="1"/>
  <c r="N32" i="20"/>
  <c r="M32" i="20"/>
  <c r="L32" i="20"/>
  <c r="P32" i="20"/>
  <c r="R32" i="20" s="1"/>
  <c r="K32" i="20"/>
  <c r="O32" i="20" s="1"/>
  <c r="Q32" i="20" s="1"/>
  <c r="N31" i="20"/>
  <c r="M31" i="20"/>
  <c r="L31" i="20"/>
  <c r="P31" i="20"/>
  <c r="R31" i="20" s="1"/>
  <c r="K31" i="20"/>
  <c r="O31" i="20"/>
  <c r="Q31" i="20" s="1"/>
  <c r="N30" i="20"/>
  <c r="M30" i="20"/>
  <c r="L30" i="20"/>
  <c r="P30" i="20"/>
  <c r="R30" i="20" s="1"/>
  <c r="K30" i="20"/>
  <c r="O30" i="20" s="1"/>
  <c r="Q30" i="20" s="1"/>
  <c r="N29" i="20"/>
  <c r="M29" i="20"/>
  <c r="L29" i="20"/>
  <c r="P29" i="20"/>
  <c r="R29" i="20" s="1"/>
  <c r="K29" i="20"/>
  <c r="O29" i="20"/>
  <c r="Q29" i="20" s="1"/>
  <c r="N28" i="20"/>
  <c r="M28" i="20"/>
  <c r="L28" i="20"/>
  <c r="P28" i="20"/>
  <c r="R28" i="20" s="1"/>
  <c r="K28" i="20"/>
  <c r="O28" i="20" s="1"/>
  <c r="Q28" i="20" s="1"/>
  <c r="N27" i="20"/>
  <c r="M27" i="20"/>
  <c r="L27" i="20"/>
  <c r="P27" i="20"/>
  <c r="R27" i="20" s="1"/>
  <c r="K27" i="20"/>
  <c r="O27" i="20"/>
  <c r="Q27" i="20" s="1"/>
  <c r="N26" i="20"/>
  <c r="M26" i="20"/>
  <c r="L26" i="20"/>
  <c r="P26" i="20"/>
  <c r="R26" i="20" s="1"/>
  <c r="K26" i="20"/>
  <c r="O26" i="20" s="1"/>
  <c r="Q26" i="20" s="1"/>
  <c r="N25" i="20"/>
  <c r="M25" i="20"/>
  <c r="L25" i="20"/>
  <c r="P25" i="20"/>
  <c r="R25" i="20" s="1"/>
  <c r="K25" i="20"/>
  <c r="O25" i="20"/>
  <c r="Q25" i="20" s="1"/>
  <c r="N24" i="20"/>
  <c r="M24" i="20"/>
  <c r="L24" i="20"/>
  <c r="P24" i="20"/>
  <c r="R24" i="20" s="1"/>
  <c r="K24" i="20"/>
  <c r="O24" i="20" s="1"/>
  <c r="Q24" i="20" s="1"/>
  <c r="N23" i="20"/>
  <c r="M23" i="20"/>
  <c r="L23" i="20"/>
  <c r="P23" i="20"/>
  <c r="R23" i="20" s="1"/>
  <c r="K23" i="20"/>
  <c r="O23" i="20"/>
  <c r="Q23" i="20" s="1"/>
  <c r="N22" i="20"/>
  <c r="M22" i="20"/>
  <c r="L22" i="20"/>
  <c r="P22" i="20"/>
  <c r="R22" i="20" s="1"/>
  <c r="K22" i="20"/>
  <c r="O22" i="20" s="1"/>
  <c r="Q22" i="20" s="1"/>
  <c r="N21" i="20"/>
  <c r="M21" i="20"/>
  <c r="L21" i="20"/>
  <c r="P21" i="20"/>
  <c r="R21" i="20" s="1"/>
  <c r="K21" i="20"/>
  <c r="O21" i="20"/>
  <c r="Q21" i="20" s="1"/>
  <c r="N20" i="20"/>
  <c r="M20" i="20"/>
  <c r="L20" i="20"/>
  <c r="P20" i="20"/>
  <c r="R20" i="20" s="1"/>
  <c r="K20" i="20"/>
  <c r="O20" i="20" s="1"/>
  <c r="Q20" i="20" s="1"/>
  <c r="N19" i="20"/>
  <c r="M19" i="20"/>
  <c r="L19" i="20"/>
  <c r="P19" i="20"/>
  <c r="R19" i="20" s="1"/>
  <c r="K19" i="20"/>
  <c r="O19" i="20"/>
  <c r="Q19" i="20" s="1"/>
  <c r="N18" i="20"/>
  <c r="M18" i="20"/>
  <c r="L18" i="20"/>
  <c r="P18" i="20"/>
  <c r="R18" i="20" s="1"/>
  <c r="K18" i="20"/>
  <c r="O18" i="20" s="1"/>
  <c r="Q18" i="20" s="1"/>
  <c r="N17" i="20"/>
  <c r="M17" i="20"/>
  <c r="L17" i="20"/>
  <c r="P17" i="20"/>
  <c r="R17" i="20" s="1"/>
  <c r="K17" i="20"/>
  <c r="O17" i="20"/>
  <c r="Q17" i="20" s="1"/>
  <c r="N16" i="20"/>
  <c r="M16" i="20"/>
  <c r="L16" i="20"/>
  <c r="P16" i="20"/>
  <c r="R16" i="20" s="1"/>
  <c r="K16" i="20"/>
  <c r="O16" i="20" s="1"/>
  <c r="Q16" i="20" s="1"/>
  <c r="N15" i="20"/>
  <c r="M15" i="20"/>
  <c r="L15" i="20"/>
  <c r="P15" i="20"/>
  <c r="R15" i="20" s="1"/>
  <c r="K15" i="20"/>
  <c r="O15" i="20"/>
  <c r="Q15" i="20" s="1"/>
  <c r="N14" i="20"/>
  <c r="M14" i="20"/>
  <c r="L14" i="20"/>
  <c r="P14" i="20"/>
  <c r="R14" i="20" s="1"/>
  <c r="K14" i="20"/>
  <c r="O14" i="20" s="1"/>
  <c r="Q14" i="20" s="1"/>
  <c r="N13" i="20"/>
  <c r="M13" i="20"/>
  <c r="L13" i="20"/>
  <c r="P13" i="20"/>
  <c r="R13" i="20" s="1"/>
  <c r="K13" i="20"/>
  <c r="O13" i="20"/>
  <c r="Q13" i="20" s="1"/>
  <c r="N12" i="20"/>
  <c r="M12" i="20"/>
  <c r="L12" i="20"/>
  <c r="P12" i="20"/>
  <c r="R12" i="20" s="1"/>
  <c r="K12" i="20"/>
  <c r="O12" i="20" s="1"/>
  <c r="Q12" i="20" s="1"/>
  <c r="N11" i="20"/>
  <c r="M11" i="20"/>
  <c r="L11" i="20"/>
  <c r="P11" i="20"/>
  <c r="R11" i="20" s="1"/>
  <c r="K11" i="20"/>
  <c r="O11" i="20"/>
  <c r="Q11" i="20" s="1"/>
  <c r="N10" i="20"/>
  <c r="M10" i="20"/>
  <c r="L10" i="20"/>
  <c r="P10" i="20"/>
  <c r="R10" i="20" s="1"/>
  <c r="K10" i="20"/>
  <c r="O10" i="20" s="1"/>
  <c r="Q10" i="20" s="1"/>
  <c r="N9" i="20"/>
  <c r="M9" i="20"/>
  <c r="L9" i="20"/>
  <c r="P9" i="20"/>
  <c r="R9" i="20" s="1"/>
  <c r="K9" i="20"/>
  <c r="O9" i="20"/>
  <c r="Q9" i="20" s="1"/>
  <c r="O8" i="20"/>
  <c r="Q8" i="20" s="1"/>
  <c r="N8" i="20"/>
  <c r="M8" i="20"/>
  <c r="L8" i="20"/>
  <c r="P8" i="20"/>
  <c r="R8" i="20" s="1"/>
  <c r="K8" i="20"/>
  <c r="N7" i="20"/>
  <c r="M7" i="20"/>
  <c r="L7" i="20"/>
  <c r="P7" i="20"/>
  <c r="R7" i="20" s="1"/>
  <c r="K7" i="20"/>
  <c r="O7" i="20"/>
  <c r="Q7" i="20" s="1"/>
  <c r="N6" i="20"/>
  <c r="M6" i="20"/>
  <c r="L6" i="20"/>
  <c r="P6" i="20"/>
  <c r="R6" i="20" s="1"/>
  <c r="K6" i="20"/>
  <c r="O6" i="20" s="1"/>
  <c r="Q6" i="20" s="1"/>
  <c r="N5" i="20"/>
  <c r="M5" i="20"/>
  <c r="L5" i="20"/>
  <c r="P5" i="20"/>
  <c r="R5" i="20" s="1"/>
  <c r="K5" i="20"/>
  <c r="O5" i="20"/>
  <c r="Q5" i="20" s="1"/>
  <c r="N4" i="20"/>
  <c r="M4" i="20"/>
  <c r="L4" i="20"/>
  <c r="P4" i="20"/>
  <c r="R4" i="20" s="1"/>
  <c r="K4" i="20"/>
  <c r="O4" i="20" s="1"/>
  <c r="Q4" i="20" s="1"/>
  <c r="N3" i="20"/>
  <c r="M3" i="20"/>
  <c r="L3" i="20"/>
  <c r="P3" i="20"/>
  <c r="R3" i="20" s="1"/>
  <c r="K3" i="20"/>
  <c r="O3" i="20"/>
  <c r="Q3" i="20" s="1"/>
  <c r="U12" i="5"/>
  <c r="U10" i="5"/>
  <c r="U18" i="5"/>
  <c r="U15" i="5"/>
  <c r="V8" i="5"/>
  <c r="V12" i="5"/>
  <c r="V11" i="5"/>
  <c r="V10" i="5"/>
  <c r="W8" i="5"/>
  <c r="U16" i="5"/>
  <c r="V16" i="5"/>
  <c r="U19" i="5"/>
  <c r="V19" i="5"/>
  <c r="W19" i="5"/>
  <c r="W17" i="5"/>
  <c r="W16" i="5"/>
  <c r="U11" i="5"/>
  <c r="W18" i="5"/>
  <c r="W15" i="5"/>
  <c r="W13" i="5"/>
  <c r="W9" i="5"/>
  <c r="U17" i="5"/>
  <c r="U13" i="5"/>
  <c r="U9" i="5"/>
  <c r="N2" i="20"/>
  <c r="M2" i="20"/>
  <c r="L2" i="20"/>
  <c r="P2" i="20" s="1"/>
  <c r="R2" i="20" s="1"/>
  <c r="K2" i="20"/>
  <c r="O2" i="20"/>
  <c r="Q2" i="20" s="1"/>
  <c r="K16" i="4"/>
  <c r="J16" i="4"/>
  <c r="K15" i="4"/>
  <c r="J15" i="4"/>
  <c r="K14" i="4"/>
  <c r="J14" i="4"/>
  <c r="K13" i="4"/>
  <c r="J13" i="4"/>
  <c r="K12" i="4"/>
  <c r="J12" i="4"/>
  <c r="K11" i="4"/>
  <c r="J11" i="4"/>
  <c r="K10" i="4"/>
  <c r="J10" i="4"/>
  <c r="P38" i="5"/>
  <c r="O38" i="5"/>
  <c r="K38" i="5"/>
  <c r="H38" i="5"/>
  <c r="M38" i="5" s="1"/>
  <c r="G38" i="5"/>
  <c r="L38" i="5" s="1"/>
  <c r="P37" i="5"/>
  <c r="O37" i="5"/>
  <c r="K37" i="5"/>
  <c r="H37" i="5"/>
  <c r="M37" i="5"/>
  <c r="G37" i="5"/>
  <c r="L37" i="5" s="1"/>
  <c r="N37" i="5" s="1"/>
  <c r="P36" i="5"/>
  <c r="O36" i="5"/>
  <c r="K36" i="5"/>
  <c r="H36" i="5"/>
  <c r="M36" i="5"/>
  <c r="G36" i="5"/>
  <c r="L36" i="5"/>
  <c r="N36" i="5" s="1"/>
  <c r="P35" i="5"/>
  <c r="O35" i="5"/>
  <c r="K35" i="5"/>
  <c r="H35" i="5"/>
  <c r="M35" i="5"/>
  <c r="G35" i="5"/>
  <c r="L35" i="5" s="1"/>
  <c r="N35" i="5" s="1"/>
  <c r="P34" i="5"/>
  <c r="O34" i="5"/>
  <c r="K34" i="5"/>
  <c r="H34" i="5"/>
  <c r="M34" i="5"/>
  <c r="G34" i="5"/>
  <c r="L34" i="5" s="1"/>
  <c r="N34" i="5" s="1"/>
  <c r="P33" i="5"/>
  <c r="O33" i="5"/>
  <c r="K33" i="5"/>
  <c r="H33" i="5"/>
  <c r="M33" i="5"/>
  <c r="G33" i="5"/>
  <c r="L33" i="5" s="1"/>
  <c r="N33" i="5" s="1"/>
  <c r="P31" i="5"/>
  <c r="O31" i="5"/>
  <c r="P30" i="5"/>
  <c r="O30" i="5"/>
  <c r="G30" i="5"/>
  <c r="L30" i="5"/>
  <c r="N30" i="5" s="1"/>
  <c r="E30" i="5"/>
  <c r="P29" i="5"/>
  <c r="O29" i="5"/>
  <c r="P28" i="5"/>
  <c r="O28" i="5"/>
  <c r="P27" i="5"/>
  <c r="O27" i="5"/>
  <c r="P26" i="5"/>
  <c r="O26" i="5"/>
  <c r="P25" i="5"/>
  <c r="O25" i="5"/>
  <c r="P24" i="5"/>
  <c r="O24" i="5"/>
  <c r="P23" i="5"/>
  <c r="O23" i="5"/>
  <c r="P22" i="5"/>
  <c r="O22" i="5"/>
  <c r="P21" i="5"/>
  <c r="O21" i="5"/>
  <c r="S19" i="5"/>
  <c r="P19" i="5"/>
  <c r="O19" i="5"/>
  <c r="J19" i="5"/>
  <c r="K19" i="5" s="1"/>
  <c r="I19" i="5"/>
  <c r="P18" i="5"/>
  <c r="O18" i="5"/>
  <c r="J18" i="5"/>
  <c r="I18" i="5"/>
  <c r="K18" i="5"/>
  <c r="H30" i="5"/>
  <c r="M30" i="5" s="1"/>
  <c r="P17" i="5"/>
  <c r="O17" i="5"/>
  <c r="J17" i="5"/>
  <c r="K17" i="5" s="1"/>
  <c r="I17" i="5"/>
  <c r="S17" i="5" s="1"/>
  <c r="P16" i="5"/>
  <c r="O16" i="5"/>
  <c r="J16" i="5"/>
  <c r="I16" i="5"/>
  <c r="P15" i="5"/>
  <c r="O15" i="5"/>
  <c r="J15" i="5"/>
  <c r="I15" i="5"/>
  <c r="S15" i="5"/>
  <c r="P14" i="5"/>
  <c r="O14" i="5"/>
  <c r="J14" i="5"/>
  <c r="I14" i="5"/>
  <c r="S14" i="5"/>
  <c r="P13" i="5"/>
  <c r="O13" i="5"/>
  <c r="J13" i="5"/>
  <c r="K13" i="5" s="1"/>
  <c r="I13" i="5"/>
  <c r="S13" i="5" s="1"/>
  <c r="P12" i="5"/>
  <c r="O12" i="5"/>
  <c r="J12" i="5"/>
  <c r="I12" i="5"/>
  <c r="S11" i="5"/>
  <c r="P11" i="5"/>
  <c r="O11" i="5"/>
  <c r="K11" i="5"/>
  <c r="H11" i="5"/>
  <c r="M11" i="5" s="1"/>
  <c r="G11" i="5"/>
  <c r="L11" i="5"/>
  <c r="N11" i="5" s="1"/>
  <c r="S10" i="5"/>
  <c r="P10" i="5"/>
  <c r="O10" i="5"/>
  <c r="K10" i="5"/>
  <c r="S9" i="5"/>
  <c r="P9" i="5"/>
  <c r="O9" i="5"/>
  <c r="K9" i="5"/>
  <c r="S8" i="5"/>
  <c r="P8" i="5"/>
  <c r="O8" i="5"/>
  <c r="K8" i="5"/>
  <c r="T82" i="14"/>
  <c r="S82" i="14" s="1"/>
  <c r="T81" i="14"/>
  <c r="S81" i="14"/>
  <c r="T80" i="14"/>
  <c r="S80" i="14"/>
  <c r="T79" i="14"/>
  <c r="S79" i="14" s="1"/>
  <c r="T78" i="14"/>
  <c r="S78" i="14" s="1"/>
  <c r="T77" i="14"/>
  <c r="S77" i="14" s="1"/>
  <c r="T76" i="14"/>
  <c r="S76" i="14"/>
  <c r="T75" i="14"/>
  <c r="S75" i="14"/>
  <c r="T74" i="14"/>
  <c r="S74" i="14" s="1"/>
  <c r="T73" i="14"/>
  <c r="S73" i="14"/>
  <c r="T72" i="14"/>
  <c r="S72" i="14"/>
  <c r="T71" i="14"/>
  <c r="S71" i="14" s="1"/>
  <c r="T70" i="14"/>
  <c r="S70" i="14" s="1"/>
  <c r="T69" i="14"/>
  <c r="S69" i="14" s="1"/>
  <c r="T68" i="14"/>
  <c r="S68" i="14"/>
  <c r="T67" i="14"/>
  <c r="S67" i="14"/>
  <c r="T66" i="14"/>
  <c r="S66" i="14" s="1"/>
  <c r="T65" i="14"/>
  <c r="S65" i="14"/>
  <c r="T64" i="14"/>
  <c r="S64" i="14"/>
  <c r="T63" i="14"/>
  <c r="S63" i="14" s="1"/>
  <c r="T62" i="14"/>
  <c r="S62" i="14" s="1"/>
  <c r="T61" i="14"/>
  <c r="S61" i="14" s="1"/>
  <c r="T60" i="14"/>
  <c r="S60" i="14"/>
  <c r="T59" i="14"/>
  <c r="S59" i="14"/>
  <c r="T58" i="14"/>
  <c r="S58" i="14" s="1"/>
  <c r="T57" i="14"/>
  <c r="S57" i="14"/>
  <c r="T56" i="14"/>
  <c r="S56" i="14"/>
  <c r="T55" i="14"/>
  <c r="S55" i="14" s="1"/>
  <c r="T54" i="14"/>
  <c r="S54" i="14" s="1"/>
  <c r="T53" i="14"/>
  <c r="S53" i="14" s="1"/>
  <c r="T52" i="14"/>
  <c r="S52" i="14"/>
  <c r="T51" i="14"/>
  <c r="S51" i="14"/>
  <c r="T50" i="14"/>
  <c r="S50" i="14" s="1"/>
  <c r="T49" i="14"/>
  <c r="S49" i="14"/>
  <c r="T48" i="14"/>
  <c r="S48" i="14"/>
  <c r="T47" i="14"/>
  <c r="S47" i="14" s="1"/>
  <c r="K16" i="5"/>
  <c r="K12" i="5"/>
  <c r="K14" i="5"/>
  <c r="K15" i="5"/>
  <c r="S12" i="5"/>
  <c r="T46" i="14"/>
  <c r="S46" i="14"/>
  <c r="T45" i="14"/>
  <c r="S45" i="14"/>
  <c r="M39" i="14"/>
  <c r="L39" i="14" s="1"/>
  <c r="M38" i="14"/>
  <c r="L38" i="14"/>
  <c r="M37" i="14"/>
  <c r="L37" i="14"/>
  <c r="M36" i="14"/>
  <c r="L36" i="14"/>
  <c r="M35" i="14"/>
  <c r="L35" i="14" s="1"/>
  <c r="M34" i="14"/>
  <c r="L34" i="14" s="1"/>
  <c r="M33" i="14"/>
  <c r="L33" i="14"/>
  <c r="M32" i="14"/>
  <c r="L32" i="14"/>
  <c r="M31" i="14"/>
  <c r="L31" i="14" s="1"/>
  <c r="M30" i="14"/>
  <c r="L30" i="14"/>
  <c r="M29" i="14"/>
  <c r="L29" i="14"/>
  <c r="M28" i="14"/>
  <c r="L28" i="14"/>
  <c r="M27" i="14"/>
  <c r="L27" i="14" s="1"/>
  <c r="M26" i="14"/>
  <c r="L26" i="14" s="1"/>
  <c r="M25" i="14"/>
  <c r="L25" i="14"/>
  <c r="M24" i="14"/>
  <c r="L24" i="14"/>
  <c r="M23" i="14"/>
  <c r="L23" i="14" s="1"/>
  <c r="M22" i="14"/>
  <c r="L22" i="14"/>
  <c r="M21" i="14"/>
  <c r="L21" i="14"/>
  <c r="M20" i="14"/>
  <c r="L20" i="14"/>
  <c r="M19" i="14"/>
  <c r="L19" i="14" s="1"/>
  <c r="M18" i="14"/>
  <c r="L18" i="14" s="1"/>
  <c r="M17" i="14"/>
  <c r="L17" i="14"/>
  <c r="M16" i="14"/>
  <c r="L16" i="14"/>
  <c r="M15" i="14"/>
  <c r="L15" i="14" s="1"/>
  <c r="M14" i="14"/>
  <c r="L14" i="14"/>
  <c r="M13" i="14"/>
  <c r="L13" i="14"/>
  <c r="M12" i="14"/>
  <c r="L12" i="14"/>
  <c r="M11" i="14"/>
  <c r="L11" i="14" s="1"/>
  <c r="M10" i="14"/>
  <c r="L10" i="14" s="1"/>
  <c r="M9" i="14"/>
  <c r="L9" i="14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D5" i="15"/>
  <c r="D4" i="15"/>
  <c r="D2" i="21"/>
  <c r="N38" i="5" l="1"/>
  <c r="N25" i="5"/>
  <c r="V14" i="5"/>
</calcChain>
</file>

<file path=xl/comments1.xml><?xml version="1.0" encoding="utf-8"?>
<comments xmlns="http://schemas.openxmlformats.org/spreadsheetml/2006/main">
  <authors>
    <author>Алексей Кротов</author>
    <author>Кротов Алексей</author>
    <author>Алексей</author>
  </authors>
  <commentList>
    <comment ref="S2" authorId="0">
      <text>
        <r>
          <rPr>
            <b/>
            <sz val="9"/>
            <color indexed="81"/>
            <rFont val="Tahoma"/>
            <family val="2"/>
            <charset val="204"/>
          </rPr>
          <t>Кривые-метод рассчета из ГОСТ 28249-93 используя кривые. Раздел 6, Рисунок 2, пункт 6.2
Аналитический-метод рассчета используя формулу из РД 153-34.0-20.527-98 используя формулу 5.22 Раздел5.5(на данный момент не реализовано)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  <charset val="204"/>
          </rPr>
          <t>Если нет каких либо специальных указаний брать 75*С. Для рассчета активного сопротивления цепи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04"/>
          </rPr>
          <t>А5-92-05
0,8 K*м/Вт- Песок влажностью более 9%, песчанно-глинистая почва влажностью более 1%
1,2 K*м/Вт-Нормальная почва и песок влажностью 7-9%, песчанно-глинистая почва влажностью 12-14%
2,0  K*м/Вт- песок влажностью более 4 и менее 7%, песчанно-глинистая почва влажностью 8-12%
3,0 К*м/Вт- Песок влажностью до 4%, каменистая почва
Согласно IEC 60364-5-52 за стандартное сопротивление(при котором коэффициент равен 1) взято 2,5 K*м/Вт</t>
        </r>
      </text>
    </comment>
    <comment ref="AB29" authorId="1">
      <text>
        <r>
          <rPr>
            <b/>
            <sz val="9"/>
            <color indexed="81"/>
            <rFont val="Tahoma"/>
            <family val="2"/>
            <charset val="204"/>
          </rPr>
          <t>Кротов Алексей:</t>
        </r>
        <r>
          <rPr>
            <sz val="9"/>
            <color indexed="81"/>
            <rFont val="Tahoma"/>
            <family val="2"/>
            <charset val="204"/>
          </rPr>
          <t xml:space="preserve">
сделать вывод сопротивления по вли при 20*С</t>
        </r>
      </text>
    </comment>
    <comment ref="AW38" authorId="2">
      <text>
        <r>
          <rPr>
            <b/>
            <sz val="9"/>
            <color indexed="81"/>
            <rFont val="Tahoma"/>
            <family val="2"/>
            <charset val="204"/>
          </rPr>
          <t>Алексей:</t>
        </r>
        <r>
          <rPr>
            <sz val="9"/>
            <color indexed="81"/>
            <rFont val="Tahoma"/>
            <family val="2"/>
            <charset val="204"/>
          </rPr>
          <t xml:space="preserve">
сделать нормальный расчет по автоматам</t>
        </r>
      </text>
    </comment>
  </commentList>
</comments>
</file>

<file path=xl/sharedStrings.xml><?xml version="1.0" encoding="utf-8"?>
<sst xmlns="http://schemas.openxmlformats.org/spreadsheetml/2006/main" count="5856" uniqueCount="2314">
  <si>
    <t>Таблица 20 - Допустимые токовые нагрузки кабелей с медными жилами с изоляцией из сшитого полиэтилена</t>
  </si>
  <si>
    <t>* Прокладка треугольником вплотную. 
** Для определения токовых нагрузок четырехжильных кабелей с жилами равного сечения в четырехпровод-ных сетях при нагрузке во всех жилах в нормальном режиме, а также для пятижильных кабелей данные значения должны быть умножены на коэффициент 0,93.</t>
  </si>
  <si>
    <t>Таблица 22 — Допустимые токовые нагрузки кабелей с алюминиевыми жилами с изоляцией из сшитого полиэтилена</t>
  </si>
  <si>
    <t>Таблица 21 - Допустимые токовые нагрузки кабелей с алюминиевыми жилами с изоляцией из поливинилхлоридных пластикатое и полимерных композиций, не содержащих галогенов</t>
  </si>
  <si>
    <t>Таблица 23 — Допустимые токи короткого замыкания кабелей</t>
  </si>
  <si>
    <t xml:space="preserve">10.9 Допустимые токовые нагрузки кабелей в режиме перегрузки могут быть рассчитаны путем умножения значений, приведенных в таблицах 19.21. на коэффициент 1.13— для земли и на коэффици¬ент 1,16 — для воздуха; указанных в таблицах 20,22, на коэффициент 1.17 — для земли и на коэффициент 1.20 — для воздуха.
10.10 Допустимые токи односекундного короткого замыкания кабелей приведены в таблице 23. При продолжительности короткого замыкания, отличающейся от 1 с. значения тока короткого замыкания. указанные в таблице 23. необходимо умножить на коэффициент. рассчитанный по формуле.
k=1/√t
где t — продолжительность короткого замыкания, с.
Максимальная продолжительность короткого замыкания не должна превышать 5 с.
</t>
  </si>
  <si>
    <t>из сшитою полиэтилена, а также огнестойких кабелей</t>
  </si>
  <si>
    <t>из поливинилхлоридных пластикатов и композиций, не содержащих галогенов</t>
  </si>
  <si>
    <t>Номинальное сечение жилы, мм2</t>
  </si>
  <si>
    <t>на переменном токе</t>
  </si>
  <si>
    <t>Номинальное сечение жилы. Мм2</t>
  </si>
  <si>
    <t>одножильных</t>
  </si>
  <si>
    <t>*Прокладка треугольником вплотную. 
** Для определения токовых нагрузок четырехжильных кабелей с жилами равного сечения в четырехпровод-ных сетях при нагрузке во всех жилах в нормальном режиме, а также для пятижильных кабелей данные значения должны быть умножены на коэффициент 0.93.</t>
  </si>
  <si>
    <t>Допустимые токовые нагрузки кабелей. А</t>
  </si>
  <si>
    <t>многожильных*</t>
  </si>
  <si>
    <t>на постоянном токе</t>
  </si>
  <si>
    <t>на переменном токе*</t>
  </si>
  <si>
    <t>на воздухе</t>
  </si>
  <si>
    <t>в земле</t>
  </si>
  <si>
    <t>1.5</t>
  </si>
  <si>
    <t>2.5</t>
  </si>
  <si>
    <t>—</t>
  </si>
  <si>
    <t>625/630</t>
  </si>
  <si>
    <t>Допустимые токовые нагрузки кабелей, А</t>
  </si>
  <si>
    <t>Номинальное</t>
  </si>
  <si>
    <t>сечение жилы,</t>
  </si>
  <si>
    <t>мм2</t>
  </si>
  <si>
    <t>многожильных**</t>
  </si>
  <si>
    <t>Допустимые токи односекундного короткого эамыкания кабелей, кА, с изоляцией</t>
  </si>
  <si>
    <t>с медной жилой</t>
  </si>
  <si>
    <t>с алюминиевой жилой</t>
  </si>
  <si>
    <t>Поливинилхлоридный пластикат</t>
  </si>
  <si>
    <t>* Для кабелей с токопроводящими жилами сечением более 300 мм'.</t>
  </si>
  <si>
    <t>Материал изоляции кабелей</t>
  </si>
  <si>
    <t>Длительна допустимая</t>
  </si>
  <si>
    <t>В режиме перегрузки</t>
  </si>
  <si>
    <t>Предельная при коротюм замыкании</t>
  </si>
  <si>
    <t>Поливинилхлоридный ппастикат пониженной пожароопасности</t>
  </si>
  <si>
    <t>Полимерная композиция, не содержащая галогенов</t>
  </si>
  <si>
    <t>Сшитый полиэтилен</t>
  </si>
  <si>
    <r>
      <t xml:space="preserve">Допустимая температура нагрева жил кабеля. </t>
    </r>
    <r>
      <rPr>
        <sz val="8"/>
        <rFont val="Calibri"/>
        <family val="2"/>
        <charset val="204"/>
      </rPr>
      <t>°</t>
    </r>
    <r>
      <rPr>
        <sz val="8"/>
        <rFont val="Arial"/>
        <family val="2"/>
        <charset val="204"/>
      </rPr>
      <t>С</t>
    </r>
  </si>
  <si>
    <t>По условию невозгорания при коротком замыкании</t>
  </si>
  <si>
    <t>Таблица 18 — Допустимые температуры нагрева токопроводящих жил кабелей</t>
  </si>
  <si>
    <t>Допустимые температуры нагрева жил огнестойких кабелей должны соответствовать указанным в таблице 18 для соответствующего материала изоляции. Предельная температура нагрева жил огнестойких кабелей всех типов при коротком замыкании не должна превышать 250 °С</t>
  </si>
  <si>
    <t xml:space="preserve">10.8  Допустимые токовые нагрузки кабелей при нормальном режиме работы и при 100 % коэффициенте нагрузки кабелей не должны превышать указанных в таблицах 19.20.21 и 22. если иное не установлено в технических условиях на кабели конкретных марок
Расчет допустимых токовых нагрузок выполняют для следующих расчетных условий:
- температура окружающей среды при прокладке кабелей на воздухе 25 °С, при прокладке в земле- 15
- глубина прокладки кабелей в земле — 0,7 м;
- удельное термическое сопротивление грунта — 1,2 К м/Вт.
</t>
  </si>
  <si>
    <t>Таблица 19 — Допустимые токовые нагрузки кабелей с медными жилами с изоляцией из поливинилхлоридных пластикатов и полимерных композиций, не содержащих галогенов</t>
  </si>
  <si>
    <t>Номинальное сечение жилы. мм2</t>
  </si>
  <si>
    <t>Допустимые токовые нагрузаки кабелей. А</t>
  </si>
  <si>
    <t>cosф</t>
  </si>
  <si>
    <t>Расчетный ток, А</t>
  </si>
  <si>
    <t>* Прокладка треугольником вплотную.
**Для определения токовых нагрузок четырехжильных кабелей с жилами равного сечения в четырехпроводных сетях при нагрузке во всех жилах в нормальном режиме, а также для пятижильных кабелей данные значения должны быть умножены на коэффициент 0.93.</t>
  </si>
  <si>
    <t>Коэффициент при количестве кабелей</t>
  </si>
  <si>
    <t>Таблица 1.3.26. Поправочный коэффициент на количество работающих кабелей, лежащих рядом в земле (в трубах или без труб)</t>
  </si>
  <si>
    <r>
      <t>Расстояние между кабелями в свету, мм</t>
    </r>
    <r>
      <rPr>
        <vertAlign val="superscript"/>
        <sz val="8"/>
        <rFont val="Arial"/>
        <family val="2"/>
        <charset val="204"/>
      </rPr>
      <t>2</t>
    </r>
  </si>
  <si>
    <t>-</t>
  </si>
  <si>
    <t>Условная температура среды, °С</t>
  </si>
  <si>
    <t>Нормированная температура жил, °С</t>
  </si>
  <si>
    <t>Поправочные коэффициенты на токи при расчетной температуре среды, °С</t>
  </si>
  <si>
    <t>-5 и ниже</t>
  </si>
  <si>
    <t>0</t>
  </si>
  <si>
    <t>Таблица 1.3.3. Поправочные коэффициенты на токи для кабелей, неизолированных и изолированных проводов и шин в зависимости от температуры земли и воздуха</t>
  </si>
  <si>
    <t>Длина линии, м</t>
  </si>
  <si>
    <t>Материал жил</t>
  </si>
  <si>
    <t>Материал изоляции</t>
  </si>
  <si>
    <t>Алюминий</t>
  </si>
  <si>
    <t>Колличество кабелей</t>
  </si>
  <si>
    <t>• Прокладка треугольником вплотную. 
•• Для определения токовых нагрузок четырехжильных кабелей с жилами равного сечения в четырехпровод-ных сетях при нагрузке во всех жипах в нормальном режиме, а тасже для пятижильмых кабелей данные значения должны быть умножены на коэффициент 0.93.</t>
  </si>
  <si>
    <t>1.3.10. Допустимые длительные токи для проводов с резиновой или поливинилхлоридной изоляцией, шнуров с резиновой изоляцией и кабелей с резиновой или пластмассовой изоляцией в свинцовой, поливинилхлоридной и резиновой оболочках приведены в табл. 1.3.4 - 1.3.11. Они приняты для температур: жил +65 °С, окружающего воздуха +25 °С и земли +15 °С.
При определении количества проводов, прокладываемых в одной трубе (или жил многожильного проводника), нулевой рабочий проводник четырехпроводной системы трехфазного тока, а также заземляющие и нулевые защитные проводники в расчет не принимаются.
Данные, содержащиеся в табл. 1.3.4 и 1.3.5, следует применять независимо от количества труб и места их прокладки (в воздухе, перекрытиях, фундаментах).
Допустимые длительные токи для проводов и кабелей, проложенных в коробах, а также в лотках пучками, должны приниматься: для проводов - по табл. 1.3.4 и 1.3.5, как для проводов, проложенных в трубах, для кабелей - по табл. 1.3.6 - 1.3.8, как для кабелей, проложенных в воздухе. При количестве одновременно нагруженных проводов более четырех, проложенных в трубах, коробах, а также в лотках пучками, токи для проводов должны приниматься по табл. 1.3.4 и 1.3.5, как для проводов, проложенных открыто (в воздухе), с введением снижающих коэффициентов 0,68 для 5 и 6; 0,63 для 7 - 9 и 0,6 для 10 - 12 проводов.
Для проводов вторичных цепей снижающие коэффициенты не вводятся.</t>
  </si>
  <si>
    <t>1.3.11. Допустимые длительные токи для проводов, проложенных в лотках, при однорядной прокладке (не в пучках) следует принимать как для проводов, проложенных в воздухе.
Допустимые длительные токи для проводов и кабелей, прокладываемых в коробах, следует принимать по табл. 1.3.4 - 1.3.7, как для одиночных проводов и кабелей, проложенных открыто (в воздухе), с применением снижающих коэффициентов, указанных в табл. 1.3.12.
При выборе снижающих коэффициентов контрольные и резервные провода и кабели не учитываются.</t>
  </si>
  <si>
    <t>Способ прокладки</t>
  </si>
  <si>
    <t>Количество проложенных проводов и кабелей</t>
  </si>
  <si>
    <t>Снижающий коэффициент для проводов и кабелей, питающих</t>
  </si>
  <si>
    <t>многожильных</t>
  </si>
  <si>
    <t>отдельные электроприемники с коэффициентом использования до 0,7</t>
  </si>
  <si>
    <t>группы электроприемников и отдельные приемники с коэффициентом использования более 0,7</t>
  </si>
  <si>
    <t>До 4</t>
  </si>
  <si>
    <t>15-18</t>
  </si>
  <si>
    <t>3-9</t>
  </si>
  <si>
    <t>10-11</t>
  </si>
  <si>
    <t>12-14</t>
  </si>
  <si>
    <t>Многослойно и пучками .</t>
  </si>
  <si>
    <t>5-6</t>
  </si>
  <si>
    <t>7-9</t>
  </si>
  <si>
    <t>однослойно</t>
  </si>
  <si>
    <t>2-4</t>
  </si>
  <si>
    <t>Медные жилы</t>
  </si>
  <si>
    <t>Алюминиевые жилы</t>
  </si>
  <si>
    <r>
      <t>Сечение фазного провода, мм</t>
    </r>
    <r>
      <rPr>
        <vertAlign val="superscript"/>
        <sz val="10"/>
        <rFont val="Arial Cyr"/>
        <family val="2"/>
        <charset val="204"/>
      </rPr>
      <t>2</t>
    </r>
  </si>
  <si>
    <r>
      <t>Значение Zпт.уд, мОм/м,  при сечении нулевого провода, мм</t>
    </r>
    <r>
      <rPr>
        <vertAlign val="superscript"/>
        <sz val="10"/>
        <rFont val="Arial Cyr"/>
        <family val="2"/>
        <charset val="204"/>
      </rPr>
      <t>2</t>
    </r>
    <r>
      <rPr>
        <sz val="10"/>
        <rFont val="Arial"/>
        <family val="2"/>
        <charset val="204"/>
      </rPr>
      <t>,                                                          равном</t>
    </r>
  </si>
  <si>
    <r>
      <t>Значение Zпт.уд, мОм/м, при сечении нулевого провода, мм</t>
    </r>
    <r>
      <rPr>
        <vertAlign val="superscript"/>
        <sz val="10"/>
        <rFont val="Arial Cyr"/>
        <family val="2"/>
        <charset val="204"/>
      </rPr>
      <t>2</t>
    </r>
    <r>
      <rPr>
        <sz val="10"/>
        <rFont val="Arial"/>
        <family val="2"/>
        <charset val="204"/>
      </rPr>
      <t>,                                                          равном</t>
    </r>
  </si>
  <si>
    <t>Cu</t>
  </si>
  <si>
    <t>Al</t>
  </si>
  <si>
    <t>Активное сопротивление жилы при 30 С ом/км</t>
  </si>
  <si>
    <t>Кабель с поясной бумажной изоляцией напряжением, кВ</t>
  </si>
  <si>
    <t>Три провода в трубе, кабель с резиновой или поливинилхлоридной изоляцией</t>
  </si>
  <si>
    <t>Индуктивное сопротивление, Ом/км</t>
  </si>
  <si>
    <t>Сечение жилы, мм2</t>
  </si>
  <si>
    <t>Таблица 2.63 Сопротивление проводов и трехжильных кабелей</t>
  </si>
  <si>
    <t>"Справочник по проектированию электрических сетей и электрооборудования" под редакцией Ю.Г.Барыбина,Л.Е. Федорова</t>
  </si>
  <si>
    <t>Допустимые ΔU, %</t>
  </si>
  <si>
    <t>Параметр</t>
  </si>
  <si>
    <t>Номинальная мощность, кВА</t>
  </si>
  <si>
    <t>Схема соединений обмоток:</t>
  </si>
  <si>
    <t>значение</t>
  </si>
  <si>
    <t>"Справочник по проектированию электроснабжения" под редакцией Ю.Г.Барыбина,Л.Е. Федорова</t>
  </si>
  <si>
    <t>Таблица 2.50 Сопротивления понижающих трансформаторов со вторичным напряжением 0,4кВ</t>
  </si>
  <si>
    <t>Ном-я мощ-ть, кВА</t>
  </si>
  <si>
    <t>Схема соед-я обмоток</t>
  </si>
  <si>
    <t>Uk, %</t>
  </si>
  <si>
    <t>Значение сопротивлений, мОм</t>
  </si>
  <si>
    <t>прямой последовательности</t>
  </si>
  <si>
    <t>нулевой последовательности</t>
  </si>
  <si>
    <t>току однофазного КЗ</t>
  </si>
  <si>
    <t>R1=R2</t>
  </si>
  <si>
    <t>X1=X2</t>
  </si>
  <si>
    <t>Z1=Z2</t>
  </si>
  <si>
    <t>R0</t>
  </si>
  <si>
    <t>X0</t>
  </si>
  <si>
    <r>
      <t>R</t>
    </r>
    <r>
      <rPr>
        <vertAlign val="superscript"/>
        <sz val="10"/>
        <rFont val="Arial"/>
        <family val="2"/>
        <charset val="204"/>
      </rPr>
      <t>(1)</t>
    </r>
  </si>
  <si>
    <r>
      <t>X</t>
    </r>
    <r>
      <rPr>
        <vertAlign val="superscript"/>
        <sz val="10"/>
        <rFont val="Arial"/>
        <family val="2"/>
        <charset val="204"/>
      </rPr>
      <t>(1)</t>
    </r>
  </si>
  <si>
    <r>
      <t>Z</t>
    </r>
    <r>
      <rPr>
        <vertAlign val="superscript"/>
        <sz val="10"/>
        <rFont val="Arial"/>
        <family val="2"/>
        <charset val="204"/>
      </rPr>
      <t>(1)</t>
    </r>
  </si>
  <si>
    <t>25</t>
  </si>
  <si>
    <t>Y/Yн</t>
  </si>
  <si>
    <t>4,5</t>
  </si>
  <si>
    <t>154</t>
  </si>
  <si>
    <t>244</t>
  </si>
  <si>
    <t>287</t>
  </si>
  <si>
    <t>1650</t>
  </si>
  <si>
    <t>1930</t>
  </si>
  <si>
    <t>1958</t>
  </si>
  <si>
    <t>2418</t>
  </si>
  <si>
    <t>3110</t>
  </si>
  <si>
    <t>Y/Zн</t>
  </si>
  <si>
    <t>4,7</t>
  </si>
  <si>
    <t>177</t>
  </si>
  <si>
    <t>243</t>
  </si>
  <si>
    <t>302</t>
  </si>
  <si>
    <t>73</t>
  </si>
  <si>
    <t>35,4</t>
  </si>
  <si>
    <t>40</t>
  </si>
  <si>
    <t>88</t>
  </si>
  <si>
    <t>157</t>
  </si>
  <si>
    <t>180</t>
  </si>
  <si>
    <t>952</t>
  </si>
  <si>
    <t>1269</t>
  </si>
  <si>
    <t>1128</t>
  </si>
  <si>
    <t>1583</t>
  </si>
  <si>
    <t>1944</t>
  </si>
  <si>
    <t>100</t>
  </si>
  <si>
    <t>159</t>
  </si>
  <si>
    <t>188</t>
  </si>
  <si>
    <t>44</t>
  </si>
  <si>
    <t>13,4</t>
  </si>
  <si>
    <t>63</t>
  </si>
  <si>
    <t>52</t>
  </si>
  <si>
    <t>102</t>
  </si>
  <si>
    <t>114</t>
  </si>
  <si>
    <t>504</t>
  </si>
  <si>
    <t>873</t>
  </si>
  <si>
    <t>608</t>
  </si>
  <si>
    <t>1077</t>
  </si>
  <si>
    <t>1237</t>
  </si>
  <si>
    <t>59</t>
  </si>
  <si>
    <t>105</t>
  </si>
  <si>
    <t>119</t>
  </si>
  <si>
    <t>28</t>
  </si>
  <si>
    <t>12</t>
  </si>
  <si>
    <t>31,5</t>
  </si>
  <si>
    <t>65</t>
  </si>
  <si>
    <t>72</t>
  </si>
  <si>
    <t>254</t>
  </si>
  <si>
    <t>582</t>
  </si>
  <si>
    <t>317</t>
  </si>
  <si>
    <t>712</t>
  </si>
  <si>
    <t>779</t>
  </si>
  <si>
    <t>36,3</t>
  </si>
  <si>
    <t>65,7</t>
  </si>
  <si>
    <t>75</t>
  </si>
  <si>
    <t>15,6</t>
  </si>
  <si>
    <t>10,6</t>
  </si>
  <si>
    <t>160</t>
  </si>
  <si>
    <t>16,6</t>
  </si>
  <si>
    <t>41,7</t>
  </si>
  <si>
    <t>45</t>
  </si>
  <si>
    <t>151</t>
  </si>
  <si>
    <t>367</t>
  </si>
  <si>
    <t>184</t>
  </si>
  <si>
    <t>450</t>
  </si>
  <si>
    <t>486</t>
  </si>
  <si>
    <t>Δ/Yн</t>
  </si>
  <si>
    <t>49,8</t>
  </si>
  <si>
    <t>125</t>
  </si>
  <si>
    <t>135</t>
  </si>
  <si>
    <t>250</t>
  </si>
  <si>
    <t>9,4</t>
  </si>
  <si>
    <t>27,2</t>
  </si>
  <si>
    <t>28,7</t>
  </si>
  <si>
    <t>96,5</t>
  </si>
  <si>
    <t>235</t>
  </si>
  <si>
    <t>115</t>
  </si>
  <si>
    <t>289</t>
  </si>
  <si>
    <t>311</t>
  </si>
  <si>
    <t>28,2</t>
  </si>
  <si>
    <t>81,6</t>
  </si>
  <si>
    <t>86,3</t>
  </si>
  <si>
    <t>400</t>
  </si>
  <si>
    <t>5,5</t>
  </si>
  <si>
    <t>17,1</t>
  </si>
  <si>
    <t>18</t>
  </si>
  <si>
    <t>55 6</t>
  </si>
  <si>
    <t>149</t>
  </si>
  <si>
    <t>66,6</t>
  </si>
  <si>
    <t>183</t>
  </si>
  <si>
    <t>195</t>
  </si>
  <si>
    <t>5,9</t>
  </si>
  <si>
    <t>17</t>
  </si>
  <si>
    <t>17,7</t>
  </si>
  <si>
    <t>51</t>
  </si>
  <si>
    <t>54</t>
  </si>
  <si>
    <t>630</t>
  </si>
  <si>
    <t>3,1</t>
  </si>
  <si>
    <t>13,6</t>
  </si>
  <si>
    <t>14</t>
  </si>
  <si>
    <t>30,2</t>
  </si>
  <si>
    <t>95,8</t>
  </si>
  <si>
    <t>36,4</t>
  </si>
  <si>
    <t>123</t>
  </si>
  <si>
    <t>128</t>
  </si>
  <si>
    <t>3.4</t>
  </si>
  <si>
    <t>13,5</t>
  </si>
  <si>
    <t>3,4</t>
  </si>
  <si>
    <t>10,2</t>
  </si>
  <si>
    <t>40,5</t>
  </si>
  <si>
    <t>42</t>
  </si>
  <si>
    <t>1000</t>
  </si>
  <si>
    <t>1,7</t>
  </si>
  <si>
    <t>8,6</t>
  </si>
  <si>
    <t>8,8</t>
  </si>
  <si>
    <t>19,6</t>
  </si>
  <si>
    <t>60,6</t>
  </si>
  <si>
    <t>2,3</t>
  </si>
  <si>
    <t>77,8</t>
  </si>
  <si>
    <t>81</t>
  </si>
  <si>
    <t>1,9</t>
  </si>
  <si>
    <t>5,7</t>
  </si>
  <si>
    <t>25,8</t>
  </si>
  <si>
    <t>26,4</t>
  </si>
  <si>
    <t>1600</t>
  </si>
  <si>
    <t>1</t>
  </si>
  <si>
    <t>5,4</t>
  </si>
  <si>
    <t>16,3</t>
  </si>
  <si>
    <t>50</t>
  </si>
  <si>
    <t>18,3</t>
  </si>
  <si>
    <t>60,8</t>
  </si>
  <si>
    <t>63,5</t>
  </si>
  <si>
    <t>1,1</t>
  </si>
  <si>
    <t>3,3</t>
  </si>
  <si>
    <t>16,2</t>
  </si>
  <si>
    <t>16,5</t>
  </si>
  <si>
    <t>2500</t>
  </si>
  <si>
    <t>0,64</t>
  </si>
  <si>
    <t>3,46</t>
  </si>
  <si>
    <t>3,52</t>
  </si>
  <si>
    <t>1,92</t>
  </si>
  <si>
    <t>10,38</t>
  </si>
  <si>
    <t>10,56</t>
  </si>
  <si>
    <t>сопротивлений первичных обмоток катуюечвых</t>
  </si>
  <si>
    <t>трансформаторов тока напряжением ни»</t>
  </si>
  <si>
    <t>е 1 кВ</t>
  </si>
  <si>
    <t>Значения</t>
  </si>
  <si>
    <t>сопротивлений</t>
  </si>
  <si>
    <t>мОм</t>
  </si>
  <si>
    <t>Коэффициент</t>
  </si>
  <si>
    <t>для трансформаторного тока</t>
  </si>
  <si>
    <t>трансформации</t>
  </si>
  <si>
    <t>ласса точности</t>
  </si>
  <si>
    <t>транеформато-</t>
  </si>
  <si>
    <t>-V</t>
  </si>
  <si>
    <r>
      <rPr>
        <i/>
        <sz val="10"/>
        <rFont val="Arial"/>
        <family val="2"/>
        <charset val="204"/>
      </rPr>
      <t>Г</t>
    </r>
  </si>
  <si>
    <r>
      <rPr>
        <i/>
        <sz val="10"/>
        <rFont val="Arial"/>
        <family val="2"/>
        <charset val="204"/>
      </rPr>
      <t>X</t>
    </r>
  </si>
  <si>
    <r>
      <rPr>
        <i/>
        <sz val="10"/>
        <rFont val="Arial"/>
        <family val="2"/>
        <charset val="204"/>
      </rPr>
      <t>г</t>
    </r>
  </si>
  <si>
    <t>20/5</t>
  </si>
  <si>
    <t>67</t>
  </si>
  <si>
    <t>19</t>
  </si>
  <si>
    <t>30/5</t>
  </si>
  <si>
    <t>30</t>
  </si>
  <si>
    <t>20</t>
  </si>
  <si>
    <t>8</t>
  </si>
  <si>
    <t>8,2</t>
  </si>
  <si>
    <t>40/5</t>
  </si>
  <si>
    <t>11</t>
  </si>
  <si>
    <t>4,2</t>
  </si>
  <si>
    <t>4,8</t>
  </si>
  <si>
    <t>50/5</t>
  </si>
  <si>
    <t>7</t>
  </si>
  <si>
    <t>2,8</t>
  </si>
  <si>
    <t>3</t>
  </si>
  <si>
    <t>75/5</t>
  </si>
  <si>
    <t>1,2</t>
  </si>
  <si>
    <t>1,3</t>
  </si>
  <si>
    <t>100/5</t>
  </si>
  <si>
    <t>2,7</t>
  </si>
  <si>
    <t>0,7</t>
  </si>
  <si>
    <t>0,75</t>
  </si>
  <si>
    <t>150/5</t>
  </si>
  <si>
    <t>0.3</t>
  </si>
  <si>
    <t>0,33</t>
  </si>
  <si>
    <t>200/5</t>
  </si>
  <si>
    <t>0,67</t>
  </si>
  <si>
    <t>0,42</t>
  </si>
  <si>
    <t>0,17</t>
  </si>
  <si>
    <t>0,19</t>
  </si>
  <si>
    <t>300/5</t>
  </si>
  <si>
    <t>0,3</t>
  </si>
  <si>
    <t>0,2</t>
  </si>
  <si>
    <t>0,08</t>
  </si>
  <si>
    <t>0,09</t>
  </si>
  <si>
    <t>400/5</t>
  </si>
  <si>
    <t>0.17</t>
  </si>
  <si>
    <t>0,11</t>
  </si>
  <si>
    <t>0,04</t>
  </si>
  <si>
    <t>0,05</t>
  </si>
  <si>
    <t>500/5</t>
  </si>
  <si>
    <t>0,07</t>
  </si>
  <si>
    <t>0,02</t>
  </si>
  <si>
    <t xml:space="preserve">Взято с РЕКОМЕНДАЦИИ ПО РАСЧЕТУ СОПРОТИВЛЕНИЯ ЦЕПИ «ФАЗА-НУЛЬ»
</t>
  </si>
  <si>
    <t>Сопротивление обмоток звезда/звезда с нулем</t>
  </si>
  <si>
    <t>Сv</t>
  </si>
  <si>
    <t>коэффициент, учитывающий увеличение сопротивления с повышением температуры длямеди и аллюминия Сv=1+0,004*(t-20C)</t>
  </si>
  <si>
    <r>
      <t xml:space="preserve">При температуре проводника, </t>
    </r>
    <r>
      <rPr>
        <vertAlign val="superscript"/>
        <sz val="8"/>
        <rFont val="Arial"/>
        <family val="2"/>
        <charset val="204"/>
      </rPr>
      <t>о</t>
    </r>
    <r>
      <rPr>
        <sz val="8"/>
        <rFont val="Arial"/>
        <family val="2"/>
        <charset val="204"/>
      </rPr>
      <t>С</t>
    </r>
  </si>
  <si>
    <t>Ток однофазного КЗ "Фаза-0"</t>
  </si>
  <si>
    <t xml:space="preserve">А.В.Беляев ВЫБОР АППАРАТУРЫ ЗАЩИТ И КАБЕЛЕЙ В СЕТЯХ 0.4 кВ 
</t>
  </si>
  <si>
    <t>Полное удельное сопротивление Zпт.уд петли фаза-нуль для кабеля или пучка проводов при температуре 65С</t>
  </si>
  <si>
    <t>Полное сопротивление фазной и нулевой жилы Zпу участка сети, мОм/м,65С</t>
  </si>
  <si>
    <t>Медь</t>
  </si>
  <si>
    <t>линия</t>
  </si>
  <si>
    <t>Кол-во фаз</t>
  </si>
  <si>
    <t>Маркоразмер провода</t>
  </si>
  <si>
    <t>Основных жил</t>
  </si>
  <si>
    <t>Нулевой несущей жилы</t>
  </si>
  <si>
    <t>СИП-1</t>
  </si>
  <si>
    <t xml:space="preserve"> </t>
  </si>
  <si>
    <t>3x16+1x25</t>
  </si>
  <si>
    <t>3x25+1x35</t>
  </si>
  <si>
    <t>3x35+lx50</t>
  </si>
  <si>
    <t>3x50+1x50</t>
  </si>
  <si>
    <t>3x50+1x70</t>
  </si>
  <si>
    <t>3x70+1x70</t>
  </si>
  <si>
    <t>3x70+1x95</t>
  </si>
  <si>
    <t>3x95+1x70</t>
  </si>
  <si>
    <t>3x95+1x95</t>
  </si>
  <si>
    <t>3x120+1x95</t>
  </si>
  <si>
    <t>3x185+1x95</t>
  </si>
  <si>
    <t>3x240+1x95</t>
  </si>
  <si>
    <t>СИП-2</t>
  </si>
  <si>
    <t>3x35+1x50</t>
  </si>
  <si>
    <t>3x150+1x95</t>
  </si>
  <si>
    <t>Расчетные значения активного и индуктивного сопротивлений изолированных проводов марок СИП-1, СИП-2(Кольчугинский завод)</t>
  </si>
  <si>
    <t>Токопроводящая жила</t>
  </si>
  <si>
    <t>электрическое ссопротивление токопрводящих жил на длине 1 км, Ом, не более</t>
  </si>
  <si>
    <t>при номинальном сечении токопроводящих жил,мм2</t>
  </si>
  <si>
    <t>из алюминиевых проволок</t>
  </si>
  <si>
    <t>2.448</t>
  </si>
  <si>
    <t>1.540</t>
  </si>
  <si>
    <t>1.111</t>
  </si>
  <si>
    <t>0.822</t>
  </si>
  <si>
    <t>0.568</t>
  </si>
  <si>
    <t>0.411</t>
  </si>
  <si>
    <t>0.325</t>
  </si>
  <si>
    <t>0.265</t>
  </si>
  <si>
    <t>0.211</t>
  </si>
  <si>
    <t>0.162</t>
  </si>
  <si>
    <t>из проволок из алюминиевого сплава</t>
  </si>
  <si>
    <t>1.770</t>
  </si>
  <si>
    <t>1.262</t>
  </si>
  <si>
    <t>0.923</t>
  </si>
  <si>
    <t>0.632</t>
  </si>
  <si>
    <t>0.466</t>
  </si>
  <si>
    <t>0.369</t>
  </si>
  <si>
    <t>0.303</t>
  </si>
  <si>
    <t>0.241</t>
  </si>
  <si>
    <t>0.188</t>
  </si>
  <si>
    <t>1.00</t>
  </si>
  <si>
    <t>0.78</t>
  </si>
  <si>
    <t>температура токопроводящей жилы</t>
  </si>
  <si>
    <t>5 и ниже</t>
  </si>
  <si>
    <t>90С</t>
  </si>
  <si>
    <t>Поправочные коэффициенты при температуре окружающей среды,С</t>
  </si>
  <si>
    <t>Способы монтажа Таблица B.52.1</t>
  </si>
  <si>
    <t>A1</t>
  </si>
  <si>
    <t>A2</t>
  </si>
  <si>
    <t>B1</t>
  </si>
  <si>
    <t>B2</t>
  </si>
  <si>
    <t>C</t>
  </si>
  <si>
    <t>D1</t>
  </si>
  <si>
    <t>D2</t>
  </si>
  <si>
    <r>
      <t>Примечание.  В столбцах 3. 5. 6. 7 и 8. круглые проводники принимаются для размеров до и включая 16 mm</t>
    </r>
    <r>
      <rPr>
        <vertAlign val="superscript"/>
        <sz val="12"/>
        <rFont val="Times New Roman"/>
        <family val="1"/>
        <charset val="204"/>
      </rPr>
      <t>2</t>
    </r>
    <r>
      <rPr>
        <sz val="12"/>
        <rFont val="Times New Roman"/>
        <family val="1"/>
        <charset val="204"/>
      </rPr>
      <t>. Значения для больших размеров касаются  формированных проводников и могут  быть применены к круглым проводникам.</t>
    </r>
  </si>
  <si>
    <t>Таблица B.52.2 – Допустимые токовые нагрузки в соответствии со способами монтажа, представленных в Таблице B.52.1 - PVC  изоляция для двух нагруженных проводников, медных или алюминиевых. Температура проводников: 70 °C, окружающая температура: 30 °C в воздухе, 20 °C в земле</t>
  </si>
  <si>
    <r>
      <t>.</t>
    </r>
    <r>
      <rPr>
        <sz val="12"/>
        <rFont val="Times New Roman"/>
        <family val="1"/>
        <charset val="204"/>
      </rPr>
      <t xml:space="preserve"> Примечание.  В столбцах 3. 5. 6. 7 и 8. круглые проводники принимаются для размеров до и включая 16 mm</t>
    </r>
    <r>
      <rPr>
        <vertAlign val="superscript"/>
        <sz val="12"/>
        <rFont val="Times New Roman"/>
        <family val="1"/>
        <charset val="204"/>
      </rPr>
      <t>2</t>
    </r>
    <r>
      <rPr>
        <sz val="12"/>
        <rFont val="Times New Roman"/>
        <family val="1"/>
        <charset val="204"/>
      </rPr>
      <t>. Значения для больших размеров касаются  формированных проводников и могут  быть применены к круглым проводникам.</t>
    </r>
  </si>
  <si>
    <t>Таблица B.52.3 - Допустимые токовые нагрузки в соответствии со способами монтажа, представленных в Таблице B.52.1 - XLPE или EPR  изоляция для двух нагруженных проводников, медных или алюминиевых. Температура проводников: 90 °C, окружающая температура: 30 °C в воздухе, 20 °C в земле</t>
  </si>
  <si>
    <t>Таблица B.52.4 - Допустимые токовые нагрузки в соответствии со способами монтажа, представленных в Таблице B.52.1 - PVC  изоляция для трех нагруженных проводников, медных или алюминиевых. Температура проводников: 70 °C, окружающая температура: 30 °C в воздухе, 20 °C в земле</t>
  </si>
  <si>
    <t>Таблица B.52.5 - Допустимые токовые нагрузки в соответствии со способами монтажа, представленных в Таблице B.52.1 - XLPE или EPR  изоляция для трех нагруженных проводников, медных или алюминиевых. Температура проводников: 90 °C, окружающая температура: 30 °C в воздухе, 20 °C в земле</t>
  </si>
  <si>
    <r>
      <t>Площадь поперечного сечения проводника mm</t>
    </r>
    <r>
      <rPr>
        <vertAlign val="superscript"/>
        <sz val="12"/>
        <color indexed="8"/>
        <rFont val="Times New Roman"/>
        <family val="1"/>
        <charset val="204"/>
      </rPr>
      <t>2</t>
    </r>
  </si>
  <si>
    <t>Число и расположение проводников для метода C Таблицы B.52.1</t>
  </si>
  <si>
    <t>Два загруженных проводника</t>
  </si>
  <si>
    <t>Многожильный или одножильные уложенные в  треугольник</t>
  </si>
  <si>
    <t>Одножильные, расположенные в плоскости</t>
  </si>
  <si>
    <t>500 V</t>
  </si>
  <si>
    <t>750 V</t>
  </si>
  <si>
    <t xml:space="preserve">Примечание 1 Оболочки одножильных кабелей одной цепи соединяются вместе с обоих концов. </t>
  </si>
  <si>
    <t xml:space="preserve">Примечание 2 Для голых кабелей, доступных прикосновению, значения должны быть умножены на 0.9. </t>
  </si>
  <si>
    <t>Примечание 3, Значения 500 V и 750 V являются номинальным напряжением кабеля.</t>
  </si>
  <si>
    <r>
      <t xml:space="preserve">Таблица B.52.6 - </t>
    </r>
    <r>
      <rPr>
        <sz val="12"/>
        <rFont val="Times New Roman"/>
        <family val="1"/>
        <charset val="204"/>
      </rPr>
      <t xml:space="preserve">Допустимые токовые нагрузки, рекомендуемый метод С по Таблице B.52.1. Минеральная изоляция, медные проводники и оболочка, покрытая  </t>
    </r>
    <r>
      <rPr>
        <sz val="12"/>
        <color indexed="8"/>
        <rFont val="Times New Roman"/>
        <family val="1"/>
        <charset val="204"/>
      </rPr>
      <t>PVC</t>
    </r>
    <r>
      <rPr>
        <sz val="12"/>
        <rFont val="Times New Roman"/>
        <family val="1"/>
        <charset val="204"/>
      </rPr>
      <t xml:space="preserve">  шлангом или голая, доступная прикосновению </t>
    </r>
    <r>
      <rPr>
        <sz val="12"/>
        <color indexed="8"/>
        <rFont val="Times New Roman"/>
        <family val="1"/>
        <charset val="204"/>
      </rPr>
      <t>(см. примечание 2) . Температура металлической оболочки 7</t>
    </r>
    <r>
      <rPr>
        <sz val="12"/>
        <rFont val="Times New Roman"/>
        <family val="1"/>
        <charset val="204"/>
      </rPr>
      <t>0 °C, окружающая температура: 30 °C.</t>
    </r>
  </si>
  <si>
    <t>Примечание  2 Не корректируется при групповом применении</t>
  </si>
  <si>
    <t>Примечание 3 Этот рекомендованный метод C относится к стене из каменной кладки, потому что высокая температура оболочки не является обычно приемлемой для деревянной стены.</t>
  </si>
  <si>
    <t>Примечание 4, Значения 500 V и 750 V являются номинальным напряжением кабеля.</t>
  </si>
  <si>
    <r>
      <t xml:space="preserve">Таблица B.52.7 - </t>
    </r>
    <r>
      <rPr>
        <sz val="12"/>
        <rFont val="Times New Roman"/>
        <family val="1"/>
        <charset val="204"/>
      </rPr>
      <t xml:space="preserve">Допустимые токовые нагрузки, рекомендуемый метод С по Таблице B.52.1. Минеральная изоляция, медные проводники и оболочка, покрытая  </t>
    </r>
    <r>
      <rPr>
        <sz val="12"/>
        <color indexed="8"/>
        <rFont val="Times New Roman"/>
        <family val="1"/>
        <charset val="204"/>
      </rPr>
      <t>PVC</t>
    </r>
    <r>
      <rPr>
        <sz val="12"/>
        <rFont val="Times New Roman"/>
        <family val="1"/>
        <charset val="204"/>
      </rPr>
      <t xml:space="preserve">  шлангом или голая, не доступная прикосновению и не находящаяся в контакте с воспламеняемыми материалами</t>
    </r>
    <r>
      <rPr>
        <sz val="12"/>
        <color indexed="8"/>
        <rFont val="Times New Roman"/>
        <family val="1"/>
        <charset val="204"/>
      </rPr>
      <t>. Температура металлической оболочки 105</t>
    </r>
    <r>
      <rPr>
        <sz val="12"/>
        <rFont val="Times New Roman"/>
        <family val="1"/>
        <charset val="204"/>
      </rPr>
      <t xml:space="preserve"> °C,   окружающая температура: 30 °C.</t>
    </r>
  </si>
  <si>
    <r>
      <t>Число и</t>
    </r>
    <r>
      <rPr>
        <sz val="11"/>
        <rFont val="Times New Roman"/>
        <family val="1"/>
        <charset val="204"/>
      </rPr>
      <t xml:space="preserve"> </t>
    </r>
    <r>
      <rPr>
        <sz val="11"/>
        <color indexed="8"/>
        <rFont val="Times New Roman"/>
        <family val="1"/>
        <charset val="204"/>
      </rPr>
      <t>расположение</t>
    </r>
    <r>
      <rPr>
        <sz val="11"/>
        <rFont val="Times New Roman"/>
        <family val="1"/>
        <charset val="204"/>
      </rPr>
      <t xml:space="preserve"> </t>
    </r>
    <r>
      <rPr>
        <sz val="11"/>
        <color indexed="8"/>
        <rFont val="Times New Roman"/>
        <family val="1"/>
        <charset val="204"/>
      </rPr>
      <t>кабелей для методов</t>
    </r>
    <r>
      <rPr>
        <sz val="11"/>
        <rFont val="Times New Roman"/>
        <family val="1"/>
        <charset val="204"/>
      </rPr>
      <t xml:space="preserve"> </t>
    </r>
    <r>
      <rPr>
        <sz val="11"/>
        <color indexed="8"/>
        <rFont val="Times New Roman"/>
        <family val="1"/>
        <charset val="204"/>
      </rPr>
      <t>E, F и G Таблицы</t>
    </r>
    <r>
      <rPr>
        <sz val="11"/>
        <rFont val="Times New Roman"/>
        <family val="1"/>
        <charset val="204"/>
      </rPr>
      <t xml:space="preserve"> </t>
    </r>
    <r>
      <rPr>
        <sz val="11"/>
        <color indexed="8"/>
        <rFont val="Times New Roman"/>
        <family val="1"/>
        <charset val="204"/>
      </rPr>
      <t>B.52.1</t>
    </r>
  </si>
  <si>
    <r>
      <t>Три загруженных</t>
    </r>
    <r>
      <rPr>
        <sz val="11"/>
        <rFont val="Times New Roman"/>
        <family val="1"/>
        <charset val="204"/>
      </rPr>
      <t xml:space="preserve"> </t>
    </r>
    <r>
      <rPr>
        <sz val="11"/>
        <color indexed="8"/>
        <rFont val="Times New Roman"/>
        <family val="1"/>
        <charset val="204"/>
      </rPr>
      <t>проводника</t>
    </r>
  </si>
  <si>
    <t>Одножильные с касанием</t>
  </si>
  <si>
    <t>Одножильные  вертикаль ная плоскость с интервалами</t>
  </si>
  <si>
    <t>Одножильные горизонталь ная плоскость с интервалами</t>
  </si>
  <si>
    <t>Метод E или F</t>
  </si>
  <si>
    <t>Метод F</t>
  </si>
  <si>
    <t>G метод</t>
  </si>
  <si>
    <t>Примечание 2 Для голых кабелей, доступных прикосновению, значения должны быть умножены на 0.9.</t>
  </si>
  <si>
    <r>
      <t xml:space="preserve"> Примечание 3  D</t>
    </r>
    <r>
      <rPr>
        <vertAlign val="subscript"/>
        <sz val="12"/>
        <color indexed="8"/>
        <rFont val="Times New Roman"/>
        <family val="1"/>
        <charset val="204"/>
      </rPr>
      <t>e</t>
    </r>
    <r>
      <rPr>
        <sz val="12"/>
        <color indexed="8"/>
        <rFont val="Times New Roman"/>
        <family val="1"/>
        <charset val="204"/>
      </rPr>
      <t xml:space="preserve">- внешний диаметр кабеля. </t>
    </r>
  </si>
  <si>
    <r>
      <t xml:space="preserve">Таблица B.52.8 - </t>
    </r>
    <r>
      <rPr>
        <sz val="12"/>
        <rFont val="Times New Roman"/>
        <family val="1"/>
        <charset val="204"/>
      </rPr>
      <t xml:space="preserve">Допустимые токовые нагрузки, рекомендуемый методы E,F и G по Таблице B.52.1. Минеральная изоляция, медные проводники и оболочка, покрытая  </t>
    </r>
    <r>
      <rPr>
        <sz val="12"/>
        <color indexed="8"/>
        <rFont val="Times New Roman"/>
        <family val="1"/>
        <charset val="204"/>
      </rPr>
      <t>PVC</t>
    </r>
    <r>
      <rPr>
        <sz val="12"/>
        <rFont val="Times New Roman"/>
        <family val="1"/>
        <charset val="204"/>
      </rPr>
      <t xml:space="preserve">  шлангом или голая, доступная прикосновению </t>
    </r>
    <r>
      <rPr>
        <sz val="12"/>
        <color indexed="8"/>
        <rFont val="Times New Roman"/>
        <family val="1"/>
        <charset val="204"/>
      </rPr>
      <t>(см. примечание 2) . Температура металлической оболочки 7</t>
    </r>
    <r>
      <rPr>
        <sz val="12"/>
        <rFont val="Times New Roman"/>
        <family val="1"/>
        <charset val="204"/>
      </rPr>
      <t>0 °C, окружающая температура: 30 °C</t>
    </r>
  </si>
  <si>
    <r>
      <t>Примечание 3  D</t>
    </r>
    <r>
      <rPr>
        <vertAlign val="subscript"/>
        <sz val="12"/>
        <color indexed="8"/>
        <rFont val="Times New Roman"/>
        <family val="1"/>
        <charset val="204"/>
      </rPr>
      <t>e</t>
    </r>
    <r>
      <rPr>
        <sz val="12"/>
        <color indexed="8"/>
        <rFont val="Times New Roman"/>
        <family val="1"/>
        <charset val="204"/>
      </rPr>
      <t xml:space="preserve">- внешний диаметр кабеля. </t>
    </r>
  </si>
  <si>
    <t>Примечание 4, Значения 500 V и 750 V являются номинальным напряжением кабеля</t>
  </si>
  <si>
    <r>
      <t xml:space="preserve">Таблица B.52.9 - </t>
    </r>
    <r>
      <rPr>
        <sz val="12"/>
        <rFont val="Times New Roman"/>
        <family val="1"/>
        <charset val="204"/>
      </rPr>
      <t xml:space="preserve">Допустимые токовые нагрузки, рекомендуемые методы  E,F и G по Таблице B.52.1. Минеральная изоляция, медные проводники и оболочка, покрытая  </t>
    </r>
    <r>
      <rPr>
        <sz val="12"/>
        <color indexed="8"/>
        <rFont val="Times New Roman"/>
        <family val="1"/>
        <charset val="204"/>
      </rPr>
      <t>PVC</t>
    </r>
    <r>
      <rPr>
        <sz val="12"/>
        <rFont val="Times New Roman"/>
        <family val="1"/>
        <charset val="204"/>
      </rPr>
      <t xml:space="preserve">  шлангом или голая, не доступная прикосновению и не находящаяся в контакте с воспламеняемыми материалами</t>
    </r>
    <r>
      <rPr>
        <sz val="12"/>
        <color indexed="8"/>
        <rFont val="Times New Roman"/>
        <family val="1"/>
        <charset val="204"/>
      </rPr>
      <t>. Температура металлической оболочки 105</t>
    </r>
    <r>
      <rPr>
        <sz val="12"/>
        <rFont val="Times New Roman"/>
        <family val="1"/>
        <charset val="204"/>
      </rPr>
      <t xml:space="preserve"> °C,   окружающая температура: 30 °C.</t>
    </r>
  </si>
  <si>
    <r>
      <t>Способы монтажа.</t>
    </r>
    <r>
      <rPr>
        <sz val="11"/>
        <rFont val="Times New Roman"/>
        <family val="1"/>
        <charset val="204"/>
      </rPr>
      <t xml:space="preserve"> </t>
    </r>
    <r>
      <rPr>
        <sz val="11"/>
        <color indexed="8"/>
        <rFont val="Times New Roman"/>
        <family val="1"/>
        <charset val="204"/>
      </rPr>
      <t>Таблица B.52.1</t>
    </r>
  </si>
  <si>
    <r>
      <t>Многожильные</t>
    </r>
    <r>
      <rPr>
        <sz val="11"/>
        <rFont val="Times New Roman"/>
        <family val="1"/>
        <charset val="204"/>
      </rPr>
      <t xml:space="preserve"> </t>
    </r>
    <r>
      <rPr>
        <sz val="11"/>
        <color indexed="8"/>
        <rFont val="Times New Roman"/>
        <family val="1"/>
        <charset val="204"/>
      </rPr>
      <t>кабели</t>
    </r>
  </si>
  <si>
    <t>Одножильные кабели</t>
  </si>
  <si>
    <t>Два загруженных  проводника с касанием</t>
  </si>
  <si>
    <t>Три загруженных проводника, уложенных в тругольник</t>
  </si>
  <si>
    <t>Три загруженных проводника, в плоскости</t>
  </si>
  <si>
    <t>С касанием</t>
  </si>
  <si>
    <t>С интервалами</t>
  </si>
  <si>
    <t>Горизонтально</t>
  </si>
  <si>
    <t>Вертикально</t>
  </si>
  <si>
    <t>Метод E</t>
  </si>
  <si>
    <t>_</t>
  </si>
  <si>
    <r>
      <t>Примечание 1.  Круглые проводники принимаются для размеров до и включая 16 mm</t>
    </r>
    <r>
      <rPr>
        <vertAlign val="superscript"/>
        <sz val="12"/>
        <rFont val="Times New Roman"/>
        <family val="1"/>
        <charset val="204"/>
      </rPr>
      <t>2</t>
    </r>
    <r>
      <rPr>
        <sz val="12"/>
        <rFont val="Times New Roman"/>
        <family val="1"/>
        <charset val="204"/>
      </rPr>
      <t>. Значения для больших размеров касаются  формированных проводников и могут  быть применены к круглым проводникам.</t>
    </r>
  </si>
  <si>
    <r>
      <t xml:space="preserve"> </t>
    </r>
    <r>
      <rPr>
        <sz val="12"/>
        <color indexed="8"/>
        <rFont val="Times New Roman"/>
        <family val="1"/>
        <charset val="204"/>
      </rPr>
      <t>Примечание 2  D</t>
    </r>
    <r>
      <rPr>
        <vertAlign val="subscript"/>
        <sz val="12"/>
        <color indexed="8"/>
        <rFont val="Times New Roman"/>
        <family val="1"/>
        <charset val="204"/>
      </rPr>
      <t>e</t>
    </r>
    <r>
      <rPr>
        <sz val="12"/>
        <color indexed="8"/>
        <rFont val="Times New Roman"/>
        <family val="1"/>
        <charset val="204"/>
      </rPr>
      <t xml:space="preserve">- внешний диаметр кабеля.  </t>
    </r>
  </si>
  <si>
    <t>Таблица B.52.10 – Допустимые токовые нагрузки для методов E, F  и G Таблицы B.52.1 – PVC изоляция, медные проводники. Температура проводников: 70 °C,  окружающая температура: 30 C</t>
  </si>
  <si>
    <r>
      <t>Примечание 2  D</t>
    </r>
    <r>
      <rPr>
        <vertAlign val="subscript"/>
        <sz val="12"/>
        <color indexed="8"/>
        <rFont val="Times New Roman"/>
        <family val="1"/>
        <charset val="204"/>
      </rPr>
      <t>e</t>
    </r>
    <r>
      <rPr>
        <sz val="12"/>
        <color indexed="8"/>
        <rFont val="Times New Roman"/>
        <family val="1"/>
        <charset val="204"/>
      </rPr>
      <t>- внешний диаметр кабеля.</t>
    </r>
  </si>
  <si>
    <t>Таблица B.52.11 - Допустимые токовые нагрузки для методов E, F  и G Таблицы B.52.1 – PVC изоляция, алюминиевые проводники. Температура проводников: 70 °C,  окружающая температура: 30 C</t>
  </si>
  <si>
    <t>Таблица B.52.12 - Допустимые токовые нагрузки для методов E, F  и G Таблицы B.52.1 - XLPE или  EPR изоляция , медные проводники. Температура проводников: 90 °C,  окружающая температура: 30 C</t>
  </si>
  <si>
    <t>Таблица B.52.13 - Допустимые токовые нагрузки для методов E, F  и G Таблицы B.52.1 - XLPE или  EPR изоляция, алюминиевые проводники. Температура проводников: 90 °C,  окружающая температура: 30 C</t>
  </si>
  <si>
    <t>Изоляция</t>
  </si>
  <si>
    <r>
      <t>PVC</t>
    </r>
    <r>
      <rPr>
        <sz val="9"/>
        <rFont val="Times New Roman"/>
        <family val="1"/>
        <charset val="204"/>
      </rPr>
      <t xml:space="preserve"> </t>
    </r>
  </si>
  <si>
    <r>
      <t>XLPE или EPR</t>
    </r>
    <r>
      <rPr>
        <sz val="9"/>
        <rFont val="Times New Roman"/>
        <family val="1"/>
        <charset val="204"/>
      </rPr>
      <t xml:space="preserve"> </t>
    </r>
  </si>
  <si>
    <r>
      <t xml:space="preserve">PVC оболочка или голый доступный прикосновению 70 </t>
    </r>
    <r>
      <rPr>
        <i/>
        <sz val="9"/>
        <color indexed="8"/>
        <rFont val="Times New Roman"/>
        <family val="1"/>
        <charset val="204"/>
      </rPr>
      <t>°C</t>
    </r>
  </si>
  <si>
    <r>
      <t xml:space="preserve">Голый не доступный прикосновению105 </t>
    </r>
    <r>
      <rPr>
        <i/>
        <sz val="9"/>
        <color indexed="8"/>
        <rFont val="Times New Roman"/>
        <family val="1"/>
        <charset val="204"/>
      </rPr>
      <t>°C</t>
    </r>
  </si>
  <si>
    <r>
      <t>-</t>
    </r>
    <r>
      <rPr>
        <sz val="8"/>
        <rFont val="Times New Roman"/>
        <family val="1"/>
        <charset val="204"/>
      </rPr>
      <t xml:space="preserve"> </t>
    </r>
  </si>
  <si>
    <r>
      <t>a</t>
    </r>
    <r>
      <rPr>
        <i/>
        <sz val="9"/>
        <color indexed="8"/>
        <rFont val="Times New Roman"/>
        <family val="1"/>
        <charset val="204"/>
      </rPr>
      <t xml:space="preserve">  </t>
    </r>
    <r>
      <rPr>
        <sz val="9"/>
        <color indexed="8"/>
        <rFont val="Times New Roman"/>
        <family val="1"/>
        <charset val="204"/>
      </rPr>
      <t>Данные для более высоких температур окружающей среды, запрашивайте у изготовителя.</t>
    </r>
  </si>
  <si>
    <t>ПРИМЕЧАНИЕ Поправочные коэффициенты для температуры окружающей среды в соответствии с ПУЭ выделены полужирным шрифтом.</t>
  </si>
  <si>
    <r>
      <t>Таблица B.52.14 –</t>
    </r>
    <r>
      <rPr>
        <b/>
        <sz val="12"/>
        <color indexed="8"/>
        <rFont val="Times New Roman"/>
        <family val="1"/>
        <charset val="204"/>
      </rPr>
      <t xml:space="preserve"> Поправочные коэффициенты для определения  допустимых токовых нагрузок кабелей проложенных в воздухе при температуре окружающей среды отличной от 30 °C </t>
    </r>
  </si>
  <si>
    <t>Температура грунта</t>
  </si>
  <si>
    <t>°C</t>
  </si>
  <si>
    <r>
      <t xml:space="preserve">Таблица B.52.15 </t>
    </r>
    <r>
      <rPr>
        <b/>
        <sz val="12"/>
        <color indexed="8"/>
        <rFont val="Times New Roman"/>
        <family val="1"/>
        <charset val="204"/>
      </rPr>
      <t xml:space="preserve"> – Поправочные коэффициенты для определения  допустимых токовых нагрузок кабелей проложенных в трубах в земле при температуре грунта отличной от 20 °C </t>
    </r>
  </si>
  <si>
    <t>Поправочный коэффициент для кабелей в трубах</t>
  </si>
  <si>
    <t>0.96</t>
  </si>
  <si>
    <t>Поправочный коэффициент для кабелей проложенных непосредственно в земле</t>
  </si>
  <si>
    <t>0.90</t>
  </si>
  <si>
    <t>ПРИМЕЧАНИЕ 1 Поправочные коэффициенты приведены как усредненная величина для всех типоразмеров кабелей и способов прокладки. Погрешность поправочных коэффициентов в пределах ±5 %.</t>
  </si>
  <si>
    <t>ПРИМЕЧАНИЕ 2 Поправочные коэффициенты даны для  глубины прокладки до 0,8 m.</t>
  </si>
  <si>
    <t>Примечание3 Предполагается, что свойства почвы универсальны. Никакой допуск не был сделан для возможности изменения влажности, которая может привести к увеличению теплового удельного сопротивления вокруг кабеля. Если частичное высыхание почвы возможно, то допустимые нагрузки должны определяться по IEC 60287.</t>
  </si>
  <si>
    <r>
      <t xml:space="preserve">Таблица B.52.16 </t>
    </r>
    <r>
      <rPr>
        <b/>
        <sz val="12"/>
        <color indexed="8"/>
        <rFont val="Times New Roman"/>
        <family val="1"/>
        <charset val="204"/>
      </rPr>
      <t xml:space="preserve"> – Поправочные коэффициенты для определения  допустимых токовых нагрузок кабелей, проложенных в земле непосредственно или в  трубах (расчетный метод D) при термическом сопротивлении грунта отличном от  2,5 K*м/Вт </t>
    </r>
  </si>
  <si>
    <t xml:space="preserve">Поз </t>
  </si>
  <si>
    <r>
      <t>Количество цепей (контуров) или многожильных кабелей</t>
    </r>
    <r>
      <rPr>
        <sz val="8"/>
        <rFont val="Times New Roman"/>
        <family val="1"/>
        <charset val="204"/>
      </rPr>
      <t xml:space="preserve"> </t>
    </r>
  </si>
  <si>
    <t xml:space="preserve">Используется при рекомендо-ванном методе </t>
  </si>
  <si>
    <r>
      <t>Пучками: в воздухе, на поверхности, замоно-личено или в оболочке</t>
    </r>
    <r>
      <rPr>
        <sz val="8"/>
        <rFont val="Times New Roman"/>
        <family val="1"/>
        <charset val="204"/>
      </rPr>
      <t xml:space="preserve"> </t>
    </r>
  </si>
  <si>
    <t>Отдельные линии на стенах, полу или на не-перфорированных лотках</t>
  </si>
  <si>
    <r>
      <t>Отдельные линии зак-репленные непосредс-твенно под деревянным потолком</t>
    </r>
    <r>
      <rPr>
        <sz val="8"/>
        <rFont val="Times New Roman"/>
        <family val="1"/>
        <charset val="204"/>
      </rPr>
      <t xml:space="preserve"> </t>
    </r>
  </si>
  <si>
    <r>
      <t>Отдельные линии на перфорированных го- ризонтальных или вертикальных лотках</t>
    </r>
    <r>
      <rPr>
        <sz val="8"/>
        <rFont val="Times New Roman"/>
        <family val="1"/>
        <charset val="204"/>
      </rPr>
      <t xml:space="preserve"> </t>
    </r>
  </si>
  <si>
    <r>
      <t>Отдельные линии на лестничных лотках, клицах и т.п.</t>
    </r>
    <r>
      <rPr>
        <sz val="8"/>
        <rFont val="Times New Roman"/>
        <family val="1"/>
        <charset val="204"/>
      </rPr>
      <t xml:space="preserve"> </t>
    </r>
  </si>
  <si>
    <t xml:space="preserve">ПРИМЕЧАНИЕ 1 Приведенные коэффициенты применимы для групп однотипных кабелей, одинаково нагруженных. </t>
  </si>
  <si>
    <t>ПРИМЕЧАНИЕ 2 Когда зазор по горизонтали между смежными кабелями более, чем вдвое превышает их наружный диаметр, поправочные коэффициенты не берутся.</t>
  </si>
  <si>
    <t>ПРИМЕЧАНИЕ 3 Коэффициенты также применимы для:</t>
  </si>
  <si>
    <r>
      <t>-</t>
    </r>
    <r>
      <rPr>
        <sz val="7"/>
        <color indexed="8"/>
        <rFont val="Times New Roman"/>
        <family val="1"/>
        <charset val="204"/>
      </rPr>
      <t xml:space="preserve">       </t>
    </r>
    <r>
      <rPr>
        <sz val="10"/>
        <color indexed="8"/>
        <rFont val="Times New Roman"/>
        <family val="1"/>
        <charset val="204"/>
      </rPr>
      <t>групп из двух или трех одножильных кабелей;</t>
    </r>
  </si>
  <si>
    <r>
      <t>-</t>
    </r>
    <r>
      <rPr>
        <sz val="7"/>
        <rFont val="Times New Roman"/>
        <family val="1"/>
        <charset val="204"/>
      </rPr>
      <t xml:space="preserve">       </t>
    </r>
    <r>
      <rPr>
        <sz val="10"/>
        <rFont val="Times New Roman"/>
        <family val="1"/>
        <charset val="204"/>
      </rPr>
      <t>многожильных кабелей.</t>
    </r>
  </si>
  <si>
    <t>ПРИМЕЧАНИЕ 4 Если система состоит как из двух- так и из трехжильных кабелей, то общее число кабелей берется как число контуров, а соответствующий коэффициент применяют по таблице для двух нагруженных проводников для двухжильных кабелей и по таблице для трех нагруженных проводников для трехжильных кабелей.</t>
  </si>
  <si>
    <t>ПРИМЕЧАНИЕ 5 Если группа состоит из  n одножильных кабелей то каждый из них может рассматриваться, как n/2 контуров или с двумя нагруженными проводниками или n/3 контуров с тремя нагруженными проводниками.</t>
  </si>
  <si>
    <r>
      <t xml:space="preserve"> </t>
    </r>
    <r>
      <rPr>
        <sz val="10"/>
        <color indexed="8"/>
        <rFont val="Times New Roman"/>
        <family val="1"/>
        <charset val="204"/>
      </rPr>
      <t>Примечание 6, данные значения были усреднены по диапазону проводниковых размеров и способам монтажа, включенным в Таблицы В.52.2 к B.52.13, общая точность сведенных в таблицу значений в пределах 5 %.</t>
    </r>
  </si>
  <si>
    <t>Примечание 7 Для способов монтажа, не предусмотренными в вышеупомянутой таблице, можно использовать факторы, вычисленные для конкретных случаев, см. например, Таблицы B.52.20 и B.52.21.</t>
  </si>
  <si>
    <r>
      <t xml:space="preserve">Таблица B.52.17 </t>
    </r>
    <r>
      <rPr>
        <b/>
        <sz val="12"/>
        <color indexed="8"/>
        <rFont val="Times New Roman"/>
        <family val="1"/>
        <charset val="204"/>
      </rPr>
      <t xml:space="preserve"> – Поправочные коэффициенты для групп контуров или многожильных кабелей при их совместной прокладке, используются применительнос допустимыми токовыми нагрузками по табл. В.52.2 – В.52.13</t>
    </r>
  </si>
  <si>
    <t>Таблица B.52.18 – Понижающие коэффициентыдля групп контуров или многожильных кабелей, проложенных непосредственно в земле метод D2 табл. B.52.2 - B.52.5.Одножильные или многожильные кабели</t>
  </si>
  <si>
    <r>
      <t>Число кабелей</t>
    </r>
    <r>
      <rPr>
        <sz val="11"/>
        <rFont val="Times New Roman"/>
        <family val="1"/>
        <charset val="204"/>
      </rPr>
      <t xml:space="preserve"> </t>
    </r>
  </si>
  <si>
    <r>
      <t>Рассояние между кабелями (a)</t>
    </r>
    <r>
      <rPr>
        <vertAlign val="superscript"/>
        <sz val="11"/>
        <color indexed="8"/>
        <rFont val="Times New Roman"/>
        <family val="1"/>
        <charset val="204"/>
      </rPr>
      <t>a</t>
    </r>
    <r>
      <rPr>
        <sz val="11"/>
        <rFont val="Times New Roman"/>
        <family val="1"/>
        <charset val="204"/>
      </rPr>
      <t xml:space="preserve"> </t>
    </r>
  </si>
  <si>
    <r>
      <t>Ноль (кабели касаются)</t>
    </r>
    <r>
      <rPr>
        <sz val="11"/>
        <rFont val="Times New Roman"/>
        <family val="1"/>
        <charset val="204"/>
      </rPr>
      <t xml:space="preserve"> </t>
    </r>
  </si>
  <si>
    <r>
      <t>Один диаметр кабеля</t>
    </r>
    <r>
      <rPr>
        <sz val="11"/>
        <rFont val="Times New Roman"/>
        <family val="1"/>
        <charset val="204"/>
      </rPr>
      <t xml:space="preserve"> </t>
    </r>
  </si>
  <si>
    <t>0.125 м.</t>
  </si>
  <si>
    <t>0.25 м.</t>
  </si>
  <si>
    <t>0.5 м.</t>
  </si>
  <si>
    <t>0.75</t>
  </si>
  <si>
    <t>0.80</t>
  </si>
  <si>
    <t>0.85</t>
  </si>
  <si>
    <t>0.70</t>
  </si>
  <si>
    <t>0.76</t>
  </si>
  <si>
    <t>0.63</t>
  </si>
  <si>
    <t>0.71</t>
  </si>
  <si>
    <t>0.66</t>
  </si>
  <si>
    <r>
      <t>a</t>
    </r>
    <r>
      <rPr>
        <sz val="12"/>
        <color indexed="8"/>
        <rFont val="Times New Roman"/>
        <family val="1"/>
        <charset val="204"/>
      </rPr>
      <t>Многожильные кабели</t>
    </r>
  </si>
  <si>
    <r>
      <t>a</t>
    </r>
    <r>
      <rPr>
        <sz val="12"/>
        <color indexed="8"/>
        <rFont val="Times New Roman"/>
        <family val="1"/>
        <charset val="204"/>
      </rPr>
      <t>Одножильные кабели</t>
    </r>
  </si>
  <si>
    <r>
      <t>Примечание 1 Данные значение применяются при глубине прокладки 0.7 м. в почве тепловое удельное сопротивление которой 2.5 K</t>
    </r>
    <r>
      <rPr>
        <sz val="12"/>
        <rFont val="Times New Roman"/>
        <family val="1"/>
        <charset val="204"/>
      </rPr>
      <t xml:space="preserve"> </t>
    </r>
    <r>
      <rPr>
        <sz val="12"/>
        <color indexed="8"/>
        <rFont val="Times New Roman"/>
        <family val="1"/>
        <charset val="204"/>
      </rPr>
      <t>•</t>
    </r>
    <r>
      <rPr>
        <sz val="12"/>
        <rFont val="Times New Roman"/>
        <family val="1"/>
        <charset val="204"/>
      </rPr>
      <t xml:space="preserve"> </t>
    </r>
    <r>
      <rPr>
        <sz val="12"/>
        <color indexed="8"/>
        <rFont val="Times New Roman"/>
        <family val="1"/>
        <charset val="204"/>
      </rPr>
      <t>m/W. Это средние значения для диапазона кабельных размеров и типов, заключенных в кавычки для Таблиц B.52.2 - B.52.5. Процесс усреднения, вместе с округлением. может привести в некоторых случаях к ошибкам до 10 % (Где более точные значения требуются, они могут быть вычислены методами, приведенными в IEC 60287-2-1.)</t>
    </r>
  </si>
  <si>
    <r>
      <t>Примечание 2 В случае теплового удельного сопротивления ниже чем 2.5 K</t>
    </r>
    <r>
      <rPr>
        <sz val="12"/>
        <rFont val="Times New Roman"/>
        <family val="1"/>
        <charset val="204"/>
      </rPr>
      <t xml:space="preserve"> </t>
    </r>
    <r>
      <rPr>
        <sz val="12"/>
        <color indexed="8"/>
        <rFont val="Times New Roman"/>
        <family val="1"/>
        <charset val="204"/>
      </rPr>
      <t>•</t>
    </r>
    <r>
      <rPr>
        <sz val="12"/>
        <rFont val="Times New Roman"/>
        <family val="1"/>
        <charset val="204"/>
      </rPr>
      <t xml:space="preserve"> </t>
    </r>
    <r>
      <rPr>
        <sz val="12"/>
        <color indexed="8"/>
        <rFont val="Times New Roman"/>
        <family val="1"/>
        <charset val="204"/>
      </rPr>
      <t>m/W коэффициенты могут быть увеличены, и могут быть вычислены методами, приведенными в IEC 60287-2-1.</t>
    </r>
  </si>
  <si>
    <r>
      <t>Примечание 3, Если цепь состоит из n</t>
    </r>
    <r>
      <rPr>
        <i/>
        <sz val="12"/>
        <color indexed="8"/>
        <rFont val="Times New Roman"/>
        <family val="1"/>
        <charset val="204"/>
      </rPr>
      <t xml:space="preserve">. </t>
    </r>
    <r>
      <rPr>
        <sz val="12"/>
        <color indexed="8"/>
        <rFont val="Times New Roman"/>
        <family val="1"/>
        <charset val="204"/>
      </rPr>
      <t>параллельных проводников на фазу, то для того, чтобы определить понижающий коэффициент, эту цепь нужно рассмотреть как n. схем.</t>
    </r>
  </si>
  <si>
    <t>A) Многожильные кабели в одной трубе</t>
  </si>
  <si>
    <t>Число кабелей</t>
  </si>
  <si>
    <t>0,5 м.</t>
  </si>
  <si>
    <t>1,0 м.</t>
  </si>
  <si>
    <t>0.95</t>
  </si>
  <si>
    <t>0.88</t>
  </si>
  <si>
    <t>0.73</t>
  </si>
  <si>
    <t>0.77</t>
  </si>
  <si>
    <t>0.87</t>
  </si>
  <si>
    <t>0.72</t>
  </si>
  <si>
    <t>0.86</t>
  </si>
  <si>
    <t>0.68</t>
  </si>
  <si>
    <t>0.84</t>
  </si>
  <si>
    <t>0.83</t>
  </si>
  <si>
    <t>0.64</t>
  </si>
  <si>
    <t>0.82</t>
  </si>
  <si>
    <t>Таблица B.52.19 Понижающие коэффициентыдля групп контуров или многожильных кабелей, проложенных в трубах в земле метод D1 табл. B.52.2 - B.52.5</t>
  </si>
  <si>
    <t>B) Одножильные кабели в немагнитных одно-дорожных каналах</t>
  </si>
  <si>
    <t>Число отдельных контуров из двух или трех кабелей</t>
  </si>
  <si>
    <r>
      <t>Рассояние между кабелями (a)</t>
    </r>
    <r>
      <rPr>
        <vertAlign val="superscript"/>
        <sz val="11"/>
        <color indexed="8"/>
        <rFont val="Times New Roman"/>
        <family val="1"/>
        <charset val="204"/>
      </rPr>
      <t>b</t>
    </r>
    <r>
      <rPr>
        <sz val="11"/>
        <rFont val="Times New Roman"/>
        <family val="1"/>
        <charset val="204"/>
      </rPr>
      <t xml:space="preserve"> </t>
    </r>
  </si>
  <si>
    <t>0.61</t>
  </si>
  <si>
    <t>0.81</t>
  </si>
  <si>
    <t>Многожильные кабели</t>
  </si>
  <si>
    <r>
      <t>b</t>
    </r>
    <r>
      <rPr>
        <sz val="12"/>
        <color indexed="8"/>
        <rFont val="Times New Roman"/>
        <family val="1"/>
        <charset val="204"/>
      </rPr>
      <t xml:space="preserve"> Одножильные кабели</t>
    </r>
  </si>
  <si>
    <t>Способ монтажа по Таблице 52.3</t>
  </si>
  <si>
    <r>
      <t>Число</t>
    </r>
    <r>
      <rPr>
        <sz val="11"/>
        <rFont val="Times New Roman"/>
        <family val="1"/>
        <charset val="204"/>
      </rPr>
      <t xml:space="preserve"> </t>
    </r>
  </si>
  <si>
    <r>
      <t xml:space="preserve"> лотков или лестничных лотков</t>
    </r>
    <r>
      <rPr>
        <sz val="11"/>
        <rFont val="Times New Roman"/>
        <family val="1"/>
        <charset val="204"/>
      </rPr>
      <t xml:space="preserve"> </t>
    </r>
  </si>
  <si>
    <t>Кабели на перфорированных  лотках</t>
  </si>
  <si>
    <t>Касание</t>
  </si>
  <si>
    <t>0.79</t>
  </si>
  <si>
    <t>0.98</t>
  </si>
  <si>
    <t>0.91</t>
  </si>
  <si>
    <t>0.99</t>
  </si>
  <si>
    <t>0.92</t>
  </si>
  <si>
    <t>Расположенные с интервалами</t>
  </si>
  <si>
    <t>0.89</t>
  </si>
  <si>
    <t>Кабели на неперфорированных  лотках</t>
  </si>
  <si>
    <t xml:space="preserve">0.84 </t>
  </si>
  <si>
    <t xml:space="preserve">0.78 </t>
  </si>
  <si>
    <t xml:space="preserve">0.75 </t>
  </si>
  <si>
    <t xml:space="preserve">0.71 </t>
  </si>
  <si>
    <t xml:space="preserve">0.68 </t>
  </si>
  <si>
    <t>0.97</t>
  </si>
  <si>
    <t>0.58</t>
  </si>
  <si>
    <t xml:space="preserve">0.85 </t>
  </si>
  <si>
    <t xml:space="preserve">0.79 </t>
  </si>
  <si>
    <t xml:space="preserve">0.76 </t>
  </si>
  <si>
    <t xml:space="preserve">0.70 </t>
  </si>
  <si>
    <t>Таблица B.52.20 – Понижающие коэффициенты для групп многожильных кабелей, относительно допустимых токовых нагрузок для многожильного кабеля проложенного открыто в воздухе. Метод E пол табл. B.52.8 - B.52.13</t>
  </si>
  <si>
    <t>0.93</t>
  </si>
  <si>
    <t>Примечание 1 Поправочные коэффициенты приведены как усредненная величина для всех типоразмеров кабелей и способов прокладки, которые рассматривают в Таблицах A. 52. 8 - 52.13. Погрешность поправочных коэффициентов в пределах ±5 %.</t>
  </si>
  <si>
    <t>Примечание 2 Коэффициенты применяются для однорядной прокладки, как показано выше и не применяются, когда кабели уложены больше чем в один ряд, касающихся друг друга. Значения для таких установок могут быть значительно ниже и должны быть определены соответствующим методом.</t>
  </si>
  <si>
    <t>Примечание 3 Значения даются для расстояния по вертикали между кабельными лотками 300 мм и по крайней мере 20 мм между кабельными лотками и стеной. Для более близкого расстояния коэффициенты должны быть уменьшены.</t>
  </si>
  <si>
    <t>Примечание 4 Значения даются для расстояния по горизонтали между кабельными лотками 225 мм, смонтированными рядом. Для более близкого расстояния коэффициенты должны быть уменьшены.</t>
  </si>
  <si>
    <t>Число трехфазных цепей на лоток или лестничный лоток</t>
  </si>
  <si>
    <r>
      <t>множитель</t>
    </r>
    <r>
      <rPr>
        <sz val="11"/>
        <rFont val="Times New Roman"/>
        <family val="1"/>
        <charset val="204"/>
      </rPr>
      <t xml:space="preserve"> </t>
    </r>
  </si>
  <si>
    <t>для определения допустимой токовой нагрузки</t>
  </si>
  <si>
    <r>
      <t>(примечание3)</t>
    </r>
    <r>
      <rPr>
        <sz val="12"/>
        <rFont val="Times New Roman"/>
        <family val="1"/>
        <charset val="204"/>
      </rPr>
      <t xml:space="preserve">    </t>
    </r>
    <r>
      <rPr>
        <sz val="11"/>
        <rFont val="Times New Roman"/>
        <family val="1"/>
        <charset val="204"/>
      </rPr>
      <t xml:space="preserve"> </t>
    </r>
  </si>
  <si>
    <r>
      <t>Три кабеля в</t>
    </r>
    <r>
      <rPr>
        <sz val="11"/>
        <rFont val="Times New Roman"/>
        <family val="1"/>
        <charset val="204"/>
      </rPr>
      <t xml:space="preserve"> </t>
    </r>
  </si>
  <si>
    <r>
      <t>горизонтальной</t>
    </r>
    <r>
      <rPr>
        <sz val="11"/>
        <rFont val="Times New Roman"/>
        <family val="1"/>
        <charset val="204"/>
      </rPr>
      <t xml:space="preserve"> </t>
    </r>
  </si>
  <si>
    <t>плоскости</t>
  </si>
  <si>
    <r>
      <t>(примечание4)</t>
    </r>
    <r>
      <rPr>
        <sz val="12"/>
        <rFont val="Times New Roman"/>
        <family val="1"/>
        <charset val="204"/>
      </rPr>
      <t xml:space="preserve"> </t>
    </r>
    <r>
      <rPr>
        <sz val="11"/>
        <rFont val="Times New Roman"/>
        <family val="1"/>
        <charset val="204"/>
      </rPr>
      <t xml:space="preserve"> </t>
    </r>
  </si>
  <si>
    <r>
      <t>Три кабеля в вертикальной</t>
    </r>
    <r>
      <rPr>
        <sz val="11"/>
        <rFont val="Times New Roman"/>
        <family val="1"/>
        <charset val="204"/>
      </rPr>
      <t xml:space="preserve"> </t>
    </r>
  </si>
  <si>
    <t xml:space="preserve">плоскости </t>
  </si>
  <si>
    <r>
      <t xml:space="preserve"> </t>
    </r>
    <r>
      <rPr>
        <sz val="12"/>
        <color indexed="8"/>
        <rFont val="Times New Roman"/>
        <family val="1"/>
        <charset val="204"/>
      </rPr>
      <t>Кабели на лестничных  лотках, клицах и т.п.</t>
    </r>
  </si>
  <si>
    <r>
      <t>(примечание3)</t>
    </r>
    <r>
      <rPr>
        <sz val="12"/>
        <rFont val="Times New Roman"/>
        <family val="1"/>
        <charset val="204"/>
      </rPr>
      <t xml:space="preserve">   </t>
    </r>
    <r>
      <rPr>
        <sz val="12"/>
        <color indexed="8"/>
        <rFont val="Times New Roman"/>
        <family val="1"/>
        <charset val="204"/>
      </rPr>
      <t xml:space="preserve"> </t>
    </r>
  </si>
  <si>
    <t>Три кабеля в горизонтальной плоскости</t>
  </si>
  <si>
    <t xml:space="preserve">0.98 </t>
  </si>
  <si>
    <t xml:space="preserve">0.93 </t>
  </si>
  <si>
    <t xml:space="preserve">0.89 </t>
  </si>
  <si>
    <t>треугольник</t>
  </si>
  <si>
    <t>Расположенние с интервалами</t>
  </si>
  <si>
    <t>0.94</t>
  </si>
  <si>
    <t>Таблица B.52.21 - Понижающие коэффициенты для групп контуров или одножильных кабелей, относительно допустимых токовых нагрузок для одного контура или одножильного кабеля, проложенных открыто в воздухе. Метод F пол табл. B.52.8 - B.52.13</t>
  </si>
  <si>
    <t xml:space="preserve">Примечание 1 Поправочные коэффициенты приведены как усредненная величина для всех типоразмеров кабелей и способов прокладки, которые рассматривают в Таблицах A. 52. 8 - 52.13. Погрешность поправочных коэффициентов в пределах ±5 %.
Примечание 2 Коэффициенты применяются для однорядной прокладки (или треугольниками), как показано выше и не применяются, когда кабели уложены больше чем в один ряд, касающихся друг друга. Значения для таких установок могут быть значительно ниже и должны быть определены соответствующим методом.
Примечание 3 Значения даются для расстояния по вертикали между кабельными лотками 300 мм и по крайней мере 20 мм между кабельными лотками и стеной. Для более близкого расстояния коэффициенты должны быть уменьшены.
Примечание 4 Значения даются для расстояния по горизонтали между кабельными лотками 225 мм, смонтированными рядом. Для более близкого расстояния коэффициенты должны быть уменьшены.
Примечание 5 В параллельных цепях, имеющих больше чем один кабель на фазу, каждые три фазовых набора проводников нужно рассмотреть как цепь в соответствии с этой таблицей.
Примечание 6, Если цепь состоит из n. параллельных проводников на фазу, то для того, чтобы определить понижающий коэффициент эту цепь нужно рассмотреть как n. цепей. 
</t>
  </si>
  <si>
    <t xml:space="preserve"> площадь поперечного сечения проводника mm2</t>
  </si>
  <si>
    <t>Два загруженных проводника двужильный или одножильные</t>
  </si>
  <si>
    <t>Три загруженных проводника</t>
  </si>
  <si>
    <t>Два загруженных проводника двужильный или одножильные двужильный или одножильные</t>
  </si>
  <si>
    <t>Два загруженных проводника двухжильные или одножильные</t>
  </si>
  <si>
    <t>Площадь поперечного сечения проводника mm2</t>
  </si>
  <si>
    <t>Температура окружающей среды С</t>
  </si>
  <si>
    <r>
      <t xml:space="preserve">Минеральная </t>
    </r>
    <r>
      <rPr>
        <vertAlign val="superscript"/>
        <sz val="9"/>
        <color indexed="8"/>
        <rFont val="Times New Roman"/>
        <family val="1"/>
        <charset val="204"/>
      </rPr>
      <t>а</t>
    </r>
  </si>
  <si>
    <r>
      <t>Тепловое удельное сопротивление. K</t>
    </r>
    <r>
      <rPr>
        <sz val="9"/>
        <rFont val="Times New Roman"/>
        <family val="1"/>
        <charset val="204"/>
      </rPr>
      <t xml:space="preserve"> </t>
    </r>
    <r>
      <rPr>
        <sz val="9"/>
        <color indexed="8"/>
        <rFont val="Times New Roman"/>
        <family val="1"/>
        <charset val="204"/>
      </rPr>
      <t>•</t>
    </r>
    <r>
      <rPr>
        <sz val="9"/>
        <rFont val="Times New Roman"/>
        <family val="1"/>
        <charset val="204"/>
      </rPr>
      <t xml:space="preserve"> </t>
    </r>
    <r>
      <rPr>
        <sz val="9"/>
        <color indexed="8"/>
        <rFont val="Times New Roman"/>
        <family val="1"/>
        <charset val="204"/>
      </rPr>
      <t>m/W</t>
    </r>
  </si>
  <si>
    <t xml:space="preserve">Устройство электропроводки </t>
  </si>
  <si>
    <t xml:space="preserve">В.52.8 – В.52.13 E и F </t>
  </si>
  <si>
    <t xml:space="preserve">В.52.2 – В.52.13 от A до F </t>
  </si>
  <si>
    <t>В.52.2 – В52.7 C</t>
  </si>
  <si>
    <t xml:space="preserve">Число лотков или лестничных лотков </t>
  </si>
  <si>
    <t xml:space="preserve">Число кабелей на лоток или лестничный  лоток </t>
  </si>
  <si>
    <r>
      <t>Кабели на перфорированных  лотках (примечание3)</t>
    </r>
    <r>
      <rPr>
        <sz val="9"/>
        <rFont val="Times New Roman"/>
        <family val="1"/>
        <charset val="204"/>
      </rPr>
      <t xml:space="preserve">    </t>
    </r>
  </si>
  <si>
    <t xml:space="preserve">Кабели на перфорированных  лотках вертикально (примечание4) </t>
  </si>
  <si>
    <r>
      <t>Кабели на лестничных  лотках, клицах и т.п. (примечание3)</t>
    </r>
    <r>
      <rPr>
        <sz val="12"/>
        <rFont val="Times New Roman"/>
        <family val="1"/>
        <charset val="204"/>
      </rPr>
      <t xml:space="preserve">   </t>
    </r>
    <r>
      <rPr>
        <sz val="12"/>
        <color indexed="8"/>
        <rFont val="Times New Roman"/>
        <family val="1"/>
        <charset val="204"/>
      </rPr>
      <t xml:space="preserve">  </t>
    </r>
  </si>
  <si>
    <t>исходные данные</t>
  </si>
  <si>
    <t>Условия прокладки</t>
  </si>
  <si>
    <t>Коэффициент учитывающий колличество кабелей</t>
  </si>
  <si>
    <t>Допустимый ток кабелей в текущих условиях</t>
  </si>
  <si>
    <t>Расчет по длительно допустимому току</t>
  </si>
  <si>
    <t>3ф</t>
  </si>
  <si>
    <t>Потери напряжения ΔU, %</t>
  </si>
  <si>
    <t>Коэффициент запаса по току кабеля</t>
  </si>
  <si>
    <t>3х150+1x95</t>
  </si>
  <si>
    <t>Колличество  кабелей проложенных рядом</t>
  </si>
  <si>
    <t xml:space="preserve">Коэффициент учитывающий температуру </t>
  </si>
  <si>
    <t>Таблица 2.49. Ориентировочные значения</t>
  </si>
  <si>
    <t>Кабелей</t>
  </si>
  <si>
    <t>Кабелей в трубах</t>
  </si>
  <si>
    <t>соприкасаются</t>
  </si>
  <si>
    <t>Земли</t>
  </si>
  <si>
    <t>Воздуха</t>
  </si>
  <si>
    <t>Полное сопротивление линии от ТП Z, мОм</t>
  </si>
  <si>
    <t xml:space="preserve">Таблица.5 Выбор кабелей и расчет потерь напряжений и однофазных ТКЗ </t>
  </si>
  <si>
    <t xml:space="preserve">Тепловое сопротивление K*м/Вт </t>
  </si>
  <si>
    <t>К для кабелей в трубах</t>
  </si>
  <si>
    <t>Федоров Справочник по электроснабжению и электрооборудованию</t>
  </si>
  <si>
    <t>Сопротивление обмоток звезда/зигзаг с нулем</t>
  </si>
  <si>
    <t>R1/3</t>
  </si>
  <si>
    <t>X1/3</t>
  </si>
  <si>
    <t>Сопротивление обмоток треугольник/звезда с нулем</t>
  </si>
  <si>
    <t>Допустимый  ток одного кабеля в нормальных условиях</t>
  </si>
  <si>
    <t>Номинальный ток</t>
  </si>
  <si>
    <t>ABB Emax PR121</t>
  </si>
  <si>
    <t xml:space="preserve">ABB Тmax PR221 </t>
  </si>
  <si>
    <t>Shneider NSX Micrologic 2</t>
  </si>
  <si>
    <t>Shneider Masterpact Micrologic 2</t>
  </si>
  <si>
    <t>Номинальный ток аппарата,А</t>
  </si>
  <si>
    <t>Уставка расцепителя защиты от перегрузки</t>
  </si>
  <si>
    <t>Расцепители</t>
  </si>
  <si>
    <t>ABB_Emax_PR121</t>
  </si>
  <si>
    <t xml:space="preserve">ABB_Тmax_PR221 </t>
  </si>
  <si>
    <t>Shneider_Masterpact_Micrologic_2</t>
  </si>
  <si>
    <t>Shneider_NSX_Micrologic_2</t>
  </si>
  <si>
    <t>Номинальный_ток_автоматов</t>
  </si>
  <si>
    <t>Ток теплового расцепителя</t>
  </si>
  <si>
    <t>ном ток</t>
  </si>
  <si>
    <t>ABB_Электронный</t>
  </si>
  <si>
    <t>Shneider_Электронный</t>
  </si>
  <si>
    <t>Номинальный_ток</t>
  </si>
  <si>
    <t>Уставки ЭМ</t>
  </si>
  <si>
    <t>ABB Emax PR121 Iэм</t>
  </si>
  <si>
    <t>ABB Тmax PR221 Iэм</t>
  </si>
  <si>
    <t>Номинальный_ток_предохранителей</t>
  </si>
  <si>
    <t>Номинальный ток предохранителей ППН</t>
  </si>
  <si>
    <t>и другие источники</t>
  </si>
  <si>
    <t>Novkabel A.D., Сербия</t>
  </si>
  <si>
    <t>ТАБЛИЦА C2.2:</t>
  </si>
  <si>
    <r>
      <t xml:space="preserve">Индуктивные реактансы небронированных кабелей мощностью 1 kV выраженные в (Ω/km) </t>
    </r>
    <r>
      <rPr>
        <b/>
        <vertAlign val="superscript"/>
        <sz val="9"/>
        <rFont val="Arial"/>
        <family val="2"/>
        <charset val="204"/>
      </rPr>
      <t>1)</t>
    </r>
  </si>
  <si>
    <t>Номинальное сечение провода</t>
  </si>
  <si>
    <r>
      <t>(mm</t>
    </r>
    <r>
      <rPr>
        <b/>
        <vertAlign val="superscript"/>
        <sz val="10"/>
        <color indexed="9"/>
        <rFont val="Arial"/>
        <family val="2"/>
        <charset val="204"/>
      </rPr>
      <t>2</t>
    </r>
    <r>
      <rPr>
        <b/>
        <sz val="10"/>
        <color indexed="9"/>
        <rFont val="Arial"/>
        <family val="2"/>
        <charset val="204"/>
      </rPr>
      <t>)</t>
    </r>
  </si>
  <si>
    <t xml:space="preserve">Кабели типа PP.. </t>
  </si>
  <si>
    <t>Кабели типа XP..</t>
  </si>
  <si>
    <t>2-х и 3-х жильные</t>
  </si>
  <si>
    <t>4-х и 5–ти жильные</t>
  </si>
  <si>
    <r>
      <t xml:space="preserve">1) </t>
    </r>
    <r>
      <rPr>
        <sz val="10"/>
        <rFont val="Arial"/>
        <family val="2"/>
        <charset val="204"/>
      </rPr>
      <t>Значения из таблицы умножит на фактор 1,3 когда речь идет о бронированных кабелях.</t>
    </r>
  </si>
  <si>
    <t xml:space="preserve">ТАБЛИЦА E2.2: </t>
  </si>
  <si>
    <r>
      <t>Индуктивные реактансы по фазе для кабелей номинального напряжения ≥ 3,6/6 kV</t>
    </r>
    <r>
      <rPr>
        <b/>
        <sz val="10"/>
        <rFont val="Arial"/>
        <family val="2"/>
        <charset val="204"/>
      </rPr>
      <t xml:space="preserve"> </t>
    </r>
  </si>
  <si>
    <t xml:space="preserve">Номинальное сечение провода в </t>
  </si>
  <si>
    <t xml:space="preserve">Номинальное напряжение, тип кабеля и способ укладки </t>
  </si>
  <si>
    <t>Значения индуктивного реактанса в Ω/km</t>
  </si>
  <si>
    <t>Трехжильные кабели</t>
  </si>
  <si>
    <t>3,6/6 kV PP ..</t>
  </si>
  <si>
    <t>6/10 kV</t>
  </si>
  <si>
    <t>PHP…</t>
  </si>
  <si>
    <t>6/10kV</t>
  </si>
  <si>
    <t>XHP…</t>
  </si>
  <si>
    <t>Одножильный треугольный пучок</t>
  </si>
  <si>
    <t>12/20 kV</t>
  </si>
  <si>
    <t>XHP..</t>
  </si>
  <si>
    <t>20/35 kV</t>
  </si>
  <si>
    <t>Одножильные кабели в одной плоскости с расстоянием s=7 cm</t>
  </si>
  <si>
    <t>Одножильные кабели в одной плоскости с расстоянием s=d*</t>
  </si>
  <si>
    <r>
      <t>* d = диаметр кабеля</t>
    </r>
    <r>
      <rPr>
        <sz val="10"/>
        <rFont val="Arial"/>
        <family val="2"/>
        <charset val="204"/>
      </rPr>
      <t xml:space="preserve">, </t>
    </r>
    <r>
      <rPr>
        <b/>
        <sz val="10"/>
        <rFont val="Arial"/>
        <family val="2"/>
        <charset val="204"/>
      </rPr>
      <t>s = расстояние между кабелями</t>
    </r>
  </si>
  <si>
    <t>Shneider NSX Micrologic 2 Iэм</t>
  </si>
  <si>
    <t>Shneider Masterpact Micrologic 2 Iэм</t>
  </si>
  <si>
    <r>
      <t>Номинальное сечение основных жил, мм</t>
    </r>
    <r>
      <rPr>
        <b/>
        <vertAlign val="superscript"/>
        <sz val="10"/>
        <color indexed="63"/>
        <rFont val="Tahoma"/>
        <family val="2"/>
        <charset val="204"/>
      </rPr>
      <t>2</t>
    </r>
  </si>
  <si>
    <t>Допустимый ток нагрузки, А, не более</t>
  </si>
  <si>
    <t>Допустимый ток односекундного короткого замыкания, кА, не более</t>
  </si>
  <si>
    <t>Самонесущих изолированных проводов</t>
  </si>
  <si>
    <t>Защищенных проводов</t>
  </si>
  <si>
    <t>20кВ</t>
  </si>
  <si>
    <t>35кВ</t>
  </si>
  <si>
    <t>Уставка ЭМ расцепителя</t>
  </si>
  <si>
    <t>Ток однофазного КЗ с учетом нагрева жил и дуги, кА</t>
  </si>
  <si>
    <t>R1 , мОм</t>
  </si>
  <si>
    <t>X1, мОм</t>
  </si>
  <si>
    <t>Начальная температура проводника, *С</t>
  </si>
  <si>
    <t>Конечная температура проводника,*С</t>
  </si>
  <si>
    <t>Индуктивное сопротивление цепи, Xэ мОм</t>
  </si>
  <si>
    <t>Ток однофазного КЗ с учетом нагрева жил , кА</t>
  </si>
  <si>
    <t>Тепловой импульс, Вк, кА2*с</t>
  </si>
  <si>
    <t>Активное сопротивление цепи при начальной темературе, Rэ мОм</t>
  </si>
  <si>
    <t>Добавочное активное сопротивление  мОм</t>
  </si>
  <si>
    <t>Добавочное индуктивное сопротивление при мОм</t>
  </si>
  <si>
    <t>Время срабатывания основной защиты, с</t>
  </si>
  <si>
    <t>Время срабатывания резервной защиты, с</t>
  </si>
  <si>
    <t>Данные для трансформаторов 1250кВАзвезда-звезда с нулем получены интерполяцией</t>
  </si>
  <si>
    <t>Rт 1ф КЗ, мОм</t>
  </si>
  <si>
    <t>Xт 1ф КЗ, мОм</t>
  </si>
  <si>
    <t>ГОСТ 22483-77</t>
  </si>
  <si>
    <t>сечение</t>
  </si>
  <si>
    <t>медь</t>
  </si>
  <si>
    <t>алюминий</t>
  </si>
  <si>
    <t>Время затухания аппереодической составляющей Таэ,c</t>
  </si>
  <si>
    <t>R1 сопротивление прямой последовательностицепи,мОм</t>
  </si>
  <si>
    <t>X1 индуктивное сопротивление прямой последовательности цепи,мОм</t>
  </si>
  <si>
    <t>Коэффициент запаса уставки теплового расцепителя</t>
  </si>
  <si>
    <t>Коэффициент запаса уставки эм расцепителя</t>
  </si>
  <si>
    <t>нет</t>
  </si>
  <si>
    <t>ABB_Тmax_PR221</t>
  </si>
  <si>
    <t>Использовать модульные автоматы на токи до 100А</t>
  </si>
  <si>
    <t>Линии отходящие от  распределительного устройства</t>
  </si>
  <si>
    <t>Активное сопротивление цепи с учетом повышения температуры цепи при КЗ в конце линии, мОм</t>
  </si>
  <si>
    <t>Способ прокладки по МЭК 60364-5-52</t>
  </si>
  <si>
    <t>Ток 3ф КЗ в конце линии, кА</t>
  </si>
  <si>
    <t>Ток 3ф КЗ в начале линии, кА</t>
  </si>
  <si>
    <t>Допустимая температура *С</t>
  </si>
  <si>
    <t>Температура проводника после КЗ, время действия резервной защиты, *С</t>
  </si>
  <si>
    <t>Температура проводника после КЗ, время действия основрной защиты, *С</t>
  </si>
  <si>
    <t>Термическая стойкость Ц02-98</t>
  </si>
  <si>
    <t>Интеграл джоуля, кА2*с, время срабатывания основной защиты</t>
  </si>
  <si>
    <t>Интеграл джоуля, кА2*с, время срабатывания резервной защиты</t>
  </si>
  <si>
    <t xml:space="preserve"> Термическая стойкость МЭК 60949</t>
  </si>
  <si>
    <t>Минимальное сечение по условиям термической стойкости</t>
  </si>
  <si>
    <t>Минимальное сечение по условиям невозгорания</t>
  </si>
  <si>
    <t>Индуктивное сопротивление ВЛ</t>
  </si>
  <si>
    <t>Тип линии</t>
  </si>
  <si>
    <t>К для кабелей</t>
  </si>
  <si>
    <t>Zт 1ф КЗ, мОм</t>
  </si>
  <si>
    <t>Максимальная рабочая температура, *С</t>
  </si>
  <si>
    <t>Расчетное значение индуктивного сопротивления провода  Ом/км</t>
  </si>
  <si>
    <t>АВ1</t>
  </si>
  <si>
    <t>АВ2</t>
  </si>
  <si>
    <t>Коэффициент селективности теплового расцепителя с АВ1</t>
  </si>
  <si>
    <t>Максимальное значение уставки теплового расцепителя(рег-го)</t>
  </si>
  <si>
    <t>ППН</t>
  </si>
  <si>
    <t xml:space="preserve">Кореневский завод </t>
  </si>
  <si>
    <t>ППН-33, габарит 00С</t>
  </si>
  <si>
    <t>2,4,6,8,10,12,16,25,32,40,50,63,80,100</t>
  </si>
  <si>
    <t>- 220В ~ 400В</t>
  </si>
  <si>
    <t>100 кА</t>
  </si>
  <si>
    <t>ППН-ЗЗ, габарит 00, 0</t>
  </si>
  <si>
    <t>2,4,6,8,10,12,16,25,32,40,50,63,80,100,125,160</t>
  </si>
  <si>
    <t>ППН-35, габарит 1</t>
  </si>
  <si>
    <t>2,4,6,8,10,12,16,25,32,40,50,63,80,100,125,160,200,250</t>
  </si>
  <si>
    <t>ППН-37, габарит 2</t>
  </si>
  <si>
    <t>40,50,63,80,100,125,160,200,250,315,400</t>
  </si>
  <si>
    <t>ППН-39, габарит 3</t>
  </si>
  <si>
    <t>100,125,160,200,250,315,400</t>
  </si>
  <si>
    <t>-440В ~ 500В</t>
  </si>
  <si>
    <t>ППН-41, габарит 4</t>
  </si>
  <si>
    <t>50 кА</t>
  </si>
  <si>
    <t>1250,1500,1600</t>
  </si>
  <si>
    <t>ППН-41, габарит 4а</t>
  </si>
  <si>
    <t>800,1000,1250,1500,1600</t>
  </si>
  <si>
    <t>Тип предохранителя</t>
  </si>
  <si>
    <t>Номинальный ток плавкой вставки, 1П; А</t>
  </si>
  <si>
    <t>Номинальное напряжение, Uri,</t>
  </si>
  <si>
    <t>Номинальная отключающая способность</t>
  </si>
  <si>
    <t>500,630</t>
  </si>
  <si>
    <t>Сечение основных жил</t>
  </si>
  <si>
    <t>Сечение несущей жилы</t>
  </si>
  <si>
    <t>Расчет 1Ф ТКЗ с учетом нагрева и дуги</t>
  </si>
  <si>
    <t xml:space="preserve">           X</t>
  </si>
  <si>
    <t xml:space="preserve">           Y</t>
  </si>
  <si>
    <t xml:space="preserve">          cm</t>
  </si>
  <si>
    <t>1000А</t>
  </si>
  <si>
    <t>630А</t>
  </si>
  <si>
    <t>400А</t>
  </si>
  <si>
    <t>250А</t>
  </si>
  <si>
    <t>160А</t>
  </si>
  <si>
    <t>100А</t>
  </si>
  <si>
    <t>63А</t>
  </si>
  <si>
    <t>40А</t>
  </si>
  <si>
    <t>25А</t>
  </si>
  <si>
    <t>16А</t>
  </si>
  <si>
    <t>6А</t>
  </si>
  <si>
    <t>2А</t>
  </si>
  <si>
    <t>1250А</t>
  </si>
  <si>
    <t>800А</t>
  </si>
  <si>
    <t>500А</t>
  </si>
  <si>
    <t>315А</t>
  </si>
  <si>
    <t>200А</t>
  </si>
  <si>
    <t>125А</t>
  </si>
  <si>
    <t>80А</t>
  </si>
  <si>
    <t>50А</t>
  </si>
  <si>
    <t>32А</t>
  </si>
  <si>
    <t>20А</t>
  </si>
  <si>
    <t>10А</t>
  </si>
  <si>
    <t>4А</t>
  </si>
  <si>
    <t>X-Ток А</t>
  </si>
  <si>
    <t>Y-Время с</t>
  </si>
  <si>
    <t>Iн</t>
  </si>
  <si>
    <t>2;4;6;8;10;12;16;25;32;40;50;63;80;100;125;160;200;250;315;400;500;630;800;1000;1250</t>
  </si>
  <si>
    <t>ПН2</t>
  </si>
  <si>
    <t>31,5А</t>
  </si>
  <si>
    <t>32;40;50;63;80;100;125;160;200;250;315;400;500;630</t>
  </si>
  <si>
    <t>ТКЗ,А</t>
  </si>
  <si>
    <t>Статистический коэффициент учитывающий влияние дуги</t>
  </si>
  <si>
    <t>E</t>
  </si>
  <si>
    <t>F</t>
  </si>
  <si>
    <t>800, 1000</t>
  </si>
  <si>
    <t>500, 630</t>
  </si>
  <si>
    <t xml:space="preserve">Таблица B.52.17 понижающий коэффициент групп кабелей для </t>
  </si>
  <si>
    <t>A,B</t>
  </si>
  <si>
    <t xml:space="preserve">1-Пучками: в воздухе, на поверхности, замоноличено или в оболочке </t>
  </si>
  <si>
    <t>Ток 3ф КЗ в начале линии через 20м, кА</t>
  </si>
  <si>
    <t>Полное сопротивление цепи с  трансформатором с учетом повышения температуры Z, мОм</t>
  </si>
  <si>
    <t>КЗ в начале линии</t>
  </si>
  <si>
    <t>Расчет 3фазных ТКЗ</t>
  </si>
  <si>
    <t>Точка КЗ</t>
  </si>
  <si>
    <t>t отключения, c</t>
  </si>
  <si>
    <t>предохранитель</t>
  </si>
  <si>
    <t>Вид КЗ</t>
  </si>
  <si>
    <t>Тип</t>
  </si>
  <si>
    <t>предохранителя Номинальный ток плавкой вставки, А Наибольший ток отключения, кА</t>
  </si>
  <si>
    <t>~ 380 В - 220 В</t>
  </si>
  <si>
    <t>Статистический коэффициент</t>
  </si>
  <si>
    <t>1-РД</t>
  </si>
  <si>
    <t>ПН2-250 80; 100; 125; 160; 200; 250</t>
  </si>
  <si>
    <t xml:space="preserve">ПН2-100 6,3; 8; 10; 12;16; 20; 25; 31,5; 40; 50; 63; 80; 100 </t>
  </si>
  <si>
    <t xml:space="preserve">ПН2-600 315; 400; 500; 630 </t>
  </si>
  <si>
    <t xml:space="preserve">ПН2-400 200; 250; 315; 355; 400 </t>
  </si>
  <si>
    <t>Температура проводника *С</t>
  </si>
  <si>
    <t>Активные сопротивление проводников привышеуказанной температуре мОм/м</t>
  </si>
  <si>
    <t>А</t>
  </si>
  <si>
    <t>Расчетная мощность, кВт</t>
  </si>
  <si>
    <t>Сечение фазного проводника</t>
  </si>
  <si>
    <t>Сечение нулевого проводника</t>
  </si>
  <si>
    <t>Удельное активное сопротивление при 20*С, мОм/м фазной жилы</t>
  </si>
  <si>
    <t>Удельное активное сопротивление при 20*С, мОм/м нулевой жилы</t>
  </si>
  <si>
    <t>Удельное индуктивное сопротивление цепи, мОм/м</t>
  </si>
  <si>
    <t>Номин. сечение, мм*</t>
  </si>
  <si>
    <t>Значения параметров для проводов марки А</t>
  </si>
  <si>
    <t>Число проволок</t>
  </si>
  <si>
    <t>Номин. диаметр проволок мм</t>
  </si>
  <si>
    <t>Число повивов</t>
  </si>
  <si>
    <t>Строит, длина, не менее, м</t>
  </si>
  <si>
    <t>Сечение, мм</t>
  </si>
  <si>
    <t>Диаметр провода, мм</t>
  </si>
  <si>
    <t>Эл.сопр. пост, току 1 км провода при 20С, Ом, не более</t>
  </si>
  <si>
    <t>Разрывное усилие провода, Н, не менее</t>
  </si>
  <si>
    <t>Масса 1 км провода, кг</t>
  </si>
  <si>
    <t>АС</t>
  </si>
  <si>
    <t>Номинальное сечение, мм2</t>
  </si>
  <si>
    <t>Алюминиевая часть провода</t>
  </si>
  <si>
    <t>Стальной  сердечник</t>
  </si>
  <si>
    <t>Отношение сечения алюм. части провода к сечению стального сердечника</t>
  </si>
  <si>
    <t>Строительная длина проводов, м, не менее</t>
  </si>
  <si>
    <t>Сечение алюминий/ сталь, мм2</t>
  </si>
  <si>
    <t>Диаметр, мм</t>
  </si>
  <si>
    <t>Электр, сопр. 1 км провода пост, току при 20°С, Ом, не более</t>
  </si>
  <si>
    <t>Разрывное усилие, Н, не менее</t>
  </si>
  <si>
    <t>Масса 1 км провода кг</t>
  </si>
  <si>
    <t>Число  проволок</t>
  </si>
  <si>
    <t>Номинальный диаметр проволок, мм</t>
  </si>
  <si>
    <t>Алюмин.  проволок</t>
  </si>
  <si>
    <t>Стальных  проволок</t>
  </si>
  <si>
    <t>Провода</t>
  </si>
  <si>
    <t>Стольного  сердечника</t>
  </si>
  <si>
    <t>Алюминиевой  части</t>
  </si>
  <si>
    <t>Сталного сердечника</t>
  </si>
  <si>
    <t>16/2.7</t>
  </si>
  <si>
    <t>16/2.69</t>
  </si>
  <si>
    <t>25/4.2</t>
  </si>
  <si>
    <t>24.9/4.15</t>
  </si>
  <si>
    <t>35/6.2</t>
  </si>
  <si>
    <t>36.9/6.15</t>
  </si>
  <si>
    <t>40/6.7</t>
  </si>
  <si>
    <t>50/8.0</t>
  </si>
  <si>
    <t>48.2/8.04</t>
  </si>
  <si>
    <t>63/10.5</t>
  </si>
  <si>
    <t>70/11</t>
  </si>
  <si>
    <t>68/11.3</t>
  </si>
  <si>
    <t>95/16</t>
  </si>
  <si>
    <t>95.4/15.9</t>
  </si>
  <si>
    <t>100/16.7</t>
  </si>
  <si>
    <t>120/19</t>
  </si>
  <si>
    <t>118/18.8</t>
  </si>
  <si>
    <t>120/27</t>
  </si>
  <si>
    <t>114/26.6</t>
  </si>
  <si>
    <t>125/6.9</t>
  </si>
  <si>
    <t>12V6.9</t>
  </si>
  <si>
    <t>125/20.4</t>
  </si>
  <si>
    <t>150/19</t>
  </si>
  <si>
    <t>148/18.8</t>
  </si>
  <si>
    <t>150/24</t>
  </si>
  <si>
    <t>149/24.2</t>
  </si>
  <si>
    <t>150/34</t>
  </si>
  <si>
    <t>147/34.3</t>
  </si>
  <si>
    <t>160/8.9</t>
  </si>
  <si>
    <t>160/26.1</t>
  </si>
  <si>
    <t>185/24</t>
  </si>
  <si>
    <t>187/24.2</t>
  </si>
  <si>
    <t>185/29</t>
  </si>
  <si>
    <t>181/29</t>
  </si>
  <si>
    <t>185/43</t>
  </si>
  <si>
    <t>185/43.1</t>
  </si>
  <si>
    <t>200/11.1</t>
  </si>
  <si>
    <t>200/32.6</t>
  </si>
  <si>
    <t>205/27.0</t>
  </si>
  <si>
    <t>205/26.6</t>
  </si>
  <si>
    <t>240/32</t>
  </si>
  <si>
    <t>244/31.7</t>
  </si>
  <si>
    <t>240/39</t>
  </si>
  <si>
    <t>236 38.6</t>
  </si>
  <si>
    <t>300/39</t>
  </si>
  <si>
    <t>301/38.6</t>
  </si>
  <si>
    <t>315/21.8</t>
  </si>
  <si>
    <t>330/30.0</t>
  </si>
  <si>
    <t>335/29.1</t>
  </si>
  <si>
    <t>330/43.0</t>
  </si>
  <si>
    <t>332/43.1</t>
  </si>
  <si>
    <t>400/18</t>
  </si>
  <si>
    <t>381/18.8</t>
  </si>
  <si>
    <t>400/27.7</t>
  </si>
  <si>
    <t>450/31.1</t>
  </si>
  <si>
    <t>500/26</t>
  </si>
  <si>
    <t>502/26.6</t>
  </si>
  <si>
    <t>500/34.6</t>
  </si>
  <si>
    <t>550/71</t>
  </si>
  <si>
    <t>549/71.2</t>
  </si>
  <si>
    <t>560/38.7</t>
  </si>
  <si>
    <t>630/43.6</t>
  </si>
  <si>
    <t>50/8</t>
  </si>
  <si>
    <t>700/86</t>
  </si>
  <si>
    <t>Таблица 1.3.29. Допустимый длительный ток для неизолированных проводов по ГОСТ 839-80</t>
  </si>
  <si>
    <r>
      <t>Номинальное сечение, мм</t>
    </r>
    <r>
      <rPr>
        <vertAlign val="superscript"/>
        <sz val="10"/>
        <rFont val="Arial"/>
        <family val="2"/>
        <charset val="204"/>
      </rPr>
      <t>2</t>
    </r>
  </si>
  <si>
    <r>
      <t>Сечение (алюминий/сталь), мм</t>
    </r>
    <r>
      <rPr>
        <vertAlign val="superscript"/>
        <sz val="10"/>
        <rFont val="Arial"/>
        <family val="2"/>
        <charset val="204"/>
      </rPr>
      <t>2</t>
    </r>
  </si>
  <si>
    <t>Ток, А, для проводов марок</t>
  </si>
  <si>
    <t>АС, АСКС, АСК, АСКП</t>
  </si>
  <si>
    <t>М</t>
  </si>
  <si>
    <t>А и АКП</t>
  </si>
  <si>
    <t>внепомещений</t>
  </si>
  <si>
    <t>внутрипомещений</t>
  </si>
  <si>
    <t>10/1,8</t>
  </si>
  <si>
    <t>16/2,7</t>
  </si>
  <si>
    <t>25/4,2</t>
  </si>
  <si>
    <t>35/6,2</t>
  </si>
  <si>
    <t>240/56</t>
  </si>
  <si>
    <t>300/48</t>
  </si>
  <si>
    <t>300/66</t>
  </si>
  <si>
    <t>330/27</t>
  </si>
  <si>
    <t>400/22</t>
  </si>
  <si>
    <t>400/51</t>
  </si>
  <si>
    <t>400/64</t>
  </si>
  <si>
    <t>500/27</t>
  </si>
  <si>
    <t>500/64</t>
  </si>
  <si>
    <t>600/72</t>
  </si>
  <si>
    <t>ПУЭ6</t>
  </si>
  <si>
    <t>Dср</t>
  </si>
  <si>
    <t>ав</t>
  </si>
  <si>
    <t>вс</t>
  </si>
  <si>
    <t>ва</t>
  </si>
  <si>
    <t>Расчетное значение активного сопротивления провода, Ом/км, при температуре 90*С</t>
  </si>
  <si>
    <t>Удельное активное сопротивление цепи при 20*С, (90*С для ВЛИ)мОм/м</t>
  </si>
  <si>
    <t>Таблица 5</t>
  </si>
  <si>
    <t>Наименование параметра</t>
  </si>
  <si>
    <t>Значение</t>
  </si>
  <si>
    <r>
      <t xml:space="preserve">1 Номинальное напряжение трансформатора </t>
    </r>
    <r>
      <rPr>
        <i/>
        <sz val="10"/>
        <rFont val="Times New Roman"/>
        <family val="1"/>
        <charset val="204"/>
      </rPr>
      <t>U</t>
    </r>
    <r>
      <rPr>
        <vertAlign val="subscript"/>
        <sz val="10"/>
        <rFont val="Times New Roman"/>
        <family val="1"/>
        <charset val="204"/>
      </rPr>
      <t>ном</t>
    </r>
    <r>
      <rPr>
        <sz val="10"/>
        <rFont val="Times New Roman"/>
        <family val="1"/>
        <charset val="204"/>
      </rPr>
      <t>, кВ</t>
    </r>
  </si>
  <si>
    <t>0,66; 3; 6; 10; 15; 20; 24; 27; 35; 110; 150; 220; 330; 500; 750</t>
  </si>
  <si>
    <t>2 Наибольшее рабочее напряжение, кВ</t>
  </si>
  <si>
    <t>Для номинального напряжения 0,66 кВ — 0,72; для 3 кВ и выше — по ГОСТ 1516.3</t>
  </si>
  <si>
    <r>
      <t xml:space="preserve">3 Номинальный первичный ток трансформатора </t>
    </r>
    <r>
      <rPr>
        <i/>
        <sz val="10"/>
        <rFont val="Times New Roman"/>
        <family val="1"/>
        <charset val="204"/>
      </rPr>
      <t>I</t>
    </r>
    <r>
      <rPr>
        <vertAlign val="subscript"/>
        <sz val="10"/>
        <rFont val="Times New Roman"/>
        <family val="1"/>
        <charset val="204"/>
      </rPr>
      <t>1ном</t>
    </r>
    <r>
      <rPr>
        <sz val="10"/>
        <rFont val="Times New Roman"/>
        <family val="1"/>
        <charset val="204"/>
      </rPr>
      <t>, А</t>
    </r>
  </si>
  <si>
    <t>1; 5; 10; 15; 20; 30; 40; 50; 75; 80; 100; 150; 200; 300; 400; 500; 600; 750; 800; 1000; 1200; 1500; 2000; 3000; 4000; 5000; 6000; 8000; 10000; 12000; 14000; 16000; 18000; 20000; 25000; 28000; 30000; 32000; 35000; 40000</t>
  </si>
  <si>
    <r>
      <t xml:space="preserve">4 Номинальный вторичный ток </t>
    </r>
    <r>
      <rPr>
        <i/>
        <sz val="10"/>
        <rFont val="Times New Roman"/>
        <family val="1"/>
        <charset val="204"/>
      </rPr>
      <t>I</t>
    </r>
    <r>
      <rPr>
        <vertAlign val="subscript"/>
        <sz val="10"/>
        <rFont val="Times New Roman"/>
        <family val="1"/>
        <charset val="204"/>
      </rPr>
      <t>2ном</t>
    </r>
    <r>
      <rPr>
        <sz val="10"/>
        <rFont val="Times New Roman"/>
        <family val="1"/>
        <charset val="204"/>
      </rPr>
      <t>, А</t>
    </r>
  </si>
  <si>
    <t>1; 2; 5</t>
  </si>
  <si>
    <r>
      <t xml:space="preserve">5 Наибольший рабочий первичный ток </t>
    </r>
    <r>
      <rPr>
        <i/>
        <sz val="10"/>
        <rFont val="Times New Roman"/>
        <family val="1"/>
        <charset val="204"/>
      </rPr>
      <t>I</t>
    </r>
    <r>
      <rPr>
        <vertAlign val="subscript"/>
        <sz val="10"/>
        <rFont val="Times New Roman"/>
        <family val="1"/>
        <charset val="204"/>
      </rPr>
      <t>1нр</t>
    </r>
    <r>
      <rPr>
        <sz val="10"/>
        <rFont val="Times New Roman"/>
        <family val="1"/>
        <charset val="204"/>
      </rPr>
      <t>, A</t>
    </r>
  </si>
  <si>
    <t>См. таблицу 10</t>
  </si>
  <si>
    <r>
      <t xml:space="preserve">6 Номинальная вторичная нагрузка </t>
    </r>
    <r>
      <rPr>
        <i/>
        <sz val="10"/>
        <rFont val="Times New Roman"/>
        <family val="1"/>
        <charset val="204"/>
      </rPr>
      <t>S</t>
    </r>
    <r>
      <rPr>
        <vertAlign val="subscript"/>
        <sz val="10"/>
        <rFont val="Times New Roman"/>
        <family val="1"/>
        <charset val="204"/>
      </rPr>
      <t>2ном</t>
    </r>
    <r>
      <rPr>
        <sz val="10"/>
        <rFont val="Times New Roman"/>
        <family val="1"/>
        <charset val="204"/>
      </rPr>
      <t xml:space="preserve"> с коэффициентом мощности cos </t>
    </r>
    <r>
      <rPr>
        <sz val="10"/>
        <rFont val="Symbol"/>
        <family val="1"/>
        <charset val="2"/>
      </rPr>
      <t>j</t>
    </r>
    <r>
      <rPr>
        <vertAlign val="subscript"/>
        <sz val="10"/>
        <rFont val="Times New Roman"/>
        <family val="1"/>
        <charset val="204"/>
      </rPr>
      <t>2</t>
    </r>
    <r>
      <rPr>
        <sz val="10"/>
        <rFont val="Times New Roman"/>
        <family val="1"/>
        <charset val="204"/>
      </rPr>
      <t xml:space="preserve"> = 1 В</t>
    </r>
    <r>
      <rPr>
        <sz val="10"/>
        <rFont val="Symbol"/>
        <family val="1"/>
        <charset val="2"/>
      </rPr>
      <t>×</t>
    </r>
    <r>
      <rPr>
        <sz val="10"/>
        <rFont val="Times New Roman"/>
        <family val="1"/>
        <charset val="204"/>
      </rPr>
      <t>А</t>
    </r>
  </si>
  <si>
    <t>1; 2; 2,5</t>
  </si>
  <si>
    <r>
      <t xml:space="preserve">7 Номинальная вторичная нагрузка </t>
    </r>
    <r>
      <rPr>
        <i/>
        <sz val="10"/>
        <rFont val="Times New Roman"/>
        <family val="1"/>
        <charset val="204"/>
      </rPr>
      <t>S</t>
    </r>
    <r>
      <rPr>
        <vertAlign val="subscript"/>
        <sz val="10"/>
        <rFont val="Times New Roman"/>
        <family val="1"/>
        <charset val="204"/>
      </rPr>
      <t>2ном</t>
    </r>
    <r>
      <rPr>
        <sz val="10"/>
        <rFont val="Times New Roman"/>
        <family val="1"/>
        <charset val="204"/>
      </rPr>
      <t xml:space="preserve"> с индуктивно-активным коэффициентом мощности cos </t>
    </r>
    <r>
      <rPr>
        <sz val="10"/>
        <rFont val="Symbol"/>
        <family val="1"/>
        <charset val="2"/>
      </rPr>
      <t>j</t>
    </r>
    <r>
      <rPr>
        <vertAlign val="subscript"/>
        <sz val="10"/>
        <rFont val="Times New Roman"/>
        <family val="1"/>
        <charset val="204"/>
      </rPr>
      <t>2</t>
    </r>
    <r>
      <rPr>
        <sz val="10"/>
        <rFont val="Times New Roman"/>
        <family val="1"/>
        <charset val="204"/>
      </rPr>
      <t xml:space="preserve"> =</t>
    </r>
    <r>
      <rPr>
        <vertAlign val="superscript"/>
        <sz val="10"/>
        <rFont val="Times New Roman"/>
        <family val="1"/>
        <charset val="204"/>
      </rPr>
      <t xml:space="preserve"> </t>
    </r>
    <r>
      <rPr>
        <sz val="10"/>
        <rFont val="Times New Roman"/>
        <family val="1"/>
        <charset val="204"/>
      </rPr>
      <t>0,8 В</t>
    </r>
    <r>
      <rPr>
        <sz val="10"/>
        <rFont val="Symbol"/>
        <family val="1"/>
        <charset val="2"/>
      </rPr>
      <t>×</t>
    </r>
    <r>
      <rPr>
        <sz val="10"/>
        <rFont val="Times New Roman"/>
        <family val="1"/>
        <charset val="204"/>
      </rPr>
      <t>А</t>
    </r>
    <r>
      <rPr>
        <vertAlign val="superscript"/>
        <sz val="10"/>
        <rFont val="Times New Roman"/>
        <family val="1"/>
        <charset val="204"/>
      </rPr>
      <t>1)</t>
    </r>
  </si>
  <si>
    <t>3; 5; 10; 15; 20; 25; 30; 50; 60; 75; 100</t>
  </si>
  <si>
    <t>8 Класс точности трансформатора или вторичной обмотки: для измерений и учета для защиты</t>
  </si>
  <si>
    <r>
      <t>0,1; 0,2; 0,2S</t>
    </r>
    <r>
      <rPr>
        <vertAlign val="superscript"/>
        <sz val="10"/>
        <rFont val="Times New Roman"/>
        <family val="1"/>
        <charset val="204"/>
      </rPr>
      <t>2</t>
    </r>
    <r>
      <rPr>
        <sz val="10"/>
        <rFont val="Times New Roman"/>
        <family val="1"/>
        <charset val="204"/>
      </rPr>
      <t>; 0,5; 0,5S</t>
    </r>
    <r>
      <rPr>
        <vertAlign val="superscript"/>
        <sz val="10"/>
        <rFont val="Times New Roman"/>
        <family val="1"/>
        <charset val="204"/>
      </rPr>
      <t>2</t>
    </r>
    <r>
      <rPr>
        <sz val="10"/>
        <rFont val="Times New Roman"/>
        <family val="1"/>
        <charset val="204"/>
      </rPr>
      <t>; 1; 3; 5; 10</t>
    </r>
    <r>
      <rPr>
        <vertAlign val="superscript"/>
        <sz val="10"/>
        <rFont val="Times New Roman"/>
        <family val="1"/>
        <charset val="204"/>
      </rPr>
      <t>3</t>
    </r>
    <r>
      <rPr>
        <sz val="10"/>
        <rFont val="Times New Roman"/>
        <family val="1"/>
        <charset val="204"/>
      </rPr>
      <t>; 5Р; 10Р</t>
    </r>
  </si>
  <si>
    <r>
      <t xml:space="preserve">9 Номинальная предельная кратность вторичных обмоток для защиты </t>
    </r>
    <r>
      <rPr>
        <i/>
        <sz val="10"/>
        <rFont val="Times New Roman"/>
        <family val="1"/>
        <charset val="204"/>
      </rPr>
      <t>К</t>
    </r>
    <r>
      <rPr>
        <vertAlign val="subscript"/>
        <sz val="10"/>
        <rFont val="Times New Roman"/>
        <family val="1"/>
        <charset val="204"/>
      </rPr>
      <t>иом</t>
    </r>
  </si>
  <si>
    <r>
      <t>От 5 до 30</t>
    </r>
    <r>
      <rPr>
        <vertAlign val="superscript"/>
        <sz val="10"/>
        <rFont val="Times New Roman"/>
        <family val="1"/>
        <charset val="204"/>
      </rPr>
      <t>4</t>
    </r>
  </si>
  <si>
    <r>
      <t xml:space="preserve">10 Номинальный коэффициент безопасности приборов </t>
    </r>
    <r>
      <rPr>
        <i/>
        <sz val="10"/>
        <rFont val="Times New Roman"/>
        <family val="1"/>
        <charset val="204"/>
      </rPr>
      <t>К</t>
    </r>
    <r>
      <rPr>
        <vertAlign val="subscript"/>
        <sz val="10"/>
        <rFont val="Times New Roman"/>
        <family val="1"/>
        <charset val="204"/>
      </rPr>
      <t>бном</t>
    </r>
    <r>
      <rPr>
        <sz val="10"/>
        <rFont val="Times New Roman"/>
        <family val="1"/>
        <charset val="204"/>
      </rPr>
      <t>, вторичных обмоток для измерений</t>
    </r>
  </si>
  <si>
    <t>Устанавливают в стандартах на трансформаторы конкретных типов. Не устанавливают для вторичных обмоток для измерений и защиты</t>
  </si>
  <si>
    <t>0.125м</t>
  </si>
  <si>
    <t>Цепь  от ТП до ЩСД</t>
  </si>
  <si>
    <t>ПЛ</t>
  </si>
  <si>
    <t>Приложение 8</t>
  </si>
  <si>
    <t>СЕЗОННЫЕ РАСЧЕТНЫЕ ТЕМПЕРАТУРЫ ГРУНТА НА ГЛУБИНЕ ПРОКЛАДКИ КАБЕЛЕЙ ПО ЭНЕРГОУПРАВЛЕНИЯМ</t>
  </si>
  <si>
    <t>Главное управление , Министерство</t>
  </si>
  <si>
    <t>Энергоуправление</t>
  </si>
  <si>
    <t>Расчетные температуры грунта , ° с</t>
  </si>
  <si>
    <t>в летний сезон</t>
  </si>
  <si>
    <t>в осенне - зимний сезон</t>
  </si>
  <si>
    <t>Главцентрэнерго</t>
  </si>
  <si>
    <t>Горэнерго</t>
  </si>
  <si>
    <t>Ивэнерго</t>
  </si>
  <si>
    <t>Калининэнерго</t>
  </si>
  <si>
    <t>Костромаэнерго</t>
  </si>
  <si>
    <t>Куйбышевэнерго</t>
  </si>
  <si>
    <t>Мордовэнерго</t>
  </si>
  <si>
    <t>Мосэнерго</t>
  </si>
  <si>
    <t>Орелэнерго</t>
  </si>
  <si>
    <t>Пензаэнерго</t>
  </si>
  <si>
    <t>Саратовэнерго</t>
  </si>
  <si>
    <t>Тамбовэнерго</t>
  </si>
  <si>
    <t>Татэнерго</t>
  </si>
  <si>
    <t>Тулэнерго</t>
  </si>
  <si>
    <t>Ульяновскэнерго</t>
  </si>
  <si>
    <t>Чувашэнерго</t>
  </si>
  <si>
    <t>Главсевзапэнерго</t>
  </si>
  <si>
    <t>Архэнерго</t>
  </si>
  <si>
    <t>Брянскэнерго</t>
  </si>
  <si>
    <t>Калининградэнерго</t>
  </si>
  <si>
    <t>Карелэнерго</t>
  </si>
  <si>
    <t>Колэнерго</t>
  </si>
  <si>
    <t>Комиэнерго</t>
  </si>
  <si>
    <t>Ленэнерго</t>
  </si>
  <si>
    <t>Смоленскэнерго</t>
  </si>
  <si>
    <t>Ярэнерго</t>
  </si>
  <si>
    <t>Главюжэнерго</t>
  </si>
  <si>
    <t>Белгородэнерго</t>
  </si>
  <si>
    <t>Волгоградэнерго</t>
  </si>
  <si>
    <t>Воронежэнерго</t>
  </si>
  <si>
    <t>Грозэнерго</t>
  </si>
  <si>
    <t>Дагэнерго</t>
  </si>
  <si>
    <t>Курскэнерго</t>
  </si>
  <si>
    <t>Краснодарэнерго</t>
  </si>
  <si>
    <t>Липецкэнерго</t>
  </si>
  <si>
    <t>Ростовэнерго</t>
  </si>
  <si>
    <t>Севкавказэнерго</t>
  </si>
  <si>
    <t>Ставропольэнерго</t>
  </si>
  <si>
    <t>Министерство энергетики и электрификации Украинской ССР</t>
  </si>
  <si>
    <t>Винницаэнерго</t>
  </si>
  <si>
    <t>Днепроэнерго</t>
  </si>
  <si>
    <t>Донбассэнерго</t>
  </si>
  <si>
    <t>Киевэнерго</t>
  </si>
  <si>
    <t>Крымэнерго</t>
  </si>
  <si>
    <t>Львовэнерго</t>
  </si>
  <si>
    <t>Одессаэнерго</t>
  </si>
  <si>
    <t>Харьковэнерго</t>
  </si>
  <si>
    <t>Главвостокэнерго</t>
  </si>
  <si>
    <t>Барнаулэнерго</t>
  </si>
  <si>
    <t>Бурятэнерго</t>
  </si>
  <si>
    <t>Иркутскэнерго</t>
  </si>
  <si>
    <t>Красноярскэнерго</t>
  </si>
  <si>
    <t>Кузбассэнерго</t>
  </si>
  <si>
    <t>Новосибирскэнерго</t>
  </si>
  <si>
    <t>Омскэнерго</t>
  </si>
  <si>
    <t>Томскэнерго</t>
  </si>
  <si>
    <t>Главсеверовостокэнерго</t>
  </si>
  <si>
    <t>Амурэнерго</t>
  </si>
  <si>
    <t>Дальэнерго</t>
  </si>
  <si>
    <t>Камчатскэнерго</t>
  </si>
  <si>
    <t>Магаданэнерго</t>
  </si>
  <si>
    <t>Сахалинэнерго</t>
  </si>
  <si>
    <t>Хабаровскэнерго</t>
  </si>
  <si>
    <t>Читаэнерго</t>
  </si>
  <si>
    <t>Якутскэнерго</t>
  </si>
  <si>
    <t>Главуралэнерго</t>
  </si>
  <si>
    <t>Башкирэнерго</t>
  </si>
  <si>
    <t>Кировэнерго</t>
  </si>
  <si>
    <t>Оренбургэнерго</t>
  </si>
  <si>
    <t>Пермэнерго</t>
  </si>
  <si>
    <t>Свердловэнерго</t>
  </si>
  <si>
    <t>Удмуртэнерго</t>
  </si>
  <si>
    <t>Челябэнерго</t>
  </si>
  <si>
    <t>Министерство энергетики и электрификации Казахской ССР</t>
  </si>
  <si>
    <t>Алма - Атаэнерго</t>
  </si>
  <si>
    <t>Алтайэнерго</t>
  </si>
  <si>
    <t>Гурьевэнерго</t>
  </si>
  <si>
    <t>Запказэнерго</t>
  </si>
  <si>
    <t>Карагандаэнерго</t>
  </si>
  <si>
    <t>Кустанайэнерго</t>
  </si>
  <si>
    <t>Павлодарэнерго</t>
  </si>
  <si>
    <t>Целинэнерго</t>
  </si>
  <si>
    <t>Южказэнерго</t>
  </si>
  <si>
    <t>Белглавэнерго</t>
  </si>
  <si>
    <t>Брестэнерго</t>
  </si>
  <si>
    <t>Витебскэнерго</t>
  </si>
  <si>
    <t>Гомельэнерго</t>
  </si>
  <si>
    <t>Гродноэнерго</t>
  </si>
  <si>
    <t>Минскэнерго</t>
  </si>
  <si>
    <t>Могилевэнерго</t>
  </si>
  <si>
    <t>Азглавэнерго</t>
  </si>
  <si>
    <t>Армглавэнерго</t>
  </si>
  <si>
    <t>Грузглавэнерго</t>
  </si>
  <si>
    <t>Киргизглавэнерго</t>
  </si>
  <si>
    <t>Литовглавэнерго</t>
  </si>
  <si>
    <t>Латвглавэнерго</t>
  </si>
  <si>
    <t>Молдглавэнерго</t>
  </si>
  <si>
    <t>Таджикглавэнерго</t>
  </si>
  <si>
    <t>Туркменглавэнерго</t>
  </si>
  <si>
    <t>Министерство энергетики и электрификации Узбекской ССР</t>
  </si>
  <si>
    <t>Эстонглавэнерго</t>
  </si>
  <si>
    <t>Примечани е. В энергосистемах, где температура грунта отличается более чем на 2 - 3 °С от приведенных в таблице расчетных температур, следует пользоваться «Справочником по климату СССР. Температура почвы и воздуха». (М.: Гидрометиздат, 1965).</t>
  </si>
  <si>
    <t>Приложение 4</t>
  </si>
  <si>
    <t>ПАРАМЕТРЫ УДЕЛЬНЫХ ТЕПЛОВЫХ СОПРОТИВЛЕНИЙ ГРУНТОВ</t>
  </si>
  <si>
    <t>Таблица П 4.1</t>
  </si>
  <si>
    <t>Расчетные значения удельных тепловых сопротивлений грунтов</t>
  </si>
  <si>
    <t>Характер токовой нагрузки</t>
  </si>
  <si>
    <t>Коэффициент предварительной нагрузки для кабелей</t>
  </si>
  <si>
    <t>Количество кабелей в траншее</t>
  </si>
  <si>
    <t>Удельное тепловое сопротивление , °С· ( см / Вт )</t>
  </si>
  <si>
    <t>для нормальных грунтов</t>
  </si>
  <si>
    <t>для гидрозащитных и дренирующих грунтов</t>
  </si>
  <si>
    <t>Длительная и стабильная нагрузка в течение года</t>
  </si>
  <si>
    <t>0,8 и более</t>
  </si>
  <si>
    <t>3 и более</t>
  </si>
  <si>
    <t>1 или 2</t>
  </si>
  <si>
    <t>Менее 0,8</t>
  </si>
  <si>
    <t>Нагрузка с максимумом в летний период</t>
  </si>
  <si>
    <t>Нагрузка с максимумом в зимний период</t>
  </si>
  <si>
    <t>Примечани я: 1. К нормальным грунтам относятся пески с зернами 0,05 - 2,0 мм и различные смеси глины с песком; к гидрозащитным - грунты из глины и мела с зернами менее 0,05 мм; к дренирующим - грунты, состоящие из гравия с зернами более 2 мм.</t>
  </si>
  <si>
    <t>2. Размер зерен в пробе грунта, взятой непосредственно с кабельной трассы, определяется просеиванием через сито.</t>
  </si>
  <si>
    <t>РД 34.20.508 Инструкция по эксплуатации силовых кабельных линий. Часть 1. Кабельные линии напряжением до 35 кВ</t>
  </si>
  <si>
    <t>Кратность пускового тока</t>
  </si>
  <si>
    <t>Потери напряжения ΔU, % при пуске</t>
  </si>
  <si>
    <t>Параметры генератора</t>
  </si>
  <si>
    <t>Номинальная мощность, кВа</t>
  </si>
  <si>
    <t>Производитель</t>
  </si>
  <si>
    <t>Таблица 1. Параметры трансформатора</t>
  </si>
  <si>
    <t>Таблица 2.Коэффициенты учитывающие тепловое удельное сопротивление грунта</t>
  </si>
  <si>
    <t>Таблица 3. Расстояние при прокладке в земле</t>
  </si>
  <si>
    <t>Таблица 4. Расчетная температура среды</t>
  </si>
  <si>
    <t>ID</t>
  </si>
  <si>
    <t>Factory</t>
  </si>
  <si>
    <t>Type</t>
  </si>
  <si>
    <t>Frequency</t>
  </si>
  <si>
    <t>Phase</t>
  </si>
  <si>
    <t>Voltage</t>
  </si>
  <si>
    <t>Power</t>
  </si>
  <si>
    <t>Profile</t>
  </si>
  <si>
    <t>Stamford</t>
  </si>
  <si>
    <t>базовый</t>
  </si>
  <si>
    <t>HCI434D/444D</t>
  </si>
  <si>
    <t>HCI434E/444E</t>
  </si>
  <si>
    <t>HCI534D/544D</t>
  </si>
  <si>
    <t>HCI534F/544F</t>
  </si>
  <si>
    <t>HCI634J</t>
  </si>
  <si>
    <t>HCI636H</t>
  </si>
  <si>
    <t>HCI636K</t>
  </si>
  <si>
    <t>HCM434D</t>
  </si>
  <si>
    <t>HCM534F</t>
  </si>
  <si>
    <t>HCM634J</t>
  </si>
  <si>
    <t>HCM636K</t>
  </si>
  <si>
    <t>PI734G</t>
  </si>
  <si>
    <t>PI736D</t>
  </si>
  <si>
    <t>PM734C</t>
  </si>
  <si>
    <t>PM736F</t>
  </si>
  <si>
    <t>UCI224E</t>
  </si>
  <si>
    <t>UCI274E</t>
  </si>
  <si>
    <t>UCM224D</t>
  </si>
  <si>
    <t>UCM274E</t>
  </si>
  <si>
    <t>Marelli Generators</t>
  </si>
  <si>
    <t>MJB 160 SA 4</t>
  </si>
  <si>
    <t>MJB 160 SB 4</t>
  </si>
  <si>
    <t>MJB 160 SC 4</t>
  </si>
  <si>
    <t>MJB 160 MA 4</t>
  </si>
  <si>
    <t>MJB 160 MB 4</t>
  </si>
  <si>
    <t>MJB 200 SA 4</t>
  </si>
  <si>
    <t>MJB 200 SB 4</t>
  </si>
  <si>
    <t>MJB 200 MA 4</t>
  </si>
  <si>
    <t>MJB 200 MB 4</t>
  </si>
  <si>
    <t>MJB 225 SA 4</t>
  </si>
  <si>
    <t>MJB 225 SB 4</t>
  </si>
  <si>
    <t>MJB 225 MA 4</t>
  </si>
  <si>
    <t>MJB 225 LA 4</t>
  </si>
  <si>
    <t>MJB 250 MA 4</t>
  </si>
  <si>
    <t>MJB 250 MB 4</t>
  </si>
  <si>
    <t>MJB 250 LA 4</t>
  </si>
  <si>
    <t>MJB 250 LB 4</t>
  </si>
  <si>
    <t>MJB 315 SA 4</t>
  </si>
  <si>
    <t>MJB 315 SB 4</t>
  </si>
  <si>
    <t>MJB 315 MA 4</t>
  </si>
  <si>
    <t>MJB 315 MB 4</t>
  </si>
  <si>
    <t>MJB 355 SA 4</t>
  </si>
  <si>
    <t>MJB 355 SB 4</t>
  </si>
  <si>
    <t>MJB 355 MA 4</t>
  </si>
  <si>
    <t>MJB 355 MB 4</t>
  </si>
  <si>
    <t>MJB 400 MA 4</t>
  </si>
  <si>
    <t>MJB 400 MB 4</t>
  </si>
  <si>
    <t>MJB 400 LA 4</t>
  </si>
  <si>
    <t>MJB 400 LB 4</t>
  </si>
  <si>
    <t>MJB 500 SC 4</t>
  </si>
  <si>
    <t>MJB 500 MB 4</t>
  </si>
  <si>
    <t>MJB 500 LA 4</t>
  </si>
  <si>
    <t>MJB 630 SA 4</t>
  </si>
  <si>
    <t>MJB 630 MA 4</t>
  </si>
  <si>
    <t>MJB 630 LA 4</t>
  </si>
  <si>
    <t>MJB 560 MA 4</t>
  </si>
  <si>
    <t>MJB 560 LA 4</t>
  </si>
  <si>
    <t>MJB 450 MB 4</t>
  </si>
  <si>
    <t>MJB 450 LA 4</t>
  </si>
  <si>
    <t>MJB 450 LB 4</t>
  </si>
  <si>
    <t>MJB 400 SA 6</t>
  </si>
  <si>
    <t>MJB 400 SB 6</t>
  </si>
  <si>
    <t>MJB 400 SC 6</t>
  </si>
  <si>
    <t>MJB 400 MA 6</t>
  </si>
  <si>
    <t>MJB 400 MB 6</t>
  </si>
  <si>
    <t>MJB 400 LA 6</t>
  </si>
  <si>
    <t>MJB 400 LB 6</t>
  </si>
  <si>
    <t>MJB 500 SA 6</t>
  </si>
  <si>
    <t>MJB 500 SC 6</t>
  </si>
  <si>
    <t>MJB 500 MB 6</t>
  </si>
  <si>
    <t>MJB 500 LA 6</t>
  </si>
  <si>
    <t>MJB 400 SA 8</t>
  </si>
  <si>
    <t>MJB 400 SB 8</t>
  </si>
  <si>
    <t>MJB 400 SC 8</t>
  </si>
  <si>
    <t>MJB 400 MA 8</t>
  </si>
  <si>
    <t>MJB 400 LB 8</t>
  </si>
  <si>
    <t>MJB 500 SA 8</t>
  </si>
  <si>
    <t>MJB 500 SC 8</t>
  </si>
  <si>
    <t>MJB 500 MB 8</t>
  </si>
  <si>
    <t>MJB 500 LA 8</t>
  </si>
  <si>
    <t>БЭМЗ</t>
  </si>
  <si>
    <t>БГ-100</t>
  </si>
  <si>
    <t>БГ-160</t>
  </si>
  <si>
    <t>БГ-200</t>
  </si>
  <si>
    <t>БГ-315</t>
  </si>
  <si>
    <t>БГ-350</t>
  </si>
  <si>
    <t>Leroy Somer</t>
  </si>
  <si>
    <t>LSA 37 M7 (2P)</t>
  </si>
  <si>
    <t>LSA 37 M8</t>
  </si>
  <si>
    <t>LSA 37 L6</t>
  </si>
  <si>
    <t>LSA 37 VL11</t>
  </si>
  <si>
    <t>LSA 37 M5</t>
  </si>
  <si>
    <t>LSA 37 M6</t>
  </si>
  <si>
    <t>LSA 37 M7 (4P)</t>
  </si>
  <si>
    <t>LSA 37 VL8</t>
  </si>
  <si>
    <t>LSA 42.2 S4</t>
  </si>
  <si>
    <t>LSA 42.2 S5</t>
  </si>
  <si>
    <t>LSA 42.2 M6 (4P)</t>
  </si>
  <si>
    <t>LSA 42.2 M7</t>
  </si>
  <si>
    <t>LSA 42.2 L9</t>
  </si>
  <si>
    <t>LSA 42.2 M5</t>
  </si>
  <si>
    <t>LSA 42.2 M6 (2P)</t>
  </si>
  <si>
    <t>LSA 42.2 L7</t>
  </si>
  <si>
    <t>LSA 42.2 VL8</t>
  </si>
  <si>
    <t>LSA 50.1 S2</t>
  </si>
  <si>
    <t>LSA 50.1 S4</t>
  </si>
  <si>
    <t>LSA 50.1 M6</t>
  </si>
  <si>
    <t>LSA 50.1 M7</t>
  </si>
  <si>
    <t>LSA 50.1 L8</t>
  </si>
  <si>
    <t>LSA 50.1 VL10</t>
  </si>
  <si>
    <t>LSA 47.2 VS2</t>
  </si>
  <si>
    <t>LSA 47.2 S4</t>
  </si>
  <si>
    <t>LSA 47.2 S5</t>
  </si>
  <si>
    <t>LSA 47.2 M7</t>
  </si>
  <si>
    <t>LSA 47.2 M8</t>
  </si>
  <si>
    <t>LSA 47.2 L9</t>
  </si>
  <si>
    <t>LSA 46.2 M3</t>
  </si>
  <si>
    <t>LSA 46.2 M5</t>
  </si>
  <si>
    <t>LSA 46.2 L6</t>
  </si>
  <si>
    <t>LSA 46.2 L9</t>
  </si>
  <si>
    <t>LSA 46.2 VL12</t>
  </si>
  <si>
    <t>LSA 43.2 S1</t>
  </si>
  <si>
    <t>LSA 43.2 S15</t>
  </si>
  <si>
    <t>LSA 43.2 S25</t>
  </si>
  <si>
    <t>LSA 43.2 S35</t>
  </si>
  <si>
    <t>LSA 43.2 M45</t>
  </si>
  <si>
    <t>LSA 43.2 L65</t>
  </si>
  <si>
    <t>LSA 43.2 L8</t>
  </si>
  <si>
    <t>LSA 44.2 VS3</t>
  </si>
  <si>
    <t>LSA 44.2 VS45</t>
  </si>
  <si>
    <t>LSA 44.2 S7</t>
  </si>
  <si>
    <t>LSA 44.2 S75</t>
  </si>
  <si>
    <t>LSA 44.2 M95</t>
  </si>
  <si>
    <t>LSA 44.2 L12</t>
  </si>
  <si>
    <t>LSA 49.1 L2</t>
  </si>
  <si>
    <t>LSA 49.1 L6</t>
  </si>
  <si>
    <t>LSA 49.1 L9</t>
  </si>
  <si>
    <t>LSA 50.2 S4</t>
  </si>
  <si>
    <t>LSA 50.2 M6</t>
  </si>
  <si>
    <t>LSA 50.2 L7</t>
  </si>
  <si>
    <t>LSA 50.2 L8</t>
  </si>
  <si>
    <t>LSA 50.2 VL10</t>
  </si>
  <si>
    <t>LSA 51.2 S55</t>
  </si>
  <si>
    <t>LSA 51.2 M60</t>
  </si>
  <si>
    <t>LSA 51.2 L70</t>
  </si>
  <si>
    <t>LSA 51.2 VL85</t>
  </si>
  <si>
    <t>LSA 40 VS1</t>
  </si>
  <si>
    <t>LSA 40 VS2</t>
  </si>
  <si>
    <t>LSA 40 S3</t>
  </si>
  <si>
    <t>LSA 40 S4</t>
  </si>
  <si>
    <t>LSA 40 M5</t>
  </si>
  <si>
    <t>LSA 40 L7</t>
  </si>
  <si>
    <t>LSA 42.3 VS1</t>
  </si>
  <si>
    <t>LSA 42.3 VS2</t>
  </si>
  <si>
    <t>LSA 42.3 VS3</t>
  </si>
  <si>
    <t>LSA 42.3 S4</t>
  </si>
  <si>
    <t>LSA 42.3 S5</t>
  </si>
  <si>
    <t>LSA 42.3 M7</t>
  </si>
  <si>
    <t>LSA 42.3 M8</t>
  </si>
  <si>
    <t>LSA 42.3 L9</t>
  </si>
  <si>
    <t>Material</t>
  </si>
  <si>
    <t>R1</t>
  </si>
  <si>
    <t>X1</t>
  </si>
  <si>
    <t>Шинопровод ШРА, ШМА, ШОС</t>
  </si>
  <si>
    <t>ШМА4, 1250 А</t>
  </si>
  <si>
    <t>ШМА4, 1600 А</t>
  </si>
  <si>
    <t>ШМА4, 2000 А</t>
  </si>
  <si>
    <t>ШМА4, 2500 А</t>
  </si>
  <si>
    <t>ШМА4, 3200 А</t>
  </si>
  <si>
    <t>ШМА4, 4000 А</t>
  </si>
  <si>
    <t>ШМА5, 250 А</t>
  </si>
  <si>
    <t>ШМА5, 400 А</t>
  </si>
  <si>
    <t>ШМА5, 630 А</t>
  </si>
  <si>
    <t>ШМА5, 1250 А</t>
  </si>
  <si>
    <t>ШМА5, 1600 А</t>
  </si>
  <si>
    <t>ШМА5, 2500 А</t>
  </si>
  <si>
    <t>ШМА5, 3200 А</t>
  </si>
  <si>
    <t>ШМА68П, 2500 А</t>
  </si>
  <si>
    <t>ШМА68П, 4000 А</t>
  </si>
  <si>
    <t>ШРА73, 250 А</t>
  </si>
  <si>
    <t>ШРА73, 400 А</t>
  </si>
  <si>
    <t>ШРА73, 630 А</t>
  </si>
  <si>
    <t>ШОС, 25 А</t>
  </si>
  <si>
    <t>ШОС, 40 А</t>
  </si>
  <si>
    <t>Шинопровод Canalis</t>
  </si>
  <si>
    <t>KDP, 20 A</t>
  </si>
  <si>
    <t>KBA, 25 A</t>
  </si>
  <si>
    <t>KBA, 40 A</t>
  </si>
  <si>
    <t>KBX, 25 A</t>
  </si>
  <si>
    <t>KBB, 25 A</t>
  </si>
  <si>
    <t>KBB, 40 A</t>
  </si>
  <si>
    <t>KDP, 10 A</t>
  </si>
  <si>
    <t>KBC, 16 A</t>
  </si>
  <si>
    <t>KN, 40 A</t>
  </si>
  <si>
    <t>KN, 63 A</t>
  </si>
  <si>
    <t>KN, 100 A</t>
  </si>
  <si>
    <t>KN, 160 A</t>
  </si>
  <si>
    <t>KS, 100 A</t>
  </si>
  <si>
    <t>KS, 160 A</t>
  </si>
  <si>
    <t>KS, 250 A</t>
  </si>
  <si>
    <t>KS, 400 A</t>
  </si>
  <si>
    <t>KS, 500 A</t>
  </si>
  <si>
    <t>KS, 630 A</t>
  </si>
  <si>
    <t>KS, 800 A</t>
  </si>
  <si>
    <t>KS, 1000 A</t>
  </si>
  <si>
    <t>KTA, 800 A</t>
  </si>
  <si>
    <t>KTA, 1000 A</t>
  </si>
  <si>
    <t>KTA, 1250 A</t>
  </si>
  <si>
    <t>KTA, 1600 A</t>
  </si>
  <si>
    <t>KTA, 2000 A</t>
  </si>
  <si>
    <t>KTA, 2500 A</t>
  </si>
  <si>
    <t>KTA, 3200 A</t>
  </si>
  <si>
    <t>KTA, 4000 A</t>
  </si>
  <si>
    <t>KTC 10, 1000 A</t>
  </si>
  <si>
    <t>KTC 13, 1350 A</t>
  </si>
  <si>
    <t>KTC 16, 1600 A</t>
  </si>
  <si>
    <t>KTC 20, 2000 A</t>
  </si>
  <si>
    <t>KTC 25, 2500 A</t>
  </si>
  <si>
    <t>KTC 32, 3200 A</t>
  </si>
  <si>
    <t>KTC 40, 4000 A</t>
  </si>
  <si>
    <t>KTC 50, 5000 A</t>
  </si>
  <si>
    <t>Шинопровод E-Line</t>
  </si>
  <si>
    <t>DAM, 25 A</t>
  </si>
  <si>
    <t>DAM, 32 A</t>
  </si>
  <si>
    <t>DAP, 40 A</t>
  </si>
  <si>
    <t>DAP, 63 A</t>
  </si>
  <si>
    <t>KAM 02, 25 A</t>
  </si>
  <si>
    <t>KAM 03, 32 A</t>
  </si>
  <si>
    <t>KAM 04, 40 A</t>
  </si>
  <si>
    <t>KAM 06, 63 A</t>
  </si>
  <si>
    <t>ELINEKB 08, 800 A</t>
  </si>
  <si>
    <t>ELINEKB 10, 1000 A</t>
  </si>
  <si>
    <t>ELINEKB 12, 1250 A</t>
  </si>
  <si>
    <t>ELINEKB 13, 1600 A</t>
  </si>
  <si>
    <t>ELINEKB 16, 1600 A</t>
  </si>
  <si>
    <t>ELINEKB 20, 2000 A</t>
  </si>
  <si>
    <t>ELINEKB 25, 2500 A</t>
  </si>
  <si>
    <t>ELINEKB 27, 3050 A</t>
  </si>
  <si>
    <t>ELINEKB 30, 3100 A</t>
  </si>
  <si>
    <t>ELINEKB 40, 4000 A</t>
  </si>
  <si>
    <t>ELINEKB 41, 4250 A</t>
  </si>
  <si>
    <t>ELINEKBC-II 10, 1000 A</t>
  </si>
  <si>
    <t>ELINEKBC-II 12, 1250 A</t>
  </si>
  <si>
    <t>ELINEKBC-II 16, 1600 A</t>
  </si>
  <si>
    <t>ELINEKBC-II 20, 2000 A</t>
  </si>
  <si>
    <t>ELINEKBC-II 23, 2250 A</t>
  </si>
  <si>
    <t>ELINEKBC-II 25, 2500 A</t>
  </si>
  <si>
    <t>ELINEKBC-II 30, 3000 A</t>
  </si>
  <si>
    <t>ELINEKBC-II 36, 3600 A</t>
  </si>
  <si>
    <t>ELINEKBC-II 42, 4250 A</t>
  </si>
  <si>
    <t>ELINEKBC-II 44, 4400 A</t>
  </si>
  <si>
    <t>ELINEKBC-II 53, 5300 A</t>
  </si>
  <si>
    <t>ELINEKBC-II 63, 6300 A</t>
  </si>
  <si>
    <t>KOA 01, 160 A</t>
  </si>
  <si>
    <t>KOA 02, 250 A</t>
  </si>
  <si>
    <t>KOA 03, 315 A</t>
  </si>
  <si>
    <t>KOA 04, 400 A</t>
  </si>
  <si>
    <t>KOA 05, 500 A</t>
  </si>
  <si>
    <t>KOA 06, 600 A</t>
  </si>
  <si>
    <t>KOC 02, 250 A</t>
  </si>
  <si>
    <t>KOC 03, 315 A</t>
  </si>
  <si>
    <t>KOC 04, 400 A</t>
  </si>
  <si>
    <t>KOC 06, 600 A</t>
  </si>
  <si>
    <t>KOC 08, 800 A</t>
  </si>
  <si>
    <t>ELINETB, 35 A</t>
  </si>
  <si>
    <t>ELINETB, 63 A</t>
  </si>
  <si>
    <t>ELINETB, 80 A</t>
  </si>
  <si>
    <t>ELINETB, 100 A</t>
  </si>
  <si>
    <t>ELINETB, 125 A</t>
  </si>
  <si>
    <t>ELINETB, 160 A</t>
  </si>
  <si>
    <t>ELINETB, 200 A</t>
  </si>
  <si>
    <t>ELINETB, 250 A</t>
  </si>
  <si>
    <t>Шинопровод Gersan</t>
  </si>
  <si>
    <t>GGDA, 160 A</t>
  </si>
  <si>
    <t>GGDA, 250 A</t>
  </si>
  <si>
    <t>GGDA, 315 A</t>
  </si>
  <si>
    <t>GGDA, 400 A</t>
  </si>
  <si>
    <t>GGDA, 500 A</t>
  </si>
  <si>
    <t>GGDA, 630 A</t>
  </si>
  <si>
    <t>GGDA, 800 A</t>
  </si>
  <si>
    <t>GGDA, 1000 A</t>
  </si>
  <si>
    <t>GGDC, 160 A</t>
  </si>
  <si>
    <t>GGDC, 250 A</t>
  </si>
  <si>
    <t>GGDC, 315 A</t>
  </si>
  <si>
    <t>GGDC, 400 A</t>
  </si>
  <si>
    <t>GGDC, 500 A</t>
  </si>
  <si>
    <t>GGDC, 630 A</t>
  </si>
  <si>
    <t>GGDC, 800 A</t>
  </si>
  <si>
    <t>GSA, 800 A</t>
  </si>
  <si>
    <t>GSA, 1000 A</t>
  </si>
  <si>
    <t>GSA, 1250 A</t>
  </si>
  <si>
    <t>GSA, 1600 A</t>
  </si>
  <si>
    <t>GSA, 2000 A</t>
  </si>
  <si>
    <t>GSA, 2500 A</t>
  </si>
  <si>
    <t>GSA, 3200 A</t>
  </si>
  <si>
    <t>GSA, 4000 A</t>
  </si>
  <si>
    <t>GSC, 800 A</t>
  </si>
  <si>
    <t>GSC, 1000 A</t>
  </si>
  <si>
    <t>GSC, 1600 A</t>
  </si>
  <si>
    <t>GSC, 2000 A</t>
  </si>
  <si>
    <t>GSC, 2500 A</t>
  </si>
  <si>
    <t>GSC, 3200 A</t>
  </si>
  <si>
    <t>GSC, 4000 A</t>
  </si>
  <si>
    <t>GSC, 5000 A</t>
  </si>
  <si>
    <t>GSC, 6000 A</t>
  </si>
  <si>
    <t>GCA, 800 A</t>
  </si>
  <si>
    <t>GCA, 1000 A</t>
  </si>
  <si>
    <t>GCA, 1250 A</t>
  </si>
  <si>
    <t>GCA, 1600 A</t>
  </si>
  <si>
    <t>GCA, 2000 A</t>
  </si>
  <si>
    <t>GCA, 2500 A</t>
  </si>
  <si>
    <t>GCA, 3200 A</t>
  </si>
  <si>
    <t>GCA, 4000 A</t>
  </si>
  <si>
    <t>GCC, 800 A</t>
  </si>
  <si>
    <t>GCC, 1000 A</t>
  </si>
  <si>
    <t>GCC, 1250 A</t>
  </si>
  <si>
    <t>GCC, 1600 A</t>
  </si>
  <si>
    <t>GCC, 2000 A</t>
  </si>
  <si>
    <t>GCC, 2500 A</t>
  </si>
  <si>
    <t>GCC, 3200 A</t>
  </si>
  <si>
    <t>GCC, 4000 A</t>
  </si>
  <si>
    <t>GCC, 5000 A</t>
  </si>
  <si>
    <t>GCC, 6300 A</t>
  </si>
  <si>
    <t>Шинопровод MemPower</t>
  </si>
  <si>
    <t>LUX, 25 A</t>
  </si>
  <si>
    <t>LUX, 40 A</t>
  </si>
  <si>
    <t>LUX, 63 A</t>
  </si>
  <si>
    <t>LP, 40 A</t>
  </si>
  <si>
    <t>LP, 63 A</t>
  </si>
  <si>
    <t>LP, 80 A</t>
  </si>
  <si>
    <t>LP, 100 A</t>
  </si>
  <si>
    <t>LP, 125 A</t>
  </si>
  <si>
    <t>MP, 125 A</t>
  </si>
  <si>
    <t>MP, 160 A</t>
  </si>
  <si>
    <t>MP, 250 A</t>
  </si>
  <si>
    <t>MP, 400 A</t>
  </si>
  <si>
    <t>MP, 630 A</t>
  </si>
  <si>
    <t>MP, 800 A</t>
  </si>
  <si>
    <t>XP, 500 A</t>
  </si>
  <si>
    <t>XP, 800 A</t>
  </si>
  <si>
    <t>XP, 1000 A</t>
  </si>
  <si>
    <t>XP, 1200 A</t>
  </si>
  <si>
    <t>XP, 1350 A</t>
  </si>
  <si>
    <t>XP, 1600 A</t>
  </si>
  <si>
    <t>XP, 2000 A</t>
  </si>
  <si>
    <t>XP, 2500 A</t>
  </si>
  <si>
    <t>XP, 3200 A</t>
  </si>
  <si>
    <t>XP, 4000 A</t>
  </si>
  <si>
    <t>XP, 5000 A</t>
  </si>
  <si>
    <t>XP, 6300 A</t>
  </si>
  <si>
    <t>Шинопровод NAXSO</t>
  </si>
  <si>
    <t>NXW, 500 A</t>
  </si>
  <si>
    <t>NXW, 800 A</t>
  </si>
  <si>
    <t>NXW, 1000 A</t>
  </si>
  <si>
    <t>NXW, 1250 A</t>
  </si>
  <si>
    <t>NXW, 1600 A</t>
  </si>
  <si>
    <t>NXW, 2000 A</t>
  </si>
  <si>
    <t>NXW, 2500 A</t>
  </si>
  <si>
    <t>NXW, 3200 A</t>
  </si>
  <si>
    <t>NXW, 4000 A</t>
  </si>
  <si>
    <t>NXW, 5000 A</t>
  </si>
  <si>
    <t>NXW, 6300 A</t>
  </si>
  <si>
    <t>BP, 40 A</t>
  </si>
  <si>
    <t>BP, 63 A</t>
  </si>
  <si>
    <t>BP, 100 A</t>
  </si>
  <si>
    <t>BP, 160 A</t>
  </si>
  <si>
    <t>BP, 250 A</t>
  </si>
  <si>
    <t>BPK, 250 A</t>
  </si>
  <si>
    <t>BPK, 315 A</t>
  </si>
  <si>
    <t>BPK, 400 A</t>
  </si>
  <si>
    <t>BPG, 250 A</t>
  </si>
  <si>
    <t>BPG, 315 A</t>
  </si>
  <si>
    <t>BPG, 400 A</t>
  </si>
  <si>
    <t>BPG, 500 A</t>
  </si>
  <si>
    <t>BPG, 630 A</t>
  </si>
  <si>
    <t>BPG, 800 A</t>
  </si>
  <si>
    <t>BPG, 1000 A</t>
  </si>
  <si>
    <t>Шинопровод LV70</t>
  </si>
  <si>
    <t>BD01, 40 A</t>
  </si>
  <si>
    <t>BD01, 63 A</t>
  </si>
  <si>
    <t>BD01, 100 A</t>
  </si>
  <si>
    <t>BD01, 125 A</t>
  </si>
  <si>
    <t>BD01, 160 A</t>
  </si>
  <si>
    <t>BD2A, 160 A</t>
  </si>
  <si>
    <t>BD2A, 250 A</t>
  </si>
  <si>
    <t>BD2A, 315 A</t>
  </si>
  <si>
    <t>BD2A, 400 A</t>
  </si>
  <si>
    <t>BD2A, 500 A</t>
  </si>
  <si>
    <t>BD2A, 630 A</t>
  </si>
  <si>
    <t>BD2A, 800 A</t>
  </si>
  <si>
    <t>BD2A, 1000 A</t>
  </si>
  <si>
    <t>BD2C, 160 A</t>
  </si>
  <si>
    <t>BD2C, 250 A</t>
  </si>
  <si>
    <t>BD2C, 315 A</t>
  </si>
  <si>
    <t>BD2C, 400 A</t>
  </si>
  <si>
    <t>BD2C, 500 A</t>
  </si>
  <si>
    <t>BD2C, 630 A</t>
  </si>
  <si>
    <t>BD2C, 800 A</t>
  </si>
  <si>
    <t>BD2C, 1000 A</t>
  </si>
  <si>
    <t>BD2C, 1250 A</t>
  </si>
  <si>
    <t>CD-K-13, 25 A</t>
  </si>
  <si>
    <t>CD-K-22, 40 A</t>
  </si>
  <si>
    <t>CDK-14, 25 A</t>
  </si>
  <si>
    <t>CD-K-24, 40 A</t>
  </si>
  <si>
    <t>Шинопровод WavePro</t>
  </si>
  <si>
    <t>LT (Cu), 250 A</t>
  </si>
  <si>
    <t>LT (Cu), 400 A</t>
  </si>
  <si>
    <t>LT (Cu), 630 A</t>
  </si>
  <si>
    <t>LT (Cu), 800 A</t>
  </si>
  <si>
    <t>LT (Cu), 1000 A</t>
  </si>
  <si>
    <t>LT (Cu), 1250 A</t>
  </si>
  <si>
    <t>LT (Cu), 1350 A</t>
  </si>
  <si>
    <t>LT (Cu), 1600 A</t>
  </si>
  <si>
    <t>LT (Cu), 2000 A</t>
  </si>
  <si>
    <t>LT (Cu), 2500 A</t>
  </si>
  <si>
    <t>LT (Cu), 3150 A</t>
  </si>
  <si>
    <t>LT (Cu), 3800 A</t>
  </si>
  <si>
    <t>LT (Cu), 4000 A</t>
  </si>
  <si>
    <t>LT (Cu), 4500 A</t>
  </si>
  <si>
    <t>LT (Cu), 5000 A</t>
  </si>
  <si>
    <t>LT (Al), 100 A</t>
  </si>
  <si>
    <t>LT (Al), 160 A</t>
  </si>
  <si>
    <t>LT (Al), 200 A</t>
  </si>
  <si>
    <t>LT (Al), 250 A</t>
  </si>
  <si>
    <t>LT (Al), 400 A</t>
  </si>
  <si>
    <t>LT (Al), 500 A</t>
  </si>
  <si>
    <t>LT (Al), 630 A</t>
  </si>
  <si>
    <t>LT (Al), 800 A</t>
  </si>
  <si>
    <t>LT (Al), 1000 A</t>
  </si>
  <si>
    <t>LT (Al), 1250 A</t>
  </si>
  <si>
    <t>LT (Al), 1350 A</t>
  </si>
  <si>
    <t>LT (Al), 1600 A</t>
  </si>
  <si>
    <t>LT (Al), 2000 A</t>
  </si>
  <si>
    <t>LT (Al), 2500 A</t>
  </si>
  <si>
    <t>LT (AL), 3150 A</t>
  </si>
  <si>
    <t>LT (Al), 3800 A</t>
  </si>
  <si>
    <t>LT (Al), 4000 A</t>
  </si>
  <si>
    <t>Шинопровод LS Cable</t>
  </si>
  <si>
    <t>LS (Al), 630 A</t>
  </si>
  <si>
    <t>LS (Al), 800 A</t>
  </si>
  <si>
    <t>LS (Al), 1000 A</t>
  </si>
  <si>
    <t>LS (Al), 1250 A</t>
  </si>
  <si>
    <t>LS (Al), 1600 A</t>
  </si>
  <si>
    <t>LS (Al), 2000 A</t>
  </si>
  <si>
    <t>LS (Al), 2500 A</t>
  </si>
  <si>
    <t>LS (Al), 3200 A</t>
  </si>
  <si>
    <t>LS (Al), 3600 A</t>
  </si>
  <si>
    <t>LS (Al), 4000 A</t>
  </si>
  <si>
    <t>LS (Al), 5000 A</t>
  </si>
  <si>
    <t>LS (Al), 6000 A</t>
  </si>
  <si>
    <t>LS (Cu), 630 A</t>
  </si>
  <si>
    <t>LS (Cu), 800 A</t>
  </si>
  <si>
    <t>LS (Cu), 1000 A</t>
  </si>
  <si>
    <t>LS (Cu), 1250 A</t>
  </si>
  <si>
    <t>LS (Cu), 1600 A</t>
  </si>
  <si>
    <t>LS (Cu), 2000 A</t>
  </si>
  <si>
    <t>LS (Cu), 2500 A</t>
  </si>
  <si>
    <t>LS (Cu), 3200 A</t>
  </si>
  <si>
    <t>LS (Cu), 3600 A</t>
  </si>
  <si>
    <t>LS (Cu), 4000 A</t>
  </si>
  <si>
    <t>LS (Cu), 5000 A</t>
  </si>
  <si>
    <t>LS (Cu), 6000 A</t>
  </si>
  <si>
    <t>LS (Cu), 7500 A</t>
  </si>
  <si>
    <t>GSC, 1250 A</t>
  </si>
  <si>
    <t>Удельное индуктивное сопротивление, мОм/м фазной жилы</t>
  </si>
  <si>
    <t>Удельное индуктивное сопротивление, мОм/м нулевой жилы</t>
  </si>
  <si>
    <t>2</t>
  </si>
  <si>
    <t>4</t>
  </si>
  <si>
    <t>5</t>
  </si>
  <si>
    <t>6</t>
  </si>
  <si>
    <t>t</t>
  </si>
  <si>
    <t>гамма</t>
  </si>
  <si>
    <t>Iпо</t>
  </si>
  <si>
    <t>time</t>
  </si>
  <si>
    <t>gamma</t>
  </si>
  <si>
    <t>R цепи Ф-0</t>
  </si>
  <si>
    <t>X цепи Ф-0</t>
  </si>
  <si>
    <t>R0/R1</t>
  </si>
  <si>
    <t>X0/X1</t>
  </si>
  <si>
    <t>Rнул провода</t>
  </si>
  <si>
    <t>X нулевого провод</t>
  </si>
  <si>
    <t>Rнп/R1</t>
  </si>
  <si>
    <t>Xнп/X1</t>
  </si>
  <si>
    <t>4-Отдельные линии на перфорированных горизонтальных или вертикальных лотках</t>
  </si>
  <si>
    <t>5-Отдельные линии на лестничных лотках</t>
  </si>
  <si>
    <t>2-Отдельные линии на стенах</t>
  </si>
  <si>
    <t>Current</t>
  </si>
  <si>
    <t>Кол-во генераторов, шт.</t>
  </si>
  <si>
    <t>Xd'', от.ед.</t>
  </si>
  <si>
    <t>Xd'', мОм</t>
  </si>
  <si>
    <t>Модель</t>
  </si>
  <si>
    <t>Ток металлического ОКЗ в начальный момент времени, кА</t>
  </si>
  <si>
    <t>Гамма, при рассчете ТКЗ от генератора</t>
  </si>
  <si>
    <t>Метод рассчета</t>
  </si>
  <si>
    <t>Кривые</t>
  </si>
  <si>
    <t>Напряжение генератора, В</t>
  </si>
  <si>
    <t xml:space="preserve">Рассчет для </t>
  </si>
  <si>
    <t>R1 в о.е</t>
  </si>
  <si>
    <t>X1 в о.е.</t>
  </si>
  <si>
    <t>Zб</t>
  </si>
  <si>
    <t>Z в о.е</t>
  </si>
  <si>
    <t>Xd', от.ед.</t>
  </si>
  <si>
    <t>Xd', мОм</t>
  </si>
  <si>
    <t>Xd, от.ед.</t>
  </si>
  <si>
    <t>Xd, мОм</t>
  </si>
  <si>
    <t>Xd, Direct-axis synchronous reactance, %</t>
  </si>
  <si>
    <t>Xd1, Direct-axis transient reactance, %</t>
  </si>
  <si>
    <t>Xd2, Direct-axis subtransient reactance,  %</t>
  </si>
  <si>
    <t>Xq, Quadrature-axis synchronous reactance, %</t>
  </si>
  <si>
    <t>Xq1, Quadrature-axis transient reactance,%</t>
  </si>
  <si>
    <t>Power, kVA</t>
  </si>
  <si>
    <t>Voltage, V</t>
  </si>
  <si>
    <t>Xq2, Quadrature-axis subtransient reactance, %</t>
  </si>
  <si>
    <t>X2, Negative-sequence reactance, %</t>
  </si>
  <si>
    <t>X0, Zero sequence reactance %</t>
  </si>
  <si>
    <t>T for R, °C</t>
  </si>
  <si>
    <t xml:space="preserve">R, Stator Winding Resistance ,Ω (OHMS) </t>
  </si>
  <si>
    <t xml:space="preserve">R2, Negative-sequence resistance, Ω (OHMS) </t>
  </si>
  <si>
    <t xml:space="preserve">R0, Zero sequence resistance,Ω (OHMS) </t>
  </si>
  <si>
    <t xml:space="preserve">Rotor Winding Resistance, Ω (OHMS) </t>
  </si>
  <si>
    <t xml:space="preserve">Stator Exciter Resistance, Ω (OHMS) </t>
  </si>
  <si>
    <t xml:space="preserve">Rotor Exciter Resistance, Ω (OHMS) </t>
  </si>
  <si>
    <t>Td1, Transient time constant, sec</t>
  </si>
  <si>
    <t>Td2, Subtransient time constant, sec</t>
  </si>
  <si>
    <t>T1do, Open circuit time constant, sec</t>
  </si>
  <si>
    <t>Ta, Armature time constant,sec</t>
  </si>
  <si>
    <t>Kcc, Short circuit ratio</t>
  </si>
  <si>
    <t>Xq'', от.ед.</t>
  </si>
  <si>
    <t>Xq'', мОм</t>
  </si>
  <si>
    <t>Xq', от.ед.</t>
  </si>
  <si>
    <t>Xq', мОм</t>
  </si>
  <si>
    <t>Xq, от.ед.</t>
  </si>
  <si>
    <t>Xq, мОм</t>
  </si>
  <si>
    <t>X2, от.ед.</t>
  </si>
  <si>
    <t>X2, мОм</t>
  </si>
  <si>
    <t>X0, от.ед.</t>
  </si>
  <si>
    <t>X0, мОм</t>
  </si>
  <si>
    <t>Kcc</t>
  </si>
  <si>
    <t>T''d, сек</t>
  </si>
  <si>
    <t>T'd, сек</t>
  </si>
  <si>
    <t>T'do, сек</t>
  </si>
  <si>
    <t>Ta, сек</t>
  </si>
  <si>
    <t>R 1фТКЗ,мОм</t>
  </si>
  <si>
    <t>X 1фТКЗ, мОм</t>
  </si>
  <si>
    <t>Z 1фТКЗ, мОм</t>
  </si>
  <si>
    <t>R, мОм, при рабочей t</t>
  </si>
  <si>
    <t>R2, мОм, при рабой t</t>
  </si>
  <si>
    <t>R0, мОм, при рабочей t</t>
  </si>
  <si>
    <t>Iн, А</t>
  </si>
  <si>
    <t>E''q0, В</t>
  </si>
  <si>
    <t>Расчет ТКЗ Беляев, от ТП</t>
  </si>
  <si>
    <t>Расчетные параметры эквивалентного генератора</t>
  </si>
  <si>
    <t>TYн</t>
  </si>
  <si>
    <t>КЛ-0.4кВ</t>
  </si>
  <si>
    <t>ПВХ</t>
  </si>
  <si>
    <t>PI044E</t>
  </si>
  <si>
    <t>металлическое КЗ</t>
  </si>
  <si>
    <t>Разработал</t>
  </si>
  <si>
    <t>Кротов Алексей</t>
  </si>
  <si>
    <t>krotov0309@gmail.com</t>
  </si>
  <si>
    <t>+77076657773</t>
  </si>
  <si>
    <t>АО "НИПИнефтегаз" РК. г.Актау.</t>
  </si>
  <si>
    <r>
      <t>Рабочая температура генератора,</t>
    </r>
    <r>
      <rPr>
        <sz val="10"/>
        <rFont val="Calibri"/>
        <family val="2"/>
        <charset val="204"/>
      </rPr>
      <t>⁰</t>
    </r>
    <r>
      <rPr>
        <sz val="10"/>
        <rFont val="Arial"/>
        <family val="2"/>
        <charset val="204"/>
      </rPr>
      <t>С</t>
    </r>
  </si>
  <si>
    <t>PI042D</t>
  </si>
  <si>
    <t>PI042E</t>
  </si>
  <si>
    <t>PI042F</t>
  </si>
  <si>
    <t>PI042G</t>
  </si>
  <si>
    <t>PI044F</t>
  </si>
  <si>
    <t>PI044G</t>
  </si>
  <si>
    <t>PI044H</t>
  </si>
  <si>
    <t>PM042D</t>
  </si>
  <si>
    <t>PM042E</t>
  </si>
  <si>
    <t>PM042F</t>
  </si>
  <si>
    <t>PM042G</t>
  </si>
  <si>
    <t>PM044E</t>
  </si>
  <si>
    <t>PM044F</t>
  </si>
  <si>
    <t>PM044G</t>
  </si>
  <si>
    <t>PM044H</t>
  </si>
  <si>
    <t>S0L1-D1</t>
  </si>
  <si>
    <t>S0L1-H1</t>
  </si>
  <si>
    <t>S0L1-L1</t>
  </si>
  <si>
    <t>S0L1-P1</t>
  </si>
  <si>
    <t>PI142D</t>
  </si>
  <si>
    <t>PI142E</t>
  </si>
  <si>
    <t>PI142F</t>
  </si>
  <si>
    <t>PI142G</t>
  </si>
  <si>
    <t>PI142H</t>
  </si>
  <si>
    <t>PI142J</t>
  </si>
  <si>
    <t>PI144D</t>
  </si>
  <si>
    <t>PI144E</t>
  </si>
  <si>
    <t>PI144F</t>
  </si>
  <si>
    <t>PI144G</t>
  </si>
  <si>
    <t>PI144H</t>
  </si>
  <si>
    <t>PI144J</t>
  </si>
  <si>
    <t>PI144K</t>
  </si>
  <si>
    <t>PM142E</t>
  </si>
  <si>
    <t>PM142F</t>
  </si>
  <si>
    <t>PM142G</t>
  </si>
  <si>
    <t>PM142H</t>
  </si>
  <si>
    <t>PM142J</t>
  </si>
  <si>
    <t>PM144D</t>
  </si>
  <si>
    <t>PM144E</t>
  </si>
  <si>
    <t>PM144F</t>
  </si>
  <si>
    <t>PM144G</t>
  </si>
  <si>
    <t>PM144H</t>
  </si>
  <si>
    <t>PM144J</t>
  </si>
  <si>
    <t>PM144K</t>
  </si>
  <si>
    <t>S1L2-J1</t>
  </si>
  <si>
    <t>S1L2-K1</t>
  </si>
  <si>
    <t>S1L2-N1</t>
  </si>
  <si>
    <t>S1L2-R1</t>
  </si>
  <si>
    <t>S1L2-Y1</t>
  </si>
  <si>
    <t>UCI224C</t>
  </si>
  <si>
    <t>UCI224D</t>
  </si>
  <si>
    <t>UCI224F</t>
  </si>
  <si>
    <t>UCI224G</t>
  </si>
  <si>
    <t>UCM224C</t>
  </si>
  <si>
    <t>UCM224E</t>
  </si>
  <si>
    <t>UCM224F</t>
  </si>
  <si>
    <t>UCM224G</t>
  </si>
  <si>
    <t>UCI274C</t>
  </si>
  <si>
    <t>UCI274D</t>
  </si>
  <si>
    <t>UCI274F</t>
  </si>
  <si>
    <t>UCI274G</t>
  </si>
  <si>
    <t>UCI274H</t>
  </si>
  <si>
    <t>UCM274C</t>
  </si>
  <si>
    <t>UCM274D</t>
  </si>
  <si>
    <t>UCM274F</t>
  </si>
  <si>
    <t>UCM274G</t>
  </si>
  <si>
    <t>UCM274H</t>
  </si>
  <si>
    <t>HCI434C/444C</t>
  </si>
  <si>
    <t>HCI434F/444F</t>
  </si>
  <si>
    <t>HCM434C</t>
  </si>
  <si>
    <t>HCM434E</t>
  </si>
  <si>
    <t>HCM434F</t>
  </si>
  <si>
    <t>HCI534C/544C</t>
  </si>
  <si>
    <t>HCI534E/544E</t>
  </si>
  <si>
    <t>HCM534C</t>
  </si>
  <si>
    <t>HCM534D</t>
  </si>
  <si>
    <t>HCM534E</t>
  </si>
  <si>
    <t>HCI634G</t>
  </si>
  <si>
    <t>HCI634H</t>
  </si>
  <si>
    <t>HCI634K</t>
  </si>
  <si>
    <t>HCI636G</t>
  </si>
  <si>
    <t>HCI636J</t>
  </si>
  <si>
    <t>HCM634G</t>
  </si>
  <si>
    <t>HCM634H</t>
  </si>
  <si>
    <t>HCM634K</t>
  </si>
  <si>
    <t>HCM636G</t>
  </si>
  <si>
    <t>HCM636H</t>
  </si>
  <si>
    <t>HCM636J</t>
  </si>
  <si>
    <t>S4L1D-C41</t>
  </si>
  <si>
    <t>S4L1D-D41</t>
  </si>
  <si>
    <t>S4L1D-E41</t>
  </si>
  <si>
    <t>S4L1D-F41</t>
  </si>
  <si>
    <t>S4L1D-G41</t>
  </si>
  <si>
    <t>S5L1D-C4</t>
  </si>
  <si>
    <t>S5L1D-D4</t>
  </si>
  <si>
    <t>S5L1D-E4</t>
  </si>
  <si>
    <t>S5L1D-F4</t>
  </si>
  <si>
    <t>S5L1D-G4</t>
  </si>
  <si>
    <t>S5L1D-H4</t>
  </si>
  <si>
    <t>PI734A</t>
  </si>
  <si>
    <t>PI734B</t>
  </si>
  <si>
    <t>PI734C</t>
  </si>
  <si>
    <t>PI734D</t>
  </si>
  <si>
    <t>PI734E</t>
  </si>
  <si>
    <t>PI734F</t>
  </si>
  <si>
    <t>P734H</t>
  </si>
  <si>
    <t>PI736B</t>
  </si>
  <si>
    <t>PI736F</t>
  </si>
  <si>
    <t>PM734A</t>
  </si>
  <si>
    <t>PM734B</t>
  </si>
  <si>
    <t>PM734D</t>
  </si>
  <si>
    <t>PM734E</t>
  </si>
  <si>
    <t>PM734F</t>
  </si>
  <si>
    <t>PM734G</t>
  </si>
  <si>
    <t>PM736B</t>
  </si>
  <si>
    <t>PM736D</t>
  </si>
  <si>
    <t>S6L1D-C4</t>
  </si>
  <si>
    <t>S6L1D-D4</t>
  </si>
  <si>
    <t>S6L1D-E4</t>
  </si>
  <si>
    <t>S6L1D-F4</t>
  </si>
  <si>
    <t>S6L1D-G4</t>
  </si>
  <si>
    <t>S6L1D-H4</t>
  </si>
  <si>
    <t>S7L1D-C4</t>
  </si>
  <si>
    <t>S7L1D-D4</t>
  </si>
  <si>
    <t>S7L1D-E4</t>
  </si>
  <si>
    <t>S7L1D-F4</t>
  </si>
  <si>
    <t>S7L1D-G4</t>
  </si>
  <si>
    <t>S7L1D-H4</t>
  </si>
  <si>
    <t>S7L1D-J4</t>
  </si>
  <si>
    <t>Mecc Alte</t>
  </si>
  <si>
    <t>ECO38 1S4 A STANDBY-163/27</t>
  </si>
  <si>
    <t>ECO38 1S4 A STANDBY-150/40</t>
  </si>
  <si>
    <t>ECO38 1S4 A          H-125/40</t>
  </si>
  <si>
    <t>ECO38 1S4 A          F-105/40</t>
  </si>
  <si>
    <t>ECO38 1S4 A          B-80/40</t>
  </si>
  <si>
    <t>ECO38 2S4 A STANDBY-163/27</t>
  </si>
  <si>
    <t>ECO38 2S4 A STANDBY-150/40</t>
  </si>
  <si>
    <t>ECO38 2S4 A          H-125/40</t>
  </si>
  <si>
    <t>ECO38 2S4 A          F-105/40</t>
  </si>
  <si>
    <t>ECO38 2S4 A          B-80/40</t>
  </si>
  <si>
    <t>ECO38 3S4 A STANDBY-163/27</t>
  </si>
  <si>
    <t>ECO38 3S4 A STANDBY-150/40</t>
  </si>
  <si>
    <t>ECO38 3S4 A          H-125/40</t>
  </si>
  <si>
    <t>ECO38 3S4 A          F-105/40</t>
  </si>
  <si>
    <t>ECO38 3S4 A          B-80/40</t>
  </si>
  <si>
    <t>ECO38 1L4 A STANDBY-163/27</t>
  </si>
  <si>
    <t>ECO38 1L4 A STANDBY-150/40</t>
  </si>
  <si>
    <t>ECO38 1L4 A          H-125/40</t>
  </si>
  <si>
    <t>ECO38 1L4 A          F-105/40</t>
  </si>
  <si>
    <t>ECO38 1L4 A          B-80/40</t>
  </si>
  <si>
    <t>ECO38 2L4 A STANDBY-163/27</t>
  </si>
  <si>
    <t>ECO38 2L4 A STANDBY-150/40</t>
  </si>
  <si>
    <t>ECO38 2L4 A          H-125/40</t>
  </si>
  <si>
    <t>ECO38 2L4 A          F-105/40</t>
  </si>
  <si>
    <t>ECO38 2L4 A          B-80/40</t>
  </si>
  <si>
    <t>ECO38 3L4 A STANDBY-163/27</t>
  </si>
  <si>
    <t>ECO38 3L4 A STANDBY-150/40</t>
  </si>
  <si>
    <t>ECO38 3L4 A          H-125/40</t>
  </si>
  <si>
    <t>ECO38 3L4 A          F-105/40</t>
  </si>
  <si>
    <t>ECO38 3L4 A          B-80/40</t>
  </si>
  <si>
    <t>ECO40 1S4 B STANDBY-163/27</t>
  </si>
  <si>
    <t>ECO40 1S4 B STANDBY-150/40</t>
  </si>
  <si>
    <t>ECO40 1S4 B          H-125/40</t>
  </si>
  <si>
    <t>ECO40 1S4 B          F-105/40</t>
  </si>
  <si>
    <t>ECO40 1S4 B          B-80/40</t>
  </si>
  <si>
    <t>ECO40 2S4 B STANDBY-163/27</t>
  </si>
  <si>
    <t>ECO40 2S4 B STANDBY-150/40</t>
  </si>
  <si>
    <t>ECO40 2S4 B          H-125/40</t>
  </si>
  <si>
    <t>ECO40 2S4 B          F-105/40</t>
  </si>
  <si>
    <t>ECO40 2S4 B          B-80/40</t>
  </si>
  <si>
    <t>ECO40 3S4 B STANDBY-163/27</t>
  </si>
  <si>
    <t>ECO40 3S4 B STANDBY-150/40</t>
  </si>
  <si>
    <t>ECO40 3S4 B          H-125/40</t>
  </si>
  <si>
    <t>ECO40 3S4 B          F-105/40</t>
  </si>
  <si>
    <t>ECO40 3S4 B          B-80/40</t>
  </si>
  <si>
    <t>ECO40 1L4 B STANDBY-163/27</t>
  </si>
  <si>
    <t>ECO40 1L4 B STANDBY-150/40</t>
  </si>
  <si>
    <t>ECO40 1L4 B          H-125/40</t>
  </si>
  <si>
    <t>ECO40 1L4 B          F-105/40</t>
  </si>
  <si>
    <t>ECO40 1L4 B          B-80/40</t>
  </si>
  <si>
    <t>ECO40 1.5L4 B STANDBY-163/27</t>
  </si>
  <si>
    <t>ECO40 1.5L4 B STANDBY-150/40</t>
  </si>
  <si>
    <t>ECO40 1.5L4 B          H-125/40</t>
  </si>
  <si>
    <t>ECO40 1.5L4 B          F-105/40</t>
  </si>
  <si>
    <t>ECO40 1.5L4 B          B-80/40</t>
  </si>
  <si>
    <t>ECO40 2L4 B STANDBY-163/27</t>
  </si>
  <si>
    <t>ECO40 2L4 B STANDBY-150/40</t>
  </si>
  <si>
    <t>ECO40 2L4 B          H-125/40</t>
  </si>
  <si>
    <t>ECO40 2L4 B          F-105/40</t>
  </si>
  <si>
    <t>ECO40 2L4 B          B-80/40</t>
  </si>
  <si>
    <t>ECO40 VL4 B STANDBY-163/27</t>
  </si>
  <si>
    <t>ECO40 VL4 B STANDBY-150/40</t>
  </si>
  <si>
    <t>ECO40 VL4 B          H-125/40</t>
  </si>
  <si>
    <t>ECO40 VL4 B          F-105/40</t>
  </si>
  <si>
    <t>ECO40 VL4 B          B-80/40</t>
  </si>
  <si>
    <t>ECO43 1S4 A STANDBY-163/27</t>
  </si>
  <si>
    <t>ECO43 1S4 A STANDBY-150/40</t>
  </si>
  <si>
    <t>ECO43 1S4 A          H-125/40</t>
  </si>
  <si>
    <t>ECO43 1S4 A          F-105/40</t>
  </si>
  <si>
    <t>ECO43 1S4 A          B-80/40</t>
  </si>
  <si>
    <t>ECO43 2S4 A STANDBY-163/27</t>
  </si>
  <si>
    <t>ECO43 2S4 A STANDBY-150/40</t>
  </si>
  <si>
    <t>ECO43 2S4 A          H-125/40</t>
  </si>
  <si>
    <t>ECO43 2S4 A          F-105/40</t>
  </si>
  <si>
    <t>ECO43 2S4 A          B-80/40</t>
  </si>
  <si>
    <t>ECO43 1M4 A STANDBY-163/27</t>
  </si>
  <si>
    <t>ECO43 1M4 A STANDBY-150/40</t>
  </si>
  <si>
    <t>ECO43 1M4 A          H-125/40</t>
  </si>
  <si>
    <t>ECO43 1M4 A          F-105/40</t>
  </si>
  <si>
    <t>ECO43 1M4 A          B-80/40</t>
  </si>
  <si>
    <t>ECO43 2M4 A STANDBY-163/27</t>
  </si>
  <si>
    <t>ECO43 2M4 A STANDBY-150/40</t>
  </si>
  <si>
    <t>ECO43 2M4 A          H-125/40</t>
  </si>
  <si>
    <t>ECO43 2M4 A          F-105/40</t>
  </si>
  <si>
    <t>ECO43 2M4 A          B-80/40</t>
  </si>
  <si>
    <t>ECO43 2L4 A STANDBY-163/27</t>
  </si>
  <si>
    <t>ECO43 2L4 A STANDBY-150/40</t>
  </si>
  <si>
    <t>ECO43 2L4 A          H-125/40</t>
  </si>
  <si>
    <t>ECO43 2L4 A          F-105/40</t>
  </si>
  <si>
    <t>ECO43 2L4 A          B-80/40</t>
  </si>
  <si>
    <t>ECO43 VL4 A STANDBY-163/27</t>
  </si>
  <si>
    <t>ECO43 VL4 A STANDBY-150/40</t>
  </si>
  <si>
    <t>ECO43 VL4 A          H-125/40</t>
  </si>
  <si>
    <t>ECO43 VL4 A          F-105/40</t>
  </si>
  <si>
    <t>ECO43 VL4 A          B-80/40</t>
  </si>
  <si>
    <t>ECO46 1S4 A STANDBY-163/27</t>
  </si>
  <si>
    <t>ECO46 1S4 A STANDBY-150/40</t>
  </si>
  <si>
    <t>ECO46 1S4 A          H-125/40</t>
  </si>
  <si>
    <t>ECO46 1S4 A          F-105/40</t>
  </si>
  <si>
    <t>ECO46 1S4 A          B-80/40</t>
  </si>
  <si>
    <t>ECO46 1.55S4 A STANDBY-163/27</t>
  </si>
  <si>
    <t>ECO46 1.5S4 A STANDBY-163/27</t>
  </si>
  <si>
    <t>ECO46 1.5S4 A STANDBY-150/40</t>
  </si>
  <si>
    <t>ECO46 1.5S4 A          H-125/40</t>
  </si>
  <si>
    <t>ECO46 1.5S4 A          F-105/40</t>
  </si>
  <si>
    <t>ECO46 1.5S4 A          B-80/40</t>
  </si>
  <si>
    <t>ECO46 2S4 A STANDBY-163/27</t>
  </si>
  <si>
    <t>ECO46 2S4 A STANDBY-150/40</t>
  </si>
  <si>
    <t>ECO46 2S4 A          H-125/40</t>
  </si>
  <si>
    <t>ECO46 2S4 A          F-105/40</t>
  </si>
  <si>
    <t>ECO46 2S4 A          B-80/40</t>
  </si>
  <si>
    <t>ECO46 1L4 A STANDBY-163/27</t>
  </si>
  <si>
    <t>ECO46 1L4 A STANDBY-150/40</t>
  </si>
  <si>
    <t>ECO46 1L4 A          H-125/40</t>
  </si>
  <si>
    <t>ECO46 1L4 A          F-105/40</t>
  </si>
  <si>
    <t>ECO46 1L4 A          B-80/40</t>
  </si>
  <si>
    <t>ECO46 1.55L4 A STANDBY-163/27</t>
  </si>
  <si>
    <t>ECO46 1.5L4 A STANDBY-163/27</t>
  </si>
  <si>
    <t>ECO46 1.5L4 A STANDBY-150/40</t>
  </si>
  <si>
    <t>ECO46 1.5L4 A          H-125/40</t>
  </si>
  <si>
    <t>ECO46 1.5L4 A          F-105/40</t>
  </si>
  <si>
    <t>ECO46 1.5L4 A          B-80/40</t>
  </si>
  <si>
    <t>ECO46 2L4 A STANDBY-163/27</t>
  </si>
  <si>
    <t>ECO46 2L4 A STANDBY-150/40</t>
  </si>
  <si>
    <t>ECO46 2L4 A          H-125/40</t>
  </si>
  <si>
    <t>ECO46 2L4 A          F-105/40</t>
  </si>
  <si>
    <t>ECO46 2L4 A          B-80/40</t>
  </si>
  <si>
    <t>ECO46 VL4 A STANDBY-163/27</t>
  </si>
  <si>
    <t>ECO46 VL4 A STANDBY-150/40</t>
  </si>
  <si>
    <t>ECO46 VL4 A          H-125/40</t>
  </si>
  <si>
    <t>ECO46 VL4 A          F-105/40</t>
  </si>
  <si>
    <t>ECO46 VL4 A          B-80/40</t>
  </si>
  <si>
    <t>ECP3 1S4 C  STANDBY-163/27</t>
  </si>
  <si>
    <t>ECP3 1S4 C STANDBY-163/27</t>
  </si>
  <si>
    <t>ECP3 1S4 C  STANDBY-150/40</t>
  </si>
  <si>
    <t>ECP3 1S4 C              H-125/40</t>
  </si>
  <si>
    <t>ECP3 1S4 C             H-125/40</t>
  </si>
  <si>
    <t>ECP3 1S4 C              F-105/40</t>
  </si>
  <si>
    <t>ECP3 1S4 C             F-105/40</t>
  </si>
  <si>
    <t>ECP3 1S4 C             B-80/40</t>
  </si>
  <si>
    <t>ECP3 1S4 C            B-80/40</t>
  </si>
  <si>
    <t>ECP3 2S4 C  STANDBY-163/27</t>
  </si>
  <si>
    <t>ECP3 2S4 C STANDBY-163/27</t>
  </si>
  <si>
    <t>ECP3 2S4 C  STANDBY-150/40</t>
  </si>
  <si>
    <t>ECP3 2S4 C              H-125/40</t>
  </si>
  <si>
    <t>ECP3 2S4 C             H-125/40</t>
  </si>
  <si>
    <t>ECP3 2S4 C              F-105/40</t>
  </si>
  <si>
    <t>ECP3 2S4 C             F-105/40</t>
  </si>
  <si>
    <t>ECP3 2S4 C             B-80/40</t>
  </si>
  <si>
    <t>ECP3 2S4 C            B-80/40</t>
  </si>
  <si>
    <t>ECP3 1L4 C  STANDBY-163/27</t>
  </si>
  <si>
    <t>ECP3 1L4 C STANDBY-163/27</t>
  </si>
  <si>
    <t>ECP3 1L4 C  STANDBY-150/40</t>
  </si>
  <si>
    <t>ECP3 1L4 C              H-125/40</t>
  </si>
  <si>
    <t>ECP3 1L4 C             H-125/40</t>
  </si>
  <si>
    <t>ECP3 1L4 C              F-105/40</t>
  </si>
  <si>
    <t>ECP3 1L4 C             F-105/40</t>
  </si>
  <si>
    <t>ECP3 1L4 C             B-80/40</t>
  </si>
  <si>
    <t>ECP3 1L4 C              B-80/40</t>
  </si>
  <si>
    <t>ECP3 2L4 C  STANDBY-163/27</t>
  </si>
  <si>
    <t>ECP3 2L4 C STANDBY-163/27</t>
  </si>
  <si>
    <t>ECP3 2L4 C  STANDBY-150/40</t>
  </si>
  <si>
    <t>ECP3 2L4 C              H-125/40</t>
  </si>
  <si>
    <t>ECP3 2L4 C             H-125/40</t>
  </si>
  <si>
    <t>ECP3 2L4 C              F-105/40</t>
  </si>
  <si>
    <t>ECP3 2L4 C             F-105/40</t>
  </si>
  <si>
    <t>ECP3 2L4 C             B-80/40</t>
  </si>
  <si>
    <t>ECP3 2L4 C              B-80/40</t>
  </si>
  <si>
    <t>ECP3 3L4 C  STANDBY-163/27</t>
  </si>
  <si>
    <t>ECP3 3L4 C STANDBY-163/27</t>
  </si>
  <si>
    <t>ECP3 3L4 C  STANDBY-150/40</t>
  </si>
  <si>
    <t>ECP3 3L4 C              H-125/40</t>
  </si>
  <si>
    <t>ECP3 3L4 C             H-125/40</t>
  </si>
  <si>
    <t>ECP3 3L4 C              F-105/40</t>
  </si>
  <si>
    <t>ECP3 3L4 C             F-105/40</t>
  </si>
  <si>
    <t>ECP3 3L4 C             B-80/40</t>
  </si>
  <si>
    <t>ECP3 3L4 C              B-80/40</t>
  </si>
  <si>
    <t>ECP3 1S4   STANDBY-163/27</t>
  </si>
  <si>
    <t>ECP3 1S4  STANDBY-163/27</t>
  </si>
  <si>
    <t>ECP3 1S4   STANDBY-150/40</t>
  </si>
  <si>
    <t>ECP3 1S4                H-125/40</t>
  </si>
  <si>
    <t>ECP3 1S4                 F-105/40</t>
  </si>
  <si>
    <t>ECP3 1S4                F-105/40</t>
  </si>
  <si>
    <t>ECP3 1S4                B-80/40</t>
  </si>
  <si>
    <t>ECP3 1S4                 B-80/40</t>
  </si>
  <si>
    <t>ECP3 2S4      STANDBY-163/27</t>
  </si>
  <si>
    <t>ECP3 2S4    STANDBY-163/27</t>
  </si>
  <si>
    <t>ECP3 2S4    STANDBY-150/40</t>
  </si>
  <si>
    <t>ECP3 2S4   STANDBY-150/40</t>
  </si>
  <si>
    <t>ECP3 2S4                 H-125/40</t>
  </si>
  <si>
    <t>ECP3 2S4                  F-105/40</t>
  </si>
  <si>
    <t>ECP3 2S4                 F-105/40</t>
  </si>
  <si>
    <t>ECP3 2S4                 B-80/40</t>
  </si>
  <si>
    <t>ECP3 1L4      STANDBY-163/27</t>
  </si>
  <si>
    <t>ECP3 1L4    STANDBY-163/27</t>
  </si>
  <si>
    <t>ECP3 1L4     STANDBY-150/40</t>
  </si>
  <si>
    <t>ECP3 1L4   STANDBY-150/40</t>
  </si>
  <si>
    <t>ECP3 1L4                 H-125/40</t>
  </si>
  <si>
    <t>ECP3 1L4                H-125/40</t>
  </si>
  <si>
    <t>ECP3 1L4                 F-105/40</t>
  </si>
  <si>
    <t>ECP3 1L4                B-80/40</t>
  </si>
  <si>
    <t>ECP3 1L4                 B-80/40</t>
  </si>
  <si>
    <t>ECP3 2L4     STANDBY-163/27</t>
  </si>
  <si>
    <t>ECP3 2L4    STANDBY-163/27</t>
  </si>
  <si>
    <t>ECP3 2L4     STANDBY-150/40</t>
  </si>
  <si>
    <t>ECP3 2L4                 H-125/40</t>
  </si>
  <si>
    <t>ECP3 2L4                H-125/40</t>
  </si>
  <si>
    <t>ECP3 2L4                 F-105/40</t>
  </si>
  <si>
    <t>ECP3 2L4                  F-105/40</t>
  </si>
  <si>
    <t>ECP3 2L4                B-80/40</t>
  </si>
  <si>
    <t>ECP3 2L4                 B-80/40</t>
  </si>
  <si>
    <t>ECP3 3L4     STANDBY-163/27</t>
  </si>
  <si>
    <t>ECP3 3L4    STANDBY-163/27</t>
  </si>
  <si>
    <t>ECP3 3L4     STANDBY-150/40</t>
  </si>
  <si>
    <t>ECP3 3L4   STANDBY-150/40</t>
  </si>
  <si>
    <t>ECP3 3L4                 H-125/40</t>
  </si>
  <si>
    <t>ECP3 3L4                H-125/40</t>
  </si>
  <si>
    <t>ECP3 3L4                 F-105/40</t>
  </si>
  <si>
    <t>ECP3 3L4                  F-105/40</t>
  </si>
  <si>
    <t>ECP3 3L4                B-80/40</t>
  </si>
  <si>
    <t>ECP3 3L4                 B-80/40</t>
  </si>
  <si>
    <t>ECP28 1VS4 A    STANDBY-163/27</t>
  </si>
  <si>
    <t>ECP28 1VS4 A     STANDBY-150/40</t>
  </si>
  <si>
    <t>ECP28 1VS4 A   STANDBY-150/40</t>
  </si>
  <si>
    <t>ECP28 1VS4 A                 H-125/40</t>
  </si>
  <si>
    <t>ECP28 1VS4 A                H-125/40</t>
  </si>
  <si>
    <t>ECP28 1VS4 A                 F-105/40</t>
  </si>
  <si>
    <t>ECP28 1VS4 A                  F-105/40</t>
  </si>
  <si>
    <t>ECP28 1VS4 A                B-80/40</t>
  </si>
  <si>
    <t>ECP28 1VS4 A                 B-80/40</t>
  </si>
  <si>
    <t>ECP28 2VS4 A    STANDBY-163/27</t>
  </si>
  <si>
    <t>ECP28 2VS4 A     STANDBY-150/40</t>
  </si>
  <si>
    <t>ECP28 2VS4 A   STANDBY-150/40</t>
  </si>
  <si>
    <t>ECP28 2VS4 A                 H-125/40</t>
  </si>
  <si>
    <t>ECP28 2VS4 A                H-125/40</t>
  </si>
  <si>
    <t>ECP28 2VS4 A                 F-105/40</t>
  </si>
  <si>
    <t>ECP28 2VS4 A                  F-105/40</t>
  </si>
  <si>
    <t>ECP28 2VS4 A                B-80/40</t>
  </si>
  <si>
    <t>ECP28 2VS4 A                 B-80/40</t>
  </si>
  <si>
    <t>ECP28 0S4 A    STANDBY-163/27</t>
  </si>
  <si>
    <t>ECP28 0S4 A     STANDBY-150/40</t>
  </si>
  <si>
    <t>ECP28 0S4 A   STANDBY-150/40</t>
  </si>
  <si>
    <t>ECP28 0S4 A                 H-125/40</t>
  </si>
  <si>
    <t>ECP28 0S4 A                H-125/40</t>
  </si>
  <si>
    <t>ECP28 0S4 A                 F-105/40</t>
  </si>
  <si>
    <t>ECP28 0S4 A                  F-105/40</t>
  </si>
  <si>
    <t>ECP28 0S4 A                B-80/40</t>
  </si>
  <si>
    <t>ECP28 0S4 A                 B-80/40</t>
  </si>
  <si>
    <t>ECP28 S4 A    STANDBY-163/27</t>
  </si>
  <si>
    <t>ECP28 S4 A     STANDBY-150/40</t>
  </si>
  <si>
    <t>ECP28 S4 A   STANDBY-150/40</t>
  </si>
  <si>
    <t>ECP28 S4 A                 H-125/40</t>
  </si>
  <si>
    <t>ECP28 S4 A                H-125/40</t>
  </si>
  <si>
    <t>ECP28 S4 A                 F-105/40</t>
  </si>
  <si>
    <t>ECP28 S4 A                  F-105/40</t>
  </si>
  <si>
    <t>ECP28 S4 A                B-80/40</t>
  </si>
  <si>
    <t>ECP28 S4 A                 B-80/40</t>
  </si>
  <si>
    <t>ECP28 M4 A    STANDBY-163/27</t>
  </si>
  <si>
    <t>ECP28 M4 A     STANDBY-150/40</t>
  </si>
  <si>
    <t>ECP28 M4 A   STANDBY-150/40</t>
  </si>
  <si>
    <t>ECP28 M4 A                 H-125/40</t>
  </si>
  <si>
    <t>ECP28 M4 A                H-125/40</t>
  </si>
  <si>
    <t>ECP28 M4 A                 F-105/40</t>
  </si>
  <si>
    <t>ECP28 M4 A                  F-105/40</t>
  </si>
  <si>
    <t>ECP28 M4 A                B-80/40</t>
  </si>
  <si>
    <t>ECP28 M4 A                 B-80/40</t>
  </si>
  <si>
    <t>ECP28 2L4 A    STANDBY-163/27</t>
  </si>
  <si>
    <t>ECP28 2L4 A     STANDBY-150/40</t>
  </si>
  <si>
    <t>ECP28 2L4 A   STANDBY-150/40</t>
  </si>
  <si>
    <t>ECP28 2L4 A                 H-125/40</t>
  </si>
  <si>
    <t>ECP28 2L4 A                H-125/40</t>
  </si>
  <si>
    <t>ECP28 2L4 A                 F-105/40</t>
  </si>
  <si>
    <t>ECP28 2L4 A                  F-105/40</t>
  </si>
  <si>
    <t>ECP28 2L4 A                B-80/40</t>
  </si>
  <si>
    <t>ECP28 2L4 A                 B-80/40</t>
  </si>
  <si>
    <t>ECP28 VL4 A    STANDBY-163/27</t>
  </si>
  <si>
    <t>ECP28 VL4 A     STANDBY-150/40</t>
  </si>
  <si>
    <t>ECP28 VL4 A   STANDBY-150/40</t>
  </si>
  <si>
    <t>ECP28 VL4 A                 H-125/40</t>
  </si>
  <si>
    <t>ECP28 VL4 A                H-125/40</t>
  </si>
  <si>
    <t>ECP28 VL4 A                 F-105/40</t>
  </si>
  <si>
    <t>ECP28 VL4 A                  F-105/40</t>
  </si>
  <si>
    <t>ECP28 VL4 A                B-80/40</t>
  </si>
  <si>
    <t>ECP28 VL4 A                 B-80/40</t>
  </si>
  <si>
    <t>ECP28 1VS4 C    STANDBY-163/27</t>
  </si>
  <si>
    <t>ECP28 1VS4 C     STANDBY-150/40</t>
  </si>
  <si>
    <t>ECP28 1VS4 C   STANDBY-150/40</t>
  </si>
  <si>
    <t>ECP28 1VS4 C                 H-125/40</t>
  </si>
  <si>
    <t>ECP28 1VS4 C                H-125/40</t>
  </si>
  <si>
    <t>ECP28 1VS4 C                 F-105/40</t>
  </si>
  <si>
    <t>ECP28 1VS4 C                  F-105/40</t>
  </si>
  <si>
    <t>ECP28 1VS4 C                B-80/40</t>
  </si>
  <si>
    <t>ECP28 1VS4 C                 B-80/40</t>
  </si>
  <si>
    <t>ECP28 2VS4 C    STANDBY-163/27</t>
  </si>
  <si>
    <t>ECP28 2VS4 C     STANDBY-150/40</t>
  </si>
  <si>
    <t>ECP28 2VS4 C   STANDBY-150/40</t>
  </si>
  <si>
    <t>ECP28 2VS4 C                 H-125/40</t>
  </si>
  <si>
    <t>ECP28 2VS4 C                H-125/40</t>
  </si>
  <si>
    <t>ECP28 2VS4 C                 F-105/40</t>
  </si>
  <si>
    <t>ECP28 2VS4 C                  F-105/40</t>
  </si>
  <si>
    <t>ECP28 2VS4 C                B-80/40</t>
  </si>
  <si>
    <t>ECP28 2VS4 C                 B-80/40</t>
  </si>
  <si>
    <t>ECP28 1S4 C    STANDBY-163/27</t>
  </si>
  <si>
    <t>ECP28 1S4 C     STANDBY-150/40</t>
  </si>
  <si>
    <t>ECP28 1S4 C   STANDBY-150/40</t>
  </si>
  <si>
    <t>ECP28 1S4 C                 H-125/40</t>
  </si>
  <si>
    <t>ECP28 1S4 C                H-125/40</t>
  </si>
  <si>
    <t>ECP28 1S4 C                 F-105/40</t>
  </si>
  <si>
    <t>ECP28 1S4 C                  F-105/40</t>
  </si>
  <si>
    <t>ECP28 1S4 C                B-80/40</t>
  </si>
  <si>
    <t>ECP28 1S4 C                 B-80/40</t>
  </si>
  <si>
    <t>ECP28 2S4 C    STANDBY-163/27</t>
  </si>
  <si>
    <t>ECP28 2S4 C     STANDBY-150/40</t>
  </si>
  <si>
    <t>ECP28 2S4 C   STANDBY-150/40</t>
  </si>
  <si>
    <t>ECP28 2S4 C                 H-125/40</t>
  </si>
  <si>
    <t>ECP28 2S4 C                H-125/40</t>
  </si>
  <si>
    <t>ECP28 2S4 C                 F-105/40</t>
  </si>
  <si>
    <t>ECP28 2S4 C                  F-105/40</t>
  </si>
  <si>
    <t>ECP28 2S4 C                B-80/40</t>
  </si>
  <si>
    <t>ECP28 2S4 C                 B-80/40</t>
  </si>
  <si>
    <t>ECP28 3S4 C    STANDBY-163/27</t>
  </si>
  <si>
    <t>ECP28 3S4 C     STANDBY-150/40</t>
  </si>
  <si>
    <t>ECP28 3S4 C   STANDBY-150/40</t>
  </si>
  <si>
    <t>ECP28 3S4 C                 H-125/40</t>
  </si>
  <si>
    <t>ECP28 3S4 C                H-125/40</t>
  </si>
  <si>
    <t>ECP28 3S4 C                 F-105/40</t>
  </si>
  <si>
    <t>ECP28 3S4 C                  F-105/40</t>
  </si>
  <si>
    <t>ECP28 3S4 C                B-80/40</t>
  </si>
  <si>
    <t>ECP28 3S4 C                 B-80/40</t>
  </si>
  <si>
    <t>ECP28 M4 C    STANDBY-163/27</t>
  </si>
  <si>
    <t>ECP28 M4 C     STANDBY-150/40</t>
  </si>
  <si>
    <t>ECP28 M4 C   STANDBY-150/40</t>
  </si>
  <si>
    <t>ECP28 M4 C                 H-125/40</t>
  </si>
  <si>
    <t>ECP28 M4 C                H-125/40</t>
  </si>
  <si>
    <t>ECP28 M4 C                 F-105/40</t>
  </si>
  <si>
    <t>ECP28 M4 C                  F-105/40</t>
  </si>
  <si>
    <t>ECP28 M4 C                B-80/40</t>
  </si>
  <si>
    <t>ECP28 M4 C                 B-80/40</t>
  </si>
  <si>
    <t>ECP28 L4 C    STANDBY-163/27</t>
  </si>
  <si>
    <t>ECP28 L4 C     STANDBY-150/40</t>
  </si>
  <si>
    <t>ECP28 L4 C   STANDBY-150/40</t>
  </si>
  <si>
    <t>ECP28 L4 C                 H-125/40</t>
  </si>
  <si>
    <t>ECP28 L4 C                H-125/40</t>
  </si>
  <si>
    <t>ECP28 L4 C                 F-105/40</t>
  </si>
  <si>
    <t>ECP28 L4 C                  F-105/40</t>
  </si>
  <si>
    <t>ECP28 L4 C                B-80/40</t>
  </si>
  <si>
    <t>ECP28 L4 C                 B-80/40</t>
  </si>
  <si>
    <t>ECP28 VL4 C    STANDBY-163/27</t>
  </si>
  <si>
    <t>ECP28 VL4 C     STANDBY-150/40</t>
  </si>
  <si>
    <t>ECP28 VL4 C   STANDBY-150/40</t>
  </si>
  <si>
    <t>ECP28 VL4 C                 H-125/40</t>
  </si>
  <si>
    <t>ECP28 VL4 C                H-125/40</t>
  </si>
  <si>
    <t>ECP28 VL4 C                 F-105/40</t>
  </si>
  <si>
    <t>ECP28 VL4 C                  F-105/40</t>
  </si>
  <si>
    <t>ECP28 VL4 C                B-80/40</t>
  </si>
  <si>
    <t>ECP28 VL4 C                 B-80/40</t>
  </si>
  <si>
    <t>ECP32 2S4 B   STANDBY-163/27</t>
  </si>
  <si>
    <t>ECP32 2S4 B   STANDBY-150/40</t>
  </si>
  <si>
    <t>ECP32 2S4 B           H-125/40</t>
  </si>
  <si>
    <t>ECP32 2S4 B           F-105/40</t>
  </si>
  <si>
    <t>ECP32 2S4 B           B-80/40</t>
  </si>
  <si>
    <t>ECP32 3S4 B   STANDBY-163/27</t>
  </si>
  <si>
    <t>ECP32 3S4 B   STANDBY-150/40</t>
  </si>
  <si>
    <t>ECP32 3S4 B           H-125/40</t>
  </si>
  <si>
    <t>ECP32 3S4 B           F-105/40</t>
  </si>
  <si>
    <t>ECP32 3S4 B           B-80/40</t>
  </si>
  <si>
    <t>ECP32 1M4 B   STANDBY-163/27</t>
  </si>
  <si>
    <t>ECP32 1M4 B   STANDBY-150/40</t>
  </si>
  <si>
    <t>ECP32 1M4 B           H-125/40</t>
  </si>
  <si>
    <t>ECP32 1M4 B           F-105/40</t>
  </si>
  <si>
    <t>ECP32 1M4 B           B-80/40</t>
  </si>
  <si>
    <t>ECP32 2M4 B   STANDBY-163/27</t>
  </si>
  <si>
    <t>ECP32 2M4 B   STANDBY-150/40</t>
  </si>
  <si>
    <t>ECP32 2M4 B           H-125/40</t>
  </si>
  <si>
    <t>ECP32 2M4 B           F-105/40</t>
  </si>
  <si>
    <t>ECP32 2M4 B           B-80/40</t>
  </si>
  <si>
    <t>ECP32 3L4 B   STANDBY-163/27</t>
  </si>
  <si>
    <t>ECP32 3L4 B   STANDBY-150/40</t>
  </si>
  <si>
    <t>ECP32 3L4 B           H-125/40</t>
  </si>
  <si>
    <t>ECP32 3L4 B           F-105/40</t>
  </si>
  <si>
    <t>ECP32 3L4 B           B-80/40</t>
  </si>
  <si>
    <t>ECP32 4L4 B   STANDBY-163/27</t>
  </si>
  <si>
    <t>ECP32 4L4 B   STANDBY-150/40</t>
  </si>
  <si>
    <t>ECP32 4L4 B           H-125/40</t>
  </si>
  <si>
    <t>ECP32 4L4 B           F-105/40</t>
  </si>
  <si>
    <t>ECP32 4L4 B           B-80/40</t>
  </si>
  <si>
    <t>ECP32 1S4 C   STANDBY-163/27</t>
  </si>
  <si>
    <t>ECP32 1S4 C   STANDBY-150/40</t>
  </si>
  <si>
    <t>ECP32 1S4 C           H-125/40</t>
  </si>
  <si>
    <t>ECP32 1S4 C           F-105/40</t>
  </si>
  <si>
    <t>ECP32 1S4 C           B-80/40</t>
  </si>
  <si>
    <t>ECP32 2S4 C   STANDBY-163/27</t>
  </si>
  <si>
    <t>ECP32 2S4 C   STANDBY-150/40</t>
  </si>
  <si>
    <t>ECP32 2S4 C           H-125/40</t>
  </si>
  <si>
    <t>ECP32 2S4 C           F-105/40</t>
  </si>
  <si>
    <t>ECP32 2S4 C           B-80/40</t>
  </si>
  <si>
    <t>ECP32 1M4 C   STANDBY-163/27</t>
  </si>
  <si>
    <t>ECP32 1M4 C   STANDBY-150/40</t>
  </si>
  <si>
    <t>ECP32 1M4 C           H-125/40</t>
  </si>
  <si>
    <t>ECP32 1M4 C           F-105/40</t>
  </si>
  <si>
    <t>ECP32 1M4 C           B-80/40</t>
  </si>
  <si>
    <t>ECP32 2M4 C   STANDBY-163/27</t>
  </si>
  <si>
    <t>ECP32 2M4 C   STANDBY-150/40</t>
  </si>
  <si>
    <t>ECP32 2M4 C           H-125/40</t>
  </si>
  <si>
    <t>ECP32 2M4 C           F-105/40</t>
  </si>
  <si>
    <t>ECP32 2M4 C           B-80/40</t>
  </si>
  <si>
    <t>ECP32 1L4 C   STANDBY-163/27</t>
  </si>
  <si>
    <t>ECP32 1L4 C   STANDBY-150/40</t>
  </si>
  <si>
    <t>ECP32 1L4 C           H-125/40</t>
  </si>
  <si>
    <t>ECP32 1L4 C           F-105/40</t>
  </si>
  <si>
    <t>ECP32 1L4 C           B-80/40</t>
  </si>
  <si>
    <t>ECP32 2L4 C   STANDBY-163/27</t>
  </si>
  <si>
    <t>ECP32 2L4 C   STANDBY-150/40</t>
  </si>
  <si>
    <t>ECP32 2L4 C           H-125/40</t>
  </si>
  <si>
    <t>ECP32 2L4 C           F-105/40</t>
  </si>
  <si>
    <t>ECP32 2L4 C           B-80/40</t>
  </si>
  <si>
    <t>ECP34 1S4 A   STANDBY-163/27</t>
  </si>
  <si>
    <t>ECP34 1S4 A   STANDBY-150/40</t>
  </si>
  <si>
    <t>ECP34 1S4 A           H-125/40</t>
  </si>
  <si>
    <t>ECP34 1S4 A           F-105/40</t>
  </si>
  <si>
    <t>ECP34 1S4 A           B-80/40</t>
  </si>
  <si>
    <t>ECP34 2S4 A   STANDBY-163/27</t>
  </si>
  <si>
    <t>ECP34 2S4 A   STANDBY-150/40</t>
  </si>
  <si>
    <t>ECP34 2S4 A           H-125/40</t>
  </si>
  <si>
    <t>ECP34 2S4 A           F-105/40</t>
  </si>
  <si>
    <t>ECP34 2S4 A           B-80/40</t>
  </si>
  <si>
    <t>ECP34 1L4 A   STANDBY-163/27</t>
  </si>
  <si>
    <t>ECP34 1L4 A   STANDBY-150/40</t>
  </si>
  <si>
    <t>ECP34 1L4 A           H-125/40</t>
  </si>
  <si>
    <t>ECP34 1L4 A           F-105/40</t>
  </si>
  <si>
    <t>ECP34 1L4 A           B-80/40</t>
  </si>
  <si>
    <t>ECP34 2L4 A   STANDBY-163/27</t>
  </si>
  <si>
    <t>ECP34 2L4 A   STANDBY-150/40</t>
  </si>
  <si>
    <t>ECP34 2L4 A           H-125/40</t>
  </si>
  <si>
    <t>ECP34 2L4 A           F-105/40</t>
  </si>
  <si>
    <t>ECP34 2L4 A           B-80/40</t>
  </si>
  <si>
    <t>ECP34 3L4 A   STANDBY-163/27</t>
  </si>
  <si>
    <t>ECP34 3L4 A   STANDBY-150/40</t>
  </si>
  <si>
    <t>ECP34 3L4 A           H-125/40</t>
  </si>
  <si>
    <t>ECP34 3L4 A           F-105/40</t>
  </si>
  <si>
    <t>ECP34 3L4 A           B-80/40</t>
  </si>
  <si>
    <t>ECP34 1S4 C   STANDBY-163/27</t>
  </si>
  <si>
    <t>ECP34 1S4 C   STANDBY-150/40</t>
  </si>
  <si>
    <t>ECP34 1S4 C           H-125/40</t>
  </si>
  <si>
    <t>ECP34 1S4 C           F-105/40</t>
  </si>
  <si>
    <t>ECP34 1S4 C           B-80/40</t>
  </si>
  <si>
    <t>ECP34 2S4 C   STANDBY-163/27</t>
  </si>
  <si>
    <t>ECP34 2S4 C   STANDBY-150/40</t>
  </si>
  <si>
    <t>ECP34 2S4 C           H-125/40</t>
  </si>
  <si>
    <t>ECP34 2S4 C           F-105/40</t>
  </si>
  <si>
    <t>ECP34 2S4 C           B-80/40</t>
  </si>
  <si>
    <t>ECP34 1M4 C   STANDBY-163/27</t>
  </si>
  <si>
    <t>ECP34 1M4 C   STANDBY-150/40</t>
  </si>
  <si>
    <t>ECP34 1M4 C           H-125/40</t>
  </si>
  <si>
    <t>ECP34 1M4 C           F-105/40</t>
  </si>
  <si>
    <t>ECP34 1M4 C           B-80/40</t>
  </si>
  <si>
    <t>ECP34 2M4 C   STANDBY-163/27</t>
  </si>
  <si>
    <t>ECP34 2M4 C   STANDBY-150/40</t>
  </si>
  <si>
    <t>ECP34 2M4 C           H-125/40</t>
  </si>
  <si>
    <t>ECP34 2M4 C           F-105/40</t>
  </si>
  <si>
    <t>ECP34 2M4 C           B-80/40</t>
  </si>
  <si>
    <t>ECP34 1L4 C   STANDBY-163/27</t>
  </si>
  <si>
    <t>ECP342 1L4 C   STANDBY-150/40</t>
  </si>
  <si>
    <t>ECP34 1L4 C   STANDBY-150/40</t>
  </si>
  <si>
    <t>ECP34 1L4 C           H-125/40</t>
  </si>
  <si>
    <t>ECP34 1L4 C           F-105/40</t>
  </si>
  <si>
    <t>ECP34 1L4 C           B-80/40</t>
  </si>
  <si>
    <t>ECP34 2L4 C   STANDBY-163/27</t>
  </si>
  <si>
    <t>ECP34 2L4 C   STANDBY-150/40</t>
  </si>
  <si>
    <t>ECP34 2L4 C           H-125/40</t>
  </si>
  <si>
    <t>ECP34 2L4 C           F-105/40</t>
  </si>
  <si>
    <t>ECP34 2L4 C           B-80/40</t>
  </si>
  <si>
    <t>Добавить в рассчет шины.</t>
  </si>
  <si>
    <t>Оптимизировать рассчет уставок автоматов.</t>
  </si>
  <si>
    <t>Добавить расчет ударного тока КЗ</t>
  </si>
  <si>
    <t>Ударный ток 3ф КЗ в начале линии, кА</t>
  </si>
  <si>
    <t>Ударный коэффициент</t>
  </si>
  <si>
    <t>Трансформатор</t>
  </si>
  <si>
    <t>Добавить все сечения с методов расчета МЭК</t>
  </si>
  <si>
    <t>!!!Не удалять эту строку</t>
  </si>
  <si>
    <t>Основная защита</t>
  </si>
  <si>
    <t>Резервная защита</t>
  </si>
  <si>
    <t>Ток ЭМ расцепителя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</si>
</sst>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\ _₽_-;\-* #,##0.00\ _₽_-;_-* &quot;-&quot;??\ _₽_-;_-@_-"/>
    <numFmt numFmtId="164" formatCode="0.0000"/>
    <numFmt numFmtId="165" formatCode="0.000"/>
    <numFmt numFmtId="166" formatCode="0.0"/>
    <numFmt numFmtId="167" formatCode="0.0E+00"/>
  </numFmts>
  <fonts count="88" x14ac:knownFonts="1">
    <font>
      <sz val="10"/>
      <name val="Arial"/>
    </font>
    <font>
      <sz val="10"/>
      <name val="Arial"/>
      <family val="2"/>
      <charset val="204"/>
    </font>
    <font>
      <sz val="8"/>
      <name val="Arial"/>
      <family val="2"/>
      <charset val="204"/>
    </font>
    <font>
      <sz val="8"/>
      <name val="Calibri"/>
      <family val="2"/>
      <charset val="204"/>
    </font>
    <font>
      <vertAlign val="superscript"/>
      <sz val="8"/>
      <name val="Arial"/>
      <family val="2"/>
      <charset val="204"/>
    </font>
    <font>
      <b/>
      <i/>
      <sz val="10"/>
      <name val="Arial"/>
      <family val="2"/>
      <charset val="204"/>
    </font>
    <font>
      <b/>
      <sz val="10"/>
      <color indexed="10"/>
      <name val="Arial Cyr"/>
      <family val="2"/>
      <charset val="204"/>
    </font>
    <font>
      <vertAlign val="superscript"/>
      <sz val="10"/>
      <name val="Arial Cyr"/>
      <family val="2"/>
      <charset val="204"/>
    </font>
    <font>
      <b/>
      <sz val="12"/>
      <name val="Arial Cyr"/>
      <family val="2"/>
      <charset val="204"/>
    </font>
    <font>
      <b/>
      <sz val="10"/>
      <name val="Arial"/>
      <family val="2"/>
      <charset val="204"/>
    </font>
    <font>
      <vertAlign val="superscript"/>
      <sz val="10"/>
      <name val="Arial"/>
      <family val="2"/>
      <charset val="204"/>
    </font>
    <font>
      <i/>
      <sz val="10"/>
      <name val="Arial"/>
      <family val="2"/>
      <charset val="204"/>
    </font>
    <font>
      <sz val="12"/>
      <name val="Times New Roman"/>
      <family val="1"/>
      <charset val="204"/>
    </font>
    <font>
      <sz val="8.5"/>
      <name val="Times New Roman"/>
      <family val="1"/>
      <charset val="204"/>
    </font>
    <font>
      <sz val="9.5"/>
      <name val="Times New Roman"/>
      <family val="1"/>
      <charset val="204"/>
    </font>
    <font>
      <vertAlign val="superscript"/>
      <sz val="12"/>
      <name val="Times New Roman"/>
      <family val="1"/>
      <charset val="204"/>
    </font>
    <font>
      <sz val="7.5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vertAlign val="superscript"/>
      <sz val="12"/>
      <color indexed="8"/>
      <name val="Times New Roman"/>
      <family val="1"/>
      <charset val="204"/>
    </font>
    <font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name val="Times New Roman"/>
      <family val="1"/>
      <charset val="204"/>
    </font>
    <font>
      <sz val="11"/>
      <name val="Times New Roman"/>
      <family val="1"/>
      <charset val="204"/>
    </font>
    <font>
      <sz val="11"/>
      <color indexed="8"/>
      <name val="Times New Roman"/>
      <family val="1"/>
      <charset val="204"/>
    </font>
    <font>
      <vertAlign val="subscript"/>
      <sz val="12"/>
      <color indexed="8"/>
      <name val="Times New Roman"/>
      <family val="1"/>
      <charset val="204"/>
    </font>
    <font>
      <vertAlign val="superscript"/>
      <sz val="9"/>
      <color indexed="8"/>
      <name val="Times New Roman"/>
      <family val="1"/>
      <charset val="204"/>
    </font>
    <font>
      <i/>
      <sz val="9"/>
      <color indexed="8"/>
      <name val="Times New Roman"/>
      <family val="1"/>
      <charset val="204"/>
    </font>
    <font>
      <sz val="8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7"/>
      <color indexed="8"/>
      <name val="Times New Roman"/>
      <family val="1"/>
      <charset val="204"/>
    </font>
    <font>
      <sz val="7"/>
      <name val="Times New Roman"/>
      <family val="1"/>
      <charset val="204"/>
    </font>
    <font>
      <vertAlign val="superscript"/>
      <sz val="11"/>
      <color indexed="8"/>
      <name val="Times New Roman"/>
      <family val="1"/>
      <charset val="204"/>
    </font>
    <font>
      <i/>
      <sz val="12"/>
      <color indexed="8"/>
      <name val="Times New Roman"/>
      <family val="1"/>
      <charset val="204"/>
    </font>
    <font>
      <sz val="9"/>
      <name val="Arial"/>
      <family val="2"/>
      <charset val="204"/>
    </font>
    <font>
      <b/>
      <sz val="9"/>
      <name val="Arial"/>
      <family val="2"/>
      <charset val="204"/>
    </font>
    <font>
      <b/>
      <vertAlign val="superscript"/>
      <sz val="9"/>
      <name val="Arial"/>
      <family val="2"/>
      <charset val="204"/>
    </font>
    <font>
      <b/>
      <sz val="10"/>
      <color indexed="9"/>
      <name val="Arial"/>
      <family val="2"/>
      <charset val="204"/>
    </font>
    <font>
      <b/>
      <vertAlign val="superscript"/>
      <sz val="10"/>
      <color indexed="9"/>
      <name val="Arial"/>
      <family val="2"/>
      <charset val="204"/>
    </font>
    <font>
      <b/>
      <vertAlign val="superscript"/>
      <sz val="10"/>
      <color indexed="63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sz val="12"/>
      <color rgb="FF000000"/>
      <name val="Times New Roman"/>
      <family val="1"/>
      <charset val="204"/>
    </font>
    <font>
      <sz val="9"/>
      <color rgb="FF000000"/>
      <name val="Times New Roman"/>
      <family val="1"/>
      <charset val="204"/>
    </font>
    <font>
      <sz val="8"/>
      <color rgb="FF000000"/>
      <name val="Times New Roman"/>
      <family val="1"/>
      <charset val="204"/>
    </font>
    <font>
      <sz val="9.5"/>
      <color rgb="FF000000"/>
      <name val="Times New Roman"/>
      <family val="1"/>
      <charset val="204"/>
    </font>
    <font>
      <sz val="8.5"/>
      <color rgb="FF000000"/>
      <name val="Times New Roman"/>
      <family val="1"/>
      <charset val="204"/>
    </font>
    <font>
      <sz val="7.5"/>
      <color rgb="FF000000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b/>
      <sz val="8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b/>
      <sz val="10"/>
      <color rgb="FFFFFFFF"/>
      <name val="Arial"/>
      <family val="2"/>
      <charset val="204"/>
    </font>
    <font>
      <b/>
      <sz val="10"/>
      <color rgb="FF52585F"/>
      <name val="Tahoma"/>
      <family val="2"/>
      <charset val="204"/>
    </font>
    <font>
      <sz val="10"/>
      <color rgb="FF52585F"/>
      <name val="Tahoma"/>
      <family val="2"/>
      <charset val="204"/>
    </font>
    <font>
      <sz val="10"/>
      <color rgb="FFFFFFFF"/>
      <name val="Arial"/>
      <family val="2"/>
      <charset val="204"/>
    </font>
    <font>
      <i/>
      <sz val="9"/>
      <color rgb="FF000000"/>
      <name val="Times New Roman"/>
      <family val="1"/>
      <charset val="204"/>
    </font>
    <font>
      <i/>
      <vertAlign val="superscript"/>
      <sz val="9"/>
      <color rgb="FF000000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0"/>
      <color rgb="FF000000"/>
      <name val="Arial"/>
      <family val="2"/>
      <charset val="204"/>
    </font>
    <font>
      <vertAlign val="superscript"/>
      <sz val="12"/>
      <color rgb="FF000000"/>
      <name val="Times New Roman"/>
      <family val="1"/>
      <charset val="204"/>
    </font>
    <font>
      <b/>
      <sz val="9"/>
      <color rgb="FFFFFFFF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color rgb="FF800000"/>
      <name val="Arial"/>
      <family val="2"/>
      <charset val="204"/>
    </font>
    <font>
      <b/>
      <sz val="10"/>
      <color rgb="FF800000"/>
      <name val="Arial"/>
      <family val="2"/>
      <charset val="204"/>
    </font>
    <font>
      <sz val="10"/>
      <color rgb="FF336600"/>
      <name val="Arial"/>
      <family val="2"/>
      <charset val="204"/>
    </font>
    <font>
      <b/>
      <i/>
      <sz val="10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i/>
      <sz val="10"/>
      <name val="Times New Roman"/>
      <family val="1"/>
      <charset val="204"/>
    </font>
    <font>
      <vertAlign val="subscript"/>
      <sz val="10"/>
      <name val="Times New Roman"/>
      <family val="1"/>
      <charset val="204"/>
    </font>
    <font>
      <sz val="10"/>
      <name val="Symbol"/>
      <family val="1"/>
      <charset val="2"/>
    </font>
    <font>
      <vertAlign val="superscript"/>
      <sz val="10"/>
      <name val="Times New Roman"/>
      <family val="1"/>
      <charset val="204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u/>
      <sz val="10"/>
      <name val="Arial"/>
      <family val="2"/>
      <charset val="204"/>
    </font>
    <font>
      <b/>
      <sz val="10"/>
      <color rgb="FF0070C0"/>
      <name val="Arial"/>
      <family val="2"/>
      <charset val="204"/>
    </font>
    <font>
      <sz val="10"/>
      <color rgb="FF0070C0"/>
      <name val="Arial"/>
      <family val="2"/>
      <charset val="204"/>
    </font>
    <font>
      <u/>
      <sz val="10"/>
      <color theme="10"/>
      <name val="Arial"/>
      <family val="2"/>
      <charset val="204"/>
    </font>
    <font>
      <sz val="10"/>
      <name val="Calibri"/>
      <family val="2"/>
      <charset val="204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0"/>
      <color theme="5" tint="-0.249977111117893"/>
      <name val="Arial"/>
      <family val="2"/>
      <charset val="204"/>
    </font>
    <font>
      <sz val="10"/>
      <color theme="5" tint="-0.249977111117893"/>
      <name val="Arial"/>
      <family val="2"/>
      <charset val="204"/>
    </font>
    <font>
      <b/>
      <i/>
      <sz val="10"/>
      <color theme="5" tint="-0.249977111117893"/>
      <name val="Arial"/>
      <family val="2"/>
      <charset val="204"/>
    </font>
    <font>
      <i/>
      <sz val="10"/>
      <color theme="5" tint="-0.249977111117893"/>
      <name val="Arial"/>
      <family val="2"/>
      <charset val="204"/>
    </font>
    <font>
      <strike/>
      <sz val="10"/>
      <name val="Arial"/>
      <family val="2"/>
      <charset val="204"/>
    </font>
  </fonts>
  <fills count="2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AADA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4FA7FF"/>
        <bgColor indexed="64"/>
      </patternFill>
    </fill>
    <fill>
      <patternFill patternType="solid">
        <fgColor rgb="FF4F91F3"/>
        <bgColor indexed="64"/>
      </patternFill>
    </fill>
    <fill>
      <patternFill patternType="solid">
        <fgColor rgb="FFB8CAD6"/>
        <bgColor indexed="64"/>
      </patternFill>
    </fill>
    <fill>
      <patternFill patternType="solid">
        <fgColor rgb="FFD6E0E8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C0C0C0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0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D0D7E5"/>
      </left>
      <right style="thin">
        <color rgb="FFD0D7E5"/>
      </right>
      <top/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/>
      <diagonal/>
    </border>
    <border>
      <left style="thin">
        <color rgb="FFD0D7E5"/>
      </left>
      <right/>
      <top style="thin">
        <color rgb="FFD0D7E5"/>
      </top>
      <bottom style="thin">
        <color rgb="FFD0D7E5"/>
      </bottom>
      <diagonal/>
    </border>
    <border>
      <left/>
      <right style="thin">
        <color rgb="FFD0D7E5"/>
      </right>
      <top style="thin">
        <color rgb="FFD0D7E5"/>
      </top>
      <bottom style="thin">
        <color rgb="FFD0D7E5"/>
      </bottom>
      <diagonal/>
    </border>
    <border>
      <left/>
      <right style="thin">
        <color rgb="FFD0D7E5"/>
      </right>
      <top/>
      <bottom/>
      <diagonal/>
    </border>
  </borders>
  <cellStyleXfs count="6">
    <xf numFmtId="0" fontId="0" fillId="0" borderId="0"/>
    <xf numFmtId="0" fontId="41" fillId="0" borderId="0"/>
    <xf numFmtId="0" fontId="1" fillId="0" borderId="0"/>
    <xf numFmtId="0" fontId="72" fillId="0" borderId="0"/>
    <xf numFmtId="0" fontId="78" fillId="0" borderId="0" applyNumberFormat="0" applyFill="0" applyBorder="0" applyAlignment="0" applyProtection="0"/>
    <xf numFmtId="43" fontId="80" fillId="0" borderId="0" applyFont="0" applyFill="0" applyBorder="0" applyAlignment="0" applyProtection="0"/>
  </cellStyleXfs>
  <cellXfs count="1182">
    <xf numFmtId="0" fontId="0" fillId="0" borderId="0" xfId="0"/>
    <xf numFmtId="0" fontId="2" fillId="0" borderId="0" xfId="0" applyNumberFormat="1" applyFont="1" applyAlignment="1">
      <alignment wrapText="1"/>
    </xf>
    <xf numFmtId="0" fontId="2" fillId="0" borderId="1" xfId="0" applyNumberFormat="1" applyFont="1" applyBorder="1" applyAlignment="1">
      <alignment horizontal="left" vertical="top" wrapText="1"/>
    </xf>
    <xf numFmtId="0" fontId="2" fillId="0" borderId="2" xfId="0" applyNumberFormat="1" applyFont="1" applyBorder="1" applyAlignment="1">
      <alignment horizontal="left" vertical="top" wrapText="1"/>
    </xf>
    <xf numFmtId="0" fontId="2" fillId="0" borderId="3" xfId="0" applyNumberFormat="1" applyFont="1" applyBorder="1" applyAlignment="1">
      <alignment horizontal="left" vertical="top" wrapText="1"/>
    </xf>
    <xf numFmtId="2" fontId="2" fillId="0" borderId="1" xfId="0" applyNumberFormat="1" applyFont="1" applyBorder="1" applyAlignment="1">
      <alignment horizontal="left" vertical="top" wrapText="1"/>
    </xf>
    <xf numFmtId="2" fontId="2" fillId="0" borderId="0" xfId="0" applyNumberFormat="1" applyFont="1" applyAlignment="1">
      <alignment wrapText="1"/>
    </xf>
    <xf numFmtId="4" fontId="2" fillId="0" borderId="1" xfId="0" applyNumberFormat="1" applyFont="1" applyBorder="1" applyAlignment="1">
      <alignment horizontal="left" vertical="top" wrapText="1"/>
    </xf>
    <xf numFmtId="4" fontId="2" fillId="0" borderId="0" xfId="0" applyNumberFormat="1" applyFont="1" applyAlignment="1">
      <alignment wrapText="1"/>
    </xf>
    <xf numFmtId="0" fontId="2" fillId="0" borderId="0" xfId="0" applyFont="1"/>
    <xf numFmtId="0" fontId="2" fillId="0" borderId="4" xfId="0" applyFont="1" applyBorder="1" applyAlignment="1">
      <alignment horizontal="center" vertical="center" wrapText="1"/>
    </xf>
    <xf numFmtId="0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top" indent="1"/>
    </xf>
    <xf numFmtId="0" fontId="2" fillId="0" borderId="1" xfId="0" applyFont="1" applyBorder="1" applyAlignment="1">
      <alignment horizontal="left" vertical="top" indent="2"/>
    </xf>
    <xf numFmtId="0" fontId="2" fillId="0" borderId="1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2" xfId="0" applyNumberFormat="1" applyFont="1" applyBorder="1" applyAlignment="1">
      <alignment horizontal="center" vertical="center" wrapText="1"/>
    </xf>
    <xf numFmtId="0" fontId="2" fillId="0" borderId="3" xfId="0" applyNumberFormat="1" applyFont="1" applyBorder="1" applyAlignment="1">
      <alignment horizontal="center" vertical="center" wrapText="1"/>
    </xf>
    <xf numFmtId="0" fontId="2" fillId="0" borderId="5" xfId="0" applyNumberFormat="1" applyFont="1" applyBorder="1" applyAlignment="1">
      <alignment horizontal="center" vertical="center" wrapText="1"/>
    </xf>
    <xf numFmtId="0" fontId="2" fillId="0" borderId="6" xfId="0" applyNumberFormat="1" applyFont="1" applyBorder="1" applyAlignment="1">
      <alignment horizontal="center" vertical="center" wrapText="1"/>
    </xf>
    <xf numFmtId="0" fontId="2" fillId="0" borderId="7" xfId="0" applyNumberFormat="1" applyFont="1" applyBorder="1" applyAlignment="1">
      <alignment horizontal="center" vertical="center" wrapText="1"/>
    </xf>
    <xf numFmtId="0" fontId="2" fillId="0" borderId="8" xfId="0" applyNumberFormat="1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top" wrapText="1"/>
    </xf>
    <xf numFmtId="0" fontId="2" fillId="0" borderId="10" xfId="0" applyFont="1" applyBorder="1" applyAlignment="1">
      <alignment horizontal="center" vertical="top" wrapText="1"/>
    </xf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8" xfId="0" applyFont="1" applyBorder="1" applyAlignment="1">
      <alignment horizontal="center" wrapText="1"/>
    </xf>
    <xf numFmtId="0" fontId="2" fillId="0" borderId="6" xfId="0" applyFont="1" applyBorder="1" applyAlignment="1">
      <alignment horizontal="center" vertical="top" wrapText="1"/>
    </xf>
    <xf numFmtId="0" fontId="2" fillId="0" borderId="8" xfId="0" applyFont="1" applyBorder="1" applyAlignment="1">
      <alignment horizontal="center" vertical="top" wrapText="1"/>
    </xf>
    <xf numFmtId="0" fontId="0" fillId="0" borderId="0" xfId="0" applyAlignment="1">
      <alignment horizontal="center" vertical="center" wrapText="1"/>
    </xf>
    <xf numFmtId="0" fontId="2" fillId="0" borderId="10" xfId="0" applyFont="1" applyBorder="1" applyAlignment="1">
      <alignment horizontal="center" wrapText="1"/>
    </xf>
    <xf numFmtId="49" fontId="2" fillId="0" borderId="0" xfId="0" applyNumberFormat="1" applyFont="1"/>
    <xf numFmtId="49" fontId="2" fillId="0" borderId="4" xfId="0" applyNumberFormat="1" applyFont="1" applyBorder="1" applyAlignment="1">
      <alignment horizontal="justify" vertical="top"/>
    </xf>
    <xf numFmtId="49" fontId="2" fillId="0" borderId="4" xfId="0" applyNumberFormat="1" applyFont="1" applyBorder="1" applyAlignment="1">
      <alignment horizontal="justify" vertical="top" wrapText="1"/>
    </xf>
    <xf numFmtId="49" fontId="2" fillId="0" borderId="1" xfId="0" applyNumberFormat="1" applyFont="1" applyBorder="1" applyAlignment="1">
      <alignment horizontal="center" vertical="center"/>
    </xf>
    <xf numFmtId="49" fontId="2" fillId="0" borderId="11" xfId="0" applyNumberFormat="1" applyFont="1" applyBorder="1" applyAlignment="1">
      <alignment horizontal="left" vertical="top" wrapText="1"/>
    </xf>
    <xf numFmtId="49" fontId="2" fillId="0" borderId="9" xfId="0" applyNumberFormat="1" applyFont="1" applyBorder="1" applyAlignment="1">
      <alignment horizontal="left" vertical="top" wrapText="1"/>
    </xf>
    <xf numFmtId="49" fontId="2" fillId="0" borderId="10" xfId="0" applyNumberFormat="1" applyFont="1" applyBorder="1" applyAlignment="1">
      <alignment horizontal="left" vertical="top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wrapText="1"/>
    </xf>
    <xf numFmtId="49" fontId="2" fillId="0" borderId="1" xfId="0" applyNumberFormat="1" applyFont="1" applyBorder="1" applyAlignment="1">
      <alignment horizontal="center" vertical="top" wrapText="1"/>
    </xf>
    <xf numFmtId="0" fontId="2" fillId="0" borderId="0" xfId="0" applyFont="1" applyAlignment="1">
      <alignment horizontal="left" wrapText="1"/>
    </xf>
    <xf numFmtId="0" fontId="2" fillId="0" borderId="0" xfId="0" applyFont="1" applyBorder="1" applyAlignment="1">
      <alignment wrapText="1"/>
    </xf>
    <xf numFmtId="0" fontId="2" fillId="0" borderId="7" xfId="0" applyFont="1" applyBorder="1" applyAlignment="1">
      <alignment horizontal="center" wrapText="1"/>
    </xf>
    <xf numFmtId="0" fontId="2" fillId="0" borderId="12" xfId="0" applyFont="1" applyBorder="1" applyAlignment="1">
      <alignment horizontal="center" wrapText="1"/>
    </xf>
    <xf numFmtId="0" fontId="2" fillId="0" borderId="5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7" xfId="0" applyFont="1" applyBorder="1" applyAlignment="1">
      <alignment horizontal="center" vertical="top" wrapText="1"/>
    </xf>
    <xf numFmtId="0" fontId="2" fillId="0" borderId="12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left" vertical="center" wrapText="1"/>
    </xf>
    <xf numFmtId="0" fontId="2" fillId="0" borderId="0" xfId="0" applyNumberFormat="1" applyFont="1" applyFill="1" applyBorder="1" applyAlignment="1" applyProtection="1">
      <alignment vertical="top" wrapText="1"/>
    </xf>
    <xf numFmtId="0" fontId="2" fillId="0" borderId="0" xfId="0" applyNumberFormat="1" applyFont="1" applyFill="1" applyBorder="1" applyAlignment="1" applyProtection="1">
      <alignment vertical="top"/>
    </xf>
    <xf numFmtId="49" fontId="2" fillId="0" borderId="4" xfId="0" applyNumberFormat="1" applyFont="1" applyFill="1" applyBorder="1" applyAlignment="1" applyProtection="1">
      <alignment vertical="top" wrapText="1"/>
    </xf>
    <xf numFmtId="49" fontId="2" fillId="0" borderId="4" xfId="0" applyNumberFormat="1" applyFont="1" applyFill="1" applyBorder="1" applyAlignment="1" applyProtection="1">
      <alignment vertical="top"/>
    </xf>
    <xf numFmtId="0" fontId="6" fillId="0" borderId="0" xfId="0" applyFont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 wrapText="1"/>
    </xf>
    <xf numFmtId="0" fontId="8" fillId="0" borderId="4" xfId="0" applyFont="1" applyBorder="1" applyAlignment="1">
      <alignment horizontal="center"/>
    </xf>
    <xf numFmtId="2" fontId="0" fillId="2" borderId="4" xfId="0" applyNumberFormat="1" applyFill="1" applyBorder="1"/>
    <xf numFmtId="2" fontId="0" fillId="0" borderId="4" xfId="0" applyNumberFormat="1" applyBorder="1"/>
    <xf numFmtId="0" fontId="0" fillId="0" borderId="4" xfId="0" applyBorder="1"/>
    <xf numFmtId="2" fontId="0" fillId="0" borderId="4" xfId="0" applyNumberFormat="1" applyFill="1" applyBorder="1"/>
    <xf numFmtId="0" fontId="8" fillId="0" borderId="4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4" xfId="0" applyFill="1" applyBorder="1"/>
    <xf numFmtId="0" fontId="0" fillId="0" borderId="0" xfId="0" applyFill="1"/>
    <xf numFmtId="0" fontId="0" fillId="0" borderId="13" xfId="0" applyBorder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3" borderId="17" xfId="0" applyFont="1" applyFill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right"/>
    </xf>
    <xf numFmtId="0" fontId="9" fillId="0" borderId="1" xfId="0" applyFont="1" applyBorder="1" applyAlignment="1"/>
    <xf numFmtId="0" fontId="1" fillId="0" borderId="31" xfId="0" applyFont="1" applyBorder="1" applyAlignment="1">
      <alignment horizontal="left" vertical="top" wrapText="1"/>
    </xf>
    <xf numFmtId="0" fontId="1" fillId="0" borderId="32" xfId="0" applyFont="1" applyBorder="1" applyAlignment="1">
      <alignment horizontal="left" vertical="top" wrapText="1"/>
    </xf>
    <xf numFmtId="0" fontId="1" fillId="0" borderId="33" xfId="0" applyFont="1" applyBorder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1" fillId="0" borderId="11" xfId="0" applyFont="1" applyBorder="1" applyAlignment="1">
      <alignment horizontal="justify" vertical="top" wrapText="1"/>
    </xf>
    <xf numFmtId="0" fontId="1" fillId="0" borderId="11" xfId="0" applyFont="1" applyBorder="1" applyAlignment="1">
      <alignment horizontal="left" vertical="top" wrapText="1"/>
    </xf>
    <xf numFmtId="0" fontId="1" fillId="0" borderId="9" xfId="0" applyFont="1" applyBorder="1" applyAlignment="1">
      <alignment horizontal="justify" vertical="top" wrapText="1"/>
    </xf>
    <xf numFmtId="0" fontId="1" fillId="0" borderId="9" xfId="0" applyFont="1" applyBorder="1" applyAlignment="1">
      <alignment horizontal="left" vertical="top" wrapText="1"/>
    </xf>
    <xf numFmtId="0" fontId="1" fillId="0" borderId="10" xfId="0" applyFont="1" applyBorder="1" applyAlignment="1">
      <alignment horizontal="justify" vertical="top" wrapText="1"/>
    </xf>
    <xf numFmtId="0" fontId="1" fillId="0" borderId="1" xfId="0" applyFont="1" applyBorder="1" applyAlignment="1">
      <alignment horizontal="justify" vertical="top" wrapText="1"/>
    </xf>
    <xf numFmtId="0" fontId="1" fillId="0" borderId="10" xfId="0" applyFont="1" applyBorder="1" applyAlignment="1">
      <alignment horizontal="left" vertical="top" wrapText="1"/>
    </xf>
    <xf numFmtId="0" fontId="1" fillId="0" borderId="12" xfId="0" applyFont="1" applyBorder="1" applyAlignment="1">
      <alignment horizontal="left" vertical="top" wrapText="1"/>
    </xf>
    <xf numFmtId="0" fontId="1" fillId="0" borderId="3" xfId="0" applyFont="1" applyBorder="1" applyAlignment="1">
      <alignment horizontal="left" vertical="top" wrapText="1"/>
    </xf>
    <xf numFmtId="0" fontId="1" fillId="0" borderId="2" xfId="0" applyFont="1" applyBorder="1" applyAlignment="1">
      <alignment horizontal="left" vertical="top" wrapText="1"/>
    </xf>
    <xf numFmtId="0" fontId="1" fillId="0" borderId="34" xfId="0" applyFont="1" applyBorder="1" applyAlignment="1">
      <alignment horizontal="left" vertical="top" wrapText="1"/>
    </xf>
    <xf numFmtId="0" fontId="1" fillId="0" borderId="6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  <xf numFmtId="0" fontId="1" fillId="0" borderId="7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left" vertical="top" wrapText="1"/>
    </xf>
    <xf numFmtId="0" fontId="0" fillId="4" borderId="0" xfId="0" applyFill="1"/>
    <xf numFmtId="2" fontId="1" fillId="4" borderId="9" xfId="0" applyNumberFormat="1" applyFont="1" applyFill="1" applyBorder="1" applyAlignment="1">
      <alignment horizontal="left" vertical="top" wrapText="1"/>
    </xf>
    <xf numFmtId="0" fontId="0" fillId="0" borderId="29" xfId="0" applyBorder="1" applyAlignment="1">
      <alignment vertical="center" wrapText="1"/>
    </xf>
    <xf numFmtId="0" fontId="1" fillId="0" borderId="0" xfId="0" applyFont="1"/>
    <xf numFmtId="0" fontId="5" fillId="0" borderId="4" xfId="0" applyFont="1" applyBorder="1"/>
    <xf numFmtId="0" fontId="0" fillId="0" borderId="4" xfId="0" applyBorder="1" applyAlignment="1">
      <alignment wrapText="1"/>
    </xf>
    <xf numFmtId="0" fontId="1" fillId="0" borderId="4" xfId="0" applyFont="1" applyBorder="1"/>
    <xf numFmtId="0" fontId="1" fillId="0" borderId="4" xfId="0" applyFont="1" applyBorder="1" applyAlignment="1">
      <alignment wrapText="1"/>
    </xf>
    <xf numFmtId="0" fontId="42" fillId="5" borderId="9" xfId="0" applyNumberFormat="1" applyFont="1" applyFill="1" applyBorder="1" applyAlignment="1">
      <alignment horizontal="center" vertical="top" wrapText="1"/>
    </xf>
    <xf numFmtId="0" fontId="43" fillId="5" borderId="6" xfId="0" applyNumberFormat="1" applyFont="1" applyFill="1" applyBorder="1" applyAlignment="1">
      <alignment horizontal="center" vertical="top" wrapText="1"/>
    </xf>
    <xf numFmtId="0" fontId="42" fillId="5" borderId="6" xfId="0" applyNumberFormat="1" applyFont="1" applyFill="1" applyBorder="1" applyAlignment="1">
      <alignment horizontal="center" vertical="top" wrapText="1"/>
    </xf>
    <xf numFmtId="0" fontId="44" fillId="5" borderId="9" xfId="0" applyNumberFormat="1" applyFont="1" applyFill="1" applyBorder="1" applyAlignment="1">
      <alignment horizontal="center" vertical="top" wrapText="1"/>
    </xf>
    <xf numFmtId="0" fontId="43" fillId="5" borderId="9" xfId="0" applyNumberFormat="1" applyFont="1" applyFill="1" applyBorder="1" applyAlignment="1">
      <alignment horizontal="center" vertical="top" wrapText="1"/>
    </xf>
    <xf numFmtId="0" fontId="0" fillId="0" borderId="0" xfId="0" applyNumberFormat="1"/>
    <xf numFmtId="0" fontId="14" fillId="5" borderId="8" xfId="0" applyNumberFormat="1" applyFont="1" applyFill="1" applyBorder="1" applyAlignment="1">
      <alignment horizontal="center" vertical="top" wrapText="1"/>
    </xf>
    <xf numFmtId="0" fontId="14" fillId="5" borderId="33" xfId="0" applyNumberFormat="1" applyFont="1" applyFill="1" applyBorder="1" applyAlignment="1">
      <alignment horizontal="center" vertical="top" wrapText="1"/>
    </xf>
    <xf numFmtId="0" fontId="12" fillId="5" borderId="8" xfId="0" applyNumberFormat="1" applyFont="1" applyFill="1" applyBorder="1" applyAlignment="1">
      <alignment vertical="top" wrapText="1"/>
    </xf>
    <xf numFmtId="0" fontId="14" fillId="5" borderId="10" xfId="0" applyNumberFormat="1" applyFont="1" applyFill="1" applyBorder="1" applyAlignment="1">
      <alignment horizontal="center" vertical="top" wrapText="1"/>
    </xf>
    <xf numFmtId="0" fontId="13" fillId="5" borderId="8" xfId="0" applyNumberFormat="1" applyFont="1" applyFill="1" applyBorder="1" applyAlignment="1">
      <alignment horizontal="center" vertical="top" wrapText="1"/>
    </xf>
    <xf numFmtId="0" fontId="12" fillId="5" borderId="9" xfId="0" applyNumberFormat="1" applyFont="1" applyFill="1" applyBorder="1" applyAlignment="1">
      <alignment horizontal="center" vertical="top" wrapText="1"/>
    </xf>
    <xf numFmtId="0" fontId="12" fillId="5" borderId="6" xfId="0" applyNumberFormat="1" applyFont="1" applyFill="1" applyBorder="1" applyAlignment="1">
      <alignment vertical="top" wrapText="1"/>
    </xf>
    <xf numFmtId="0" fontId="14" fillId="5" borderId="9" xfId="0" applyNumberFormat="1" applyFont="1" applyFill="1" applyBorder="1" applyAlignment="1">
      <alignment horizontal="center" vertical="top" wrapText="1"/>
    </xf>
    <xf numFmtId="0" fontId="14" fillId="5" borderId="6" xfId="0" applyNumberFormat="1" applyFont="1" applyFill="1" applyBorder="1" applyAlignment="1">
      <alignment horizontal="center" vertical="top" wrapText="1"/>
    </xf>
    <xf numFmtId="0" fontId="13" fillId="5" borderId="9" xfId="0" applyNumberFormat="1" applyFont="1" applyFill="1" applyBorder="1" applyAlignment="1">
      <alignment horizontal="center" vertical="top" wrapText="1"/>
    </xf>
    <xf numFmtId="0" fontId="12" fillId="5" borderId="6" xfId="0" applyNumberFormat="1" applyFont="1" applyFill="1" applyBorder="1" applyAlignment="1">
      <alignment horizontal="center" vertical="top" wrapText="1"/>
    </xf>
    <xf numFmtId="0" fontId="16" fillId="5" borderId="9" xfId="0" applyNumberFormat="1" applyFont="1" applyFill="1" applyBorder="1" applyAlignment="1">
      <alignment horizontal="center" vertical="top" wrapText="1"/>
    </xf>
    <xf numFmtId="0" fontId="43" fillId="5" borderId="8" xfId="0" applyNumberFormat="1" applyFont="1" applyFill="1" applyBorder="1" applyAlignment="1">
      <alignment horizontal="center" wrapText="1"/>
    </xf>
    <xf numFmtId="0" fontId="43" fillId="5" borderId="33" xfId="0" applyNumberFormat="1" applyFont="1" applyFill="1" applyBorder="1" applyAlignment="1">
      <alignment horizontal="center" wrapText="1"/>
    </xf>
    <xf numFmtId="0" fontId="42" fillId="5" borderId="33" xfId="0" applyNumberFormat="1" applyFont="1" applyFill="1" applyBorder="1" applyAlignment="1">
      <alignment horizontal="center" wrapText="1"/>
    </xf>
    <xf numFmtId="0" fontId="43" fillId="5" borderId="33" xfId="0" applyNumberFormat="1" applyFont="1" applyFill="1" applyBorder="1" applyAlignment="1">
      <alignment wrapText="1"/>
    </xf>
    <xf numFmtId="0" fontId="12" fillId="0" borderId="0" xfId="0" applyNumberFormat="1" applyFont="1" applyAlignment="1">
      <alignment wrapText="1"/>
    </xf>
    <xf numFmtId="0" fontId="12" fillId="5" borderId="33" xfId="0" applyNumberFormat="1" applyFont="1" applyFill="1" applyBorder="1" applyAlignment="1">
      <alignment vertical="top" wrapText="1"/>
    </xf>
    <xf numFmtId="0" fontId="42" fillId="5" borderId="10" xfId="0" applyNumberFormat="1" applyFont="1" applyFill="1" applyBorder="1" applyAlignment="1">
      <alignment horizontal="center" vertical="top" wrapText="1"/>
    </xf>
    <xf numFmtId="0" fontId="43" fillId="5" borderId="8" xfId="0" applyNumberFormat="1" applyFont="1" applyFill="1" applyBorder="1" applyAlignment="1">
      <alignment horizontal="center" vertical="top" wrapText="1"/>
    </xf>
    <xf numFmtId="0" fontId="44" fillId="5" borderId="8" xfId="0" applyNumberFormat="1" applyFont="1" applyFill="1" applyBorder="1" applyAlignment="1">
      <alignment horizontal="center" vertical="top" wrapText="1"/>
    </xf>
    <xf numFmtId="0" fontId="43" fillId="5" borderId="6" xfId="0" applyNumberFormat="1" applyFont="1" applyFill="1" applyBorder="1" applyAlignment="1">
      <alignment vertical="top" wrapText="1"/>
    </xf>
    <xf numFmtId="0" fontId="43" fillId="5" borderId="10" xfId="0" applyNumberFormat="1" applyFont="1" applyFill="1" applyBorder="1" applyAlignment="1">
      <alignment horizontal="center" vertical="top" wrapText="1"/>
    </xf>
    <xf numFmtId="0" fontId="45" fillId="5" borderId="8" xfId="0" applyNumberFormat="1" applyFont="1" applyFill="1" applyBorder="1" applyAlignment="1">
      <alignment horizontal="center" vertical="top" wrapText="1"/>
    </xf>
    <xf numFmtId="0" fontId="46" fillId="5" borderId="33" xfId="0" applyNumberFormat="1" applyFont="1" applyFill="1" applyBorder="1" applyAlignment="1">
      <alignment horizontal="center" vertical="top" wrapText="1"/>
    </xf>
    <xf numFmtId="0" fontId="45" fillId="5" borderId="33" xfId="0" applyNumberFormat="1" applyFont="1" applyFill="1" applyBorder="1" applyAlignment="1">
      <alignment horizontal="center" vertical="top" wrapText="1"/>
    </xf>
    <xf numFmtId="0" fontId="45" fillId="5" borderId="10" xfId="0" applyNumberFormat="1" applyFont="1" applyFill="1" applyBorder="1" applyAlignment="1">
      <alignment horizontal="center" vertical="top" wrapText="1"/>
    </xf>
    <xf numFmtId="0" fontId="46" fillId="5" borderId="8" xfId="0" applyNumberFormat="1" applyFont="1" applyFill="1" applyBorder="1" applyAlignment="1">
      <alignment horizontal="center" vertical="top" wrapText="1"/>
    </xf>
    <xf numFmtId="0" fontId="47" fillId="5" borderId="8" xfId="0" applyNumberFormat="1" applyFont="1" applyFill="1" applyBorder="1" applyAlignment="1">
      <alignment horizontal="center" vertical="top" wrapText="1"/>
    </xf>
    <xf numFmtId="0" fontId="20" fillId="5" borderId="6" xfId="0" applyNumberFormat="1" applyFont="1" applyFill="1" applyBorder="1" applyAlignment="1">
      <alignment horizontal="center" vertical="top" wrapText="1"/>
    </xf>
    <xf numFmtId="0" fontId="42" fillId="0" borderId="0" xfId="0" applyNumberFormat="1" applyFont="1" applyAlignment="1">
      <alignment horizontal="center"/>
    </xf>
    <xf numFmtId="0" fontId="42" fillId="5" borderId="8" xfId="0" applyNumberFormat="1" applyFont="1" applyFill="1" applyBorder="1" applyAlignment="1">
      <alignment horizontal="center" vertical="top" wrapText="1"/>
    </xf>
    <xf numFmtId="0" fontId="42" fillId="5" borderId="33" xfId="0" applyNumberFormat="1" applyFont="1" applyFill="1" applyBorder="1" applyAlignment="1">
      <alignment horizontal="center" vertical="top" wrapText="1"/>
    </xf>
    <xf numFmtId="0" fontId="42" fillId="5" borderId="9" xfId="0" applyNumberFormat="1" applyFont="1" applyFill="1" applyBorder="1" applyAlignment="1">
      <alignment horizontal="center" wrapText="1"/>
    </xf>
    <xf numFmtId="0" fontId="42" fillId="5" borderId="6" xfId="0" applyNumberFormat="1" applyFont="1" applyFill="1" applyBorder="1" applyAlignment="1">
      <alignment horizontal="center" wrapText="1"/>
    </xf>
    <xf numFmtId="0" fontId="42" fillId="5" borderId="8" xfId="0" applyNumberFormat="1" applyFont="1" applyFill="1" applyBorder="1" applyAlignment="1">
      <alignment horizontal="center" wrapText="1"/>
    </xf>
    <xf numFmtId="0" fontId="48" fillId="5" borderId="3" xfId="0" applyNumberFormat="1" applyFont="1" applyFill="1" applyBorder="1" applyAlignment="1">
      <alignment horizontal="center" vertical="top" wrapText="1"/>
    </xf>
    <xf numFmtId="0" fontId="42" fillId="5" borderId="8" xfId="0" applyNumberFormat="1" applyFont="1" applyFill="1" applyBorder="1" applyAlignment="1">
      <alignment vertical="top" wrapText="1"/>
    </xf>
    <xf numFmtId="0" fontId="42" fillId="5" borderId="6" xfId="0" applyNumberFormat="1" applyFont="1" applyFill="1" applyBorder="1" applyAlignment="1">
      <alignment vertical="top" wrapText="1"/>
    </xf>
    <xf numFmtId="0" fontId="42" fillId="5" borderId="8" xfId="0" applyNumberFormat="1" applyFont="1" applyFill="1" applyBorder="1" applyAlignment="1">
      <alignment wrapText="1"/>
    </xf>
    <xf numFmtId="0" fontId="42" fillId="5" borderId="6" xfId="0" applyNumberFormat="1" applyFont="1" applyFill="1" applyBorder="1" applyAlignment="1">
      <alignment wrapText="1"/>
    </xf>
    <xf numFmtId="0" fontId="12" fillId="0" borderId="12" xfId="0" applyNumberFormat="1" applyFont="1" applyBorder="1" applyAlignment="1">
      <alignment wrapText="1"/>
    </xf>
    <xf numFmtId="0" fontId="48" fillId="5" borderId="8" xfId="0" applyNumberFormat="1" applyFont="1" applyFill="1" applyBorder="1" applyAlignment="1">
      <alignment horizontal="center" vertical="top" wrapText="1"/>
    </xf>
    <xf numFmtId="0" fontId="48" fillId="5" borderId="33" xfId="0" applyNumberFormat="1" applyFont="1" applyFill="1" applyBorder="1" applyAlignment="1">
      <alignment horizontal="center" vertical="top" wrapText="1"/>
    </xf>
    <xf numFmtId="0" fontId="12" fillId="5" borderId="10" xfId="0" applyNumberFormat="1" applyFont="1" applyFill="1" applyBorder="1" applyAlignment="1">
      <alignment vertical="top" wrapText="1"/>
    </xf>
    <xf numFmtId="0" fontId="43" fillId="5" borderId="11" xfId="0" applyNumberFormat="1" applyFont="1" applyFill="1" applyBorder="1" applyAlignment="1">
      <alignment horizontal="center" vertical="top" wrapText="1"/>
    </xf>
    <xf numFmtId="0" fontId="12" fillId="5" borderId="9" xfId="0" applyNumberFormat="1" applyFont="1" applyFill="1" applyBorder="1" applyAlignment="1">
      <alignment vertical="top" wrapText="1"/>
    </xf>
    <xf numFmtId="0" fontId="44" fillId="5" borderId="6" xfId="0" applyNumberFormat="1" applyFont="1" applyFill="1" applyBorder="1" applyAlignment="1">
      <alignment horizontal="center" vertical="top" wrapText="1"/>
    </xf>
    <xf numFmtId="0" fontId="49" fillId="5" borderId="9" xfId="0" applyNumberFormat="1" applyFont="1" applyFill="1" applyBorder="1" applyAlignment="1">
      <alignment horizontal="center" vertical="top" wrapText="1"/>
    </xf>
    <xf numFmtId="0" fontId="49" fillId="5" borderId="6" xfId="0" applyNumberFormat="1" applyFont="1" applyFill="1" applyBorder="1" applyAlignment="1">
      <alignment horizontal="center" vertical="top" wrapText="1"/>
    </xf>
    <xf numFmtId="0" fontId="44" fillId="5" borderId="11" xfId="0" applyNumberFormat="1" applyFont="1" applyFill="1" applyBorder="1" applyAlignment="1">
      <alignment horizontal="center" vertical="top" wrapText="1"/>
    </xf>
    <xf numFmtId="0" fontId="44" fillId="5" borderId="1" xfId="0" applyNumberFormat="1" applyFont="1" applyFill="1" applyBorder="1" applyAlignment="1">
      <alignment horizontal="center" vertical="top" wrapText="1"/>
    </xf>
    <xf numFmtId="0" fontId="12" fillId="5" borderId="10" xfId="0" applyNumberFormat="1" applyFont="1" applyFill="1" applyBorder="1" applyAlignment="1">
      <alignment horizontal="center" vertical="top" wrapText="1"/>
    </xf>
    <xf numFmtId="0" fontId="43" fillId="5" borderId="33" xfId="0" applyNumberFormat="1" applyFont="1" applyFill="1" applyBorder="1" applyAlignment="1">
      <alignment horizontal="center" vertical="top" wrapText="1"/>
    </xf>
    <xf numFmtId="0" fontId="44" fillId="5" borderId="9" xfId="0" applyNumberFormat="1" applyFont="1" applyFill="1" applyBorder="1" applyAlignment="1">
      <alignment horizontal="left" vertical="top" wrapText="1" indent="3"/>
    </xf>
    <xf numFmtId="0" fontId="49" fillId="5" borderId="9" xfId="0" applyNumberFormat="1" applyFont="1" applyFill="1" applyBorder="1" applyAlignment="1">
      <alignment horizontal="left" vertical="top" wrapText="1" indent="3"/>
    </xf>
    <xf numFmtId="0" fontId="44" fillId="5" borderId="10" xfId="0" applyNumberFormat="1" applyFont="1" applyFill="1" applyBorder="1" applyAlignment="1">
      <alignment horizontal="left" vertical="top" wrapText="1" indent="3"/>
    </xf>
    <xf numFmtId="0" fontId="42" fillId="5" borderId="33" xfId="0" applyNumberFormat="1" applyFont="1" applyFill="1" applyBorder="1" applyAlignment="1">
      <alignment wrapText="1"/>
    </xf>
    <xf numFmtId="0" fontId="42" fillId="5" borderId="10" xfId="0" applyNumberFormat="1" applyFont="1" applyFill="1" applyBorder="1" applyAlignment="1">
      <alignment vertical="top" wrapText="1"/>
    </xf>
    <xf numFmtId="0" fontId="44" fillId="5" borderId="6" xfId="0" applyNumberFormat="1" applyFont="1" applyFill="1" applyBorder="1" applyAlignment="1">
      <alignment vertical="top" wrapText="1"/>
    </xf>
    <xf numFmtId="0" fontId="48" fillId="5" borderId="3" xfId="0" applyNumberFormat="1" applyFont="1" applyFill="1" applyBorder="1" applyAlignment="1">
      <alignment horizontal="center" wrapText="1"/>
    </xf>
    <xf numFmtId="0" fontId="22" fillId="0" borderId="0" xfId="0" applyNumberFormat="1" applyFont="1" applyAlignment="1">
      <alignment wrapText="1"/>
    </xf>
    <xf numFmtId="0" fontId="23" fillId="5" borderId="8" xfId="0" applyNumberFormat="1" applyFont="1" applyFill="1" applyBorder="1" applyAlignment="1">
      <alignment horizontal="center" wrapText="1"/>
    </xf>
    <xf numFmtId="0" fontId="12" fillId="5" borderId="6" xfId="0" applyNumberFormat="1" applyFont="1" applyFill="1" applyBorder="1" applyAlignment="1">
      <alignment wrapText="1"/>
    </xf>
    <xf numFmtId="0" fontId="48" fillId="5" borderId="6" xfId="0" applyNumberFormat="1" applyFont="1" applyFill="1" applyBorder="1" applyAlignment="1">
      <alignment horizontal="center" wrapText="1"/>
    </xf>
    <xf numFmtId="0" fontId="0" fillId="5" borderId="9" xfId="0" applyNumberFormat="1" applyFill="1" applyBorder="1" applyAlignment="1">
      <alignment wrapText="1"/>
    </xf>
    <xf numFmtId="0" fontId="23" fillId="5" borderId="6" xfId="0" applyNumberFormat="1" applyFont="1" applyFill="1" applyBorder="1" applyAlignment="1">
      <alignment horizontal="center" wrapText="1"/>
    </xf>
    <xf numFmtId="0" fontId="0" fillId="5" borderId="6" xfId="0" applyNumberFormat="1" applyFill="1" applyBorder="1" applyAlignment="1">
      <alignment wrapText="1"/>
    </xf>
    <xf numFmtId="0" fontId="0" fillId="5" borderId="10" xfId="0" applyNumberFormat="1" applyFill="1" applyBorder="1" applyAlignment="1">
      <alignment wrapText="1"/>
    </xf>
    <xf numFmtId="0" fontId="12" fillId="5" borderId="8" xfId="0" applyNumberFormat="1" applyFont="1" applyFill="1" applyBorder="1" applyAlignment="1">
      <alignment wrapText="1"/>
    </xf>
    <xf numFmtId="0" fontId="0" fillId="5" borderId="8" xfId="0" applyNumberFormat="1" applyFill="1" applyBorder="1" applyAlignment="1">
      <alignment wrapText="1"/>
    </xf>
    <xf numFmtId="0" fontId="23" fillId="5" borderId="9" xfId="0" applyNumberFormat="1" applyFont="1" applyFill="1" applyBorder="1" applyAlignment="1">
      <alignment horizontal="center" wrapText="1"/>
    </xf>
    <xf numFmtId="0" fontId="42" fillId="5" borderId="6" xfId="0" applyNumberFormat="1" applyFont="1" applyFill="1" applyBorder="1" applyAlignment="1">
      <alignment horizontal="right" wrapText="1"/>
    </xf>
    <xf numFmtId="0" fontId="42" fillId="5" borderId="9" xfId="0" applyNumberFormat="1" applyFont="1" applyFill="1" applyBorder="1" applyAlignment="1">
      <alignment wrapText="1"/>
    </xf>
    <xf numFmtId="0" fontId="12" fillId="0" borderId="0" xfId="0" applyNumberFormat="1" applyFont="1" applyBorder="1" applyAlignment="1">
      <alignment wrapText="1"/>
    </xf>
    <xf numFmtId="0" fontId="12" fillId="5" borderId="0" xfId="0" applyNumberFormat="1" applyFont="1" applyFill="1" applyBorder="1" applyAlignment="1">
      <alignment vertical="top" wrapText="1"/>
    </xf>
    <xf numFmtId="0" fontId="43" fillId="5" borderId="1" xfId="0" applyNumberFormat="1" applyFont="1" applyFill="1" applyBorder="1" applyAlignment="1">
      <alignment wrapText="1"/>
    </xf>
    <xf numFmtId="0" fontId="12" fillId="5" borderId="1" xfId="0" applyNumberFormat="1" applyFont="1" applyFill="1" applyBorder="1" applyAlignment="1">
      <alignment vertical="top" wrapText="1"/>
    </xf>
    <xf numFmtId="0" fontId="43" fillId="5" borderId="1" xfId="0" applyNumberFormat="1" applyFont="1" applyFill="1" applyBorder="1" applyAlignment="1">
      <alignment vertical="top" wrapText="1"/>
    </xf>
    <xf numFmtId="0" fontId="43" fillId="5" borderId="8" xfId="0" applyNumberFormat="1" applyFont="1" applyFill="1" applyBorder="1" applyAlignment="1">
      <alignment vertical="top" wrapText="1"/>
    </xf>
    <xf numFmtId="0" fontId="43" fillId="5" borderId="0" xfId="0" applyNumberFormat="1" applyFont="1" applyFill="1" applyBorder="1" applyAlignment="1">
      <alignment wrapText="1"/>
    </xf>
    <xf numFmtId="0" fontId="43" fillId="5" borderId="0" xfId="0" applyNumberFormat="1" applyFont="1" applyFill="1" applyBorder="1" applyAlignment="1">
      <alignment vertical="top" wrapText="1"/>
    </xf>
    <xf numFmtId="0" fontId="20" fillId="5" borderId="6" xfId="0" applyNumberFormat="1" applyFont="1" applyFill="1" applyBorder="1" applyAlignment="1">
      <alignment vertical="top" wrapText="1"/>
    </xf>
    <xf numFmtId="0" fontId="20" fillId="5" borderId="9" xfId="0" applyNumberFormat="1" applyFont="1" applyFill="1" applyBorder="1" applyAlignment="1">
      <alignment vertical="top" wrapText="1"/>
    </xf>
    <xf numFmtId="0" fontId="20" fillId="5" borderId="9" xfId="0" applyNumberFormat="1" applyFont="1" applyFill="1" applyBorder="1" applyAlignment="1">
      <alignment horizontal="center" vertical="top" wrapText="1"/>
    </xf>
    <xf numFmtId="0" fontId="43" fillId="5" borderId="1" xfId="0" applyNumberFormat="1" applyFont="1" applyFill="1" applyBorder="1" applyAlignment="1">
      <alignment horizontal="center" vertical="top" wrapText="1"/>
    </xf>
    <xf numFmtId="0" fontId="20" fillId="5" borderId="33" xfId="0" applyNumberFormat="1" applyFont="1" applyFill="1" applyBorder="1" applyAlignment="1">
      <alignment vertical="top" wrapText="1"/>
    </xf>
    <xf numFmtId="0" fontId="20" fillId="5" borderId="1" xfId="0" applyNumberFormat="1" applyFont="1" applyFill="1" applyBorder="1" applyAlignment="1">
      <alignment horizontal="center" vertical="top" wrapText="1"/>
    </xf>
    <xf numFmtId="0" fontId="42" fillId="5" borderId="1" xfId="0" applyNumberFormat="1" applyFont="1" applyFill="1" applyBorder="1" applyAlignment="1">
      <alignment horizontal="center" vertical="top" wrapText="1"/>
    </xf>
    <xf numFmtId="0" fontId="50" fillId="5" borderId="1" xfId="0" applyNumberFormat="1" applyFont="1" applyFill="1" applyBorder="1" applyAlignment="1">
      <alignment horizontal="center" vertical="top" wrapText="1"/>
    </xf>
    <xf numFmtId="0" fontId="20" fillId="5" borderId="33" xfId="0" applyNumberFormat="1" applyFont="1" applyFill="1" applyBorder="1" applyAlignment="1">
      <alignment horizontal="center" vertical="top" wrapText="1"/>
    </xf>
    <xf numFmtId="0" fontId="42" fillId="5" borderId="1" xfId="0" applyNumberFormat="1" applyFont="1" applyFill="1" applyBorder="1" applyAlignment="1">
      <alignment horizontal="center" vertical="center" textRotation="90" wrapText="1"/>
    </xf>
    <xf numFmtId="0" fontId="42" fillId="5" borderId="33" xfId="0" applyNumberFormat="1" applyFont="1" applyFill="1" applyBorder="1" applyAlignment="1">
      <alignment horizontal="center" vertical="center" textRotation="90" wrapText="1"/>
    </xf>
    <xf numFmtId="0" fontId="43" fillId="5" borderId="9" xfId="0" applyNumberFormat="1" applyFont="1" applyFill="1" applyBorder="1" applyAlignment="1">
      <alignment horizontal="center" wrapText="1"/>
    </xf>
    <xf numFmtId="0" fontId="43" fillId="5" borderId="6" xfId="0" applyNumberFormat="1" applyFont="1" applyFill="1" applyBorder="1" applyAlignment="1">
      <alignment horizontal="center" wrapText="1"/>
    </xf>
    <xf numFmtId="0" fontId="43" fillId="5" borderId="10" xfId="0" applyNumberFormat="1" applyFont="1" applyFill="1" applyBorder="1" applyAlignment="1">
      <alignment horizontal="center" wrapText="1"/>
    </xf>
    <xf numFmtId="0" fontId="12" fillId="5" borderId="11" xfId="0" applyNumberFormat="1" applyFont="1" applyFill="1" applyBorder="1" applyAlignment="1">
      <alignment vertical="top" wrapText="1"/>
    </xf>
    <xf numFmtId="0" fontId="42" fillId="5" borderId="9" xfId="0" applyNumberFormat="1" applyFont="1" applyFill="1" applyBorder="1" applyAlignment="1">
      <alignment vertical="top" wrapText="1"/>
    </xf>
    <xf numFmtId="0" fontId="42" fillId="5" borderId="0" xfId="0" applyNumberFormat="1" applyFont="1" applyFill="1" applyBorder="1" applyAlignment="1">
      <alignment vertical="top" wrapText="1"/>
    </xf>
    <xf numFmtId="0" fontId="42" fillId="5" borderId="0" xfId="0" applyNumberFormat="1" applyFont="1" applyFill="1" applyBorder="1" applyAlignment="1">
      <alignment wrapText="1"/>
    </xf>
    <xf numFmtId="0" fontId="42" fillId="5" borderId="1" xfId="0" applyNumberFormat="1" applyFont="1" applyFill="1" applyBorder="1" applyAlignment="1">
      <alignment vertical="center" textRotation="90" wrapText="1"/>
    </xf>
    <xf numFmtId="0" fontId="43" fillId="5" borderId="10" xfId="0" applyNumberFormat="1" applyFont="1" applyFill="1" applyBorder="1" applyAlignment="1">
      <alignment vertical="top" wrapText="1"/>
    </xf>
    <xf numFmtId="0" fontId="43" fillId="5" borderId="10" xfId="0" applyNumberFormat="1" applyFont="1" applyFill="1" applyBorder="1" applyAlignment="1">
      <alignment horizontal="center" vertical="center" wrapText="1"/>
    </xf>
    <xf numFmtId="0" fontId="43" fillId="5" borderId="8" xfId="0" applyNumberFormat="1" applyFont="1" applyFill="1" applyBorder="1" applyAlignment="1">
      <alignment horizontal="center" vertical="center" wrapText="1"/>
    </xf>
    <xf numFmtId="0" fontId="43" fillId="5" borderId="1" xfId="0" applyNumberFormat="1" applyFont="1" applyFill="1" applyBorder="1" applyAlignment="1">
      <alignment horizontal="center" vertical="center" wrapText="1"/>
    </xf>
    <xf numFmtId="0" fontId="43" fillId="5" borderId="9" xfId="0" applyNumberFormat="1" applyFont="1" applyFill="1" applyBorder="1" applyAlignment="1">
      <alignment horizontal="center" vertical="center" wrapText="1"/>
    </xf>
    <xf numFmtId="0" fontId="20" fillId="5" borderId="6" xfId="0" applyNumberFormat="1" applyFont="1" applyFill="1" applyBorder="1" applyAlignment="1">
      <alignment horizontal="center" vertical="center" wrapText="1"/>
    </xf>
    <xf numFmtId="0" fontId="20" fillId="5" borderId="9" xfId="0" applyNumberFormat="1" applyFont="1" applyFill="1" applyBorder="1" applyAlignment="1">
      <alignment horizontal="center" vertical="center" wrapText="1"/>
    </xf>
    <xf numFmtId="0" fontId="20" fillId="5" borderId="11" xfId="0" applyNumberFormat="1" applyFont="1" applyFill="1" applyBorder="1" applyAlignment="1">
      <alignment horizontal="center" vertical="center" wrapText="1"/>
    </xf>
    <xf numFmtId="0" fontId="43" fillId="5" borderId="6" xfId="0" applyNumberFormat="1" applyFont="1" applyFill="1" applyBorder="1" applyAlignment="1">
      <alignment horizontal="center" vertical="center" wrapText="1"/>
    </xf>
    <xf numFmtId="0" fontId="48" fillId="5" borderId="1" xfId="0" applyNumberFormat="1" applyFont="1" applyFill="1" applyBorder="1" applyAlignment="1">
      <alignment horizontal="center" vertical="top" wrapText="1"/>
    </xf>
    <xf numFmtId="0" fontId="43" fillId="5" borderId="8" xfId="0" applyNumberFormat="1" applyFont="1" applyFill="1" applyBorder="1" applyAlignment="1">
      <alignment wrapText="1"/>
    </xf>
    <xf numFmtId="0" fontId="43" fillId="5" borderId="6" xfId="0" applyNumberFormat="1" applyFont="1" applyFill="1" applyBorder="1" applyAlignment="1">
      <alignment wrapText="1"/>
    </xf>
    <xf numFmtId="0" fontId="42" fillId="5" borderId="6" xfId="0" applyNumberFormat="1" applyFont="1" applyFill="1" applyBorder="1" applyAlignment="1">
      <alignment horizontal="center" vertical="center" textRotation="90" wrapText="1"/>
    </xf>
    <xf numFmtId="0" fontId="48" fillId="5" borderId="3" xfId="0" applyNumberFormat="1" applyFont="1" applyFill="1" applyBorder="1" applyAlignment="1">
      <alignment horizontal="center" vertical="center" textRotation="90" wrapText="1"/>
    </xf>
    <xf numFmtId="0" fontId="48" fillId="5" borderId="8" xfId="0" applyNumberFormat="1" applyFont="1" applyFill="1" applyBorder="1" applyAlignment="1">
      <alignment horizontal="center" vertical="center" textRotation="90" wrapText="1"/>
    </xf>
    <xf numFmtId="0" fontId="48" fillId="5" borderId="1" xfId="0" applyNumberFormat="1" applyFont="1" applyFill="1" applyBorder="1" applyAlignment="1">
      <alignment horizontal="center" vertical="center" textRotation="90" wrapText="1"/>
    </xf>
    <xf numFmtId="0" fontId="43" fillId="5" borderId="11" xfId="0" applyNumberFormat="1" applyFont="1" applyFill="1" applyBorder="1" applyAlignment="1">
      <alignment horizontal="center" vertical="center" wrapText="1"/>
    </xf>
    <xf numFmtId="0" fontId="43" fillId="5" borderId="1" xfId="0" applyNumberFormat="1" applyFont="1" applyFill="1" applyBorder="1" applyAlignment="1">
      <alignment horizontal="center" vertical="center" textRotation="90" wrapText="1"/>
    </xf>
    <xf numFmtId="0" fontId="43" fillId="5" borderId="33" xfId="0" applyNumberFormat="1" applyFont="1" applyFill="1" applyBorder="1" applyAlignment="1">
      <alignment horizontal="center" vertical="center" textRotation="90" wrapText="1"/>
    </xf>
    <xf numFmtId="0" fontId="44" fillId="5" borderId="3" xfId="0" applyNumberFormat="1" applyFont="1" applyFill="1" applyBorder="1" applyAlignment="1">
      <alignment horizontal="center" vertical="center" wrapText="1"/>
    </xf>
    <xf numFmtId="0" fontId="44" fillId="5" borderId="11" xfId="0" applyNumberFormat="1" applyFont="1" applyFill="1" applyBorder="1" applyAlignment="1">
      <alignment vertical="top" wrapText="1"/>
    </xf>
    <xf numFmtId="0" fontId="44" fillId="5" borderId="1" xfId="0" applyNumberFormat="1" applyFont="1" applyFill="1" applyBorder="1" applyAlignment="1">
      <alignment vertical="top" wrapText="1"/>
    </xf>
    <xf numFmtId="0" fontId="44" fillId="5" borderId="11" xfId="0" applyNumberFormat="1" applyFont="1" applyFill="1" applyBorder="1" applyAlignment="1">
      <alignment horizontal="right" vertical="top" wrapText="1"/>
    </xf>
    <xf numFmtId="0" fontId="48" fillId="5" borderId="8" xfId="0" applyNumberFormat="1" applyFont="1" applyFill="1" applyBorder="1" applyAlignment="1">
      <alignment horizontal="center" vertical="center" wrapText="1"/>
    </xf>
    <xf numFmtId="0" fontId="42" fillId="5" borderId="1" xfId="0" applyNumberFormat="1" applyFont="1" applyFill="1" applyBorder="1" applyAlignment="1">
      <alignment horizontal="center" vertical="center" wrapText="1"/>
    </xf>
    <xf numFmtId="0" fontId="42" fillId="5" borderId="33" xfId="0" applyNumberFormat="1" applyFont="1" applyFill="1" applyBorder="1" applyAlignment="1">
      <alignment horizontal="center" vertical="center" wrapText="1"/>
    </xf>
    <xf numFmtId="0" fontId="0" fillId="0" borderId="10" xfId="0" applyNumberFormat="1" applyBorder="1"/>
    <xf numFmtId="0" fontId="1" fillId="0" borderId="11" xfId="0" applyNumberFormat="1" applyFont="1" applyBorder="1" applyAlignment="1">
      <alignment horizontal="center" vertical="center"/>
    </xf>
    <xf numFmtId="0" fontId="1" fillId="0" borderId="9" xfId="0" applyNumberFormat="1" applyFont="1" applyBorder="1" applyAlignment="1">
      <alignment horizontal="center" vertical="center"/>
    </xf>
    <xf numFmtId="0" fontId="1" fillId="0" borderId="10" xfId="0" applyNumberFormat="1" applyFont="1" applyBorder="1" applyAlignment="1">
      <alignment horizontal="center" vertical="center"/>
    </xf>
    <xf numFmtId="0" fontId="50" fillId="5" borderId="5" xfId="0" applyNumberFormat="1" applyFont="1" applyFill="1" applyBorder="1" applyAlignment="1">
      <alignment horizontal="center" vertical="center" wrapText="1"/>
    </xf>
    <xf numFmtId="0" fontId="50" fillId="5" borderId="9" xfId="0" applyNumberFormat="1" applyFont="1" applyFill="1" applyBorder="1" applyAlignment="1">
      <alignment horizontal="center" vertical="center" wrapText="1"/>
    </xf>
    <xf numFmtId="0" fontId="50" fillId="5" borderId="6" xfId="0" applyNumberFormat="1" applyFont="1" applyFill="1" applyBorder="1" applyAlignment="1">
      <alignment horizontal="center" vertical="center" wrapText="1"/>
    </xf>
    <xf numFmtId="0" fontId="50" fillId="5" borderId="7" xfId="0" applyNumberFormat="1" applyFont="1" applyFill="1" applyBorder="1" applyAlignment="1">
      <alignment horizontal="center" vertical="center" wrapText="1"/>
    </xf>
    <xf numFmtId="0" fontId="50" fillId="5" borderId="10" xfId="0" applyNumberFormat="1" applyFont="1" applyFill="1" applyBorder="1" applyAlignment="1">
      <alignment horizontal="center" vertical="center" wrapText="1"/>
    </xf>
    <xf numFmtId="0" fontId="50" fillId="5" borderId="8" xfId="0" applyNumberFormat="1" applyFont="1" applyFill="1" applyBorder="1" applyAlignment="1">
      <alignment horizontal="center" vertical="center" wrapText="1"/>
    </xf>
    <xf numFmtId="0" fontId="22" fillId="5" borderId="3" xfId="0" applyNumberFormat="1" applyFont="1" applyFill="1" applyBorder="1" applyAlignment="1">
      <alignment horizontal="center" vertical="center" wrapText="1"/>
    </xf>
    <xf numFmtId="0" fontId="22" fillId="5" borderId="11" xfId="0" applyNumberFormat="1" applyFont="1" applyFill="1" applyBorder="1" applyAlignment="1">
      <alignment horizontal="center" vertical="center" wrapText="1"/>
    </xf>
    <xf numFmtId="2" fontId="50" fillId="5" borderId="9" xfId="0" applyNumberFormat="1" applyFont="1" applyFill="1" applyBorder="1" applyAlignment="1">
      <alignment horizontal="center" vertical="center" wrapText="1"/>
    </xf>
    <xf numFmtId="0" fontId="22" fillId="5" borderId="6" xfId="0" applyNumberFormat="1" applyFont="1" applyFill="1" applyBorder="1" applyAlignment="1">
      <alignment horizontal="center" vertical="center" wrapText="1"/>
    </xf>
    <xf numFmtId="0" fontId="50" fillId="5" borderId="11" xfId="0" applyNumberFormat="1" applyFont="1" applyFill="1" applyBorder="1" applyAlignment="1">
      <alignment horizontal="center" vertical="center" wrapText="1"/>
    </xf>
    <xf numFmtId="0" fontId="1" fillId="0" borderId="10" xfId="0" applyNumberFormat="1" applyFont="1" applyFill="1" applyBorder="1" applyAlignment="1">
      <alignment horizontal="center" vertical="center"/>
    </xf>
    <xf numFmtId="0" fontId="22" fillId="0" borderId="11" xfId="0" applyNumberFormat="1" applyFont="1" applyFill="1" applyBorder="1" applyAlignment="1">
      <alignment horizontal="center" vertical="center" wrapText="1"/>
    </xf>
    <xf numFmtId="0" fontId="22" fillId="0" borderId="3" xfId="0" applyNumberFormat="1" applyFont="1" applyFill="1" applyBorder="1" applyAlignment="1">
      <alignment horizontal="center" vertical="center" wrapText="1"/>
    </xf>
    <xf numFmtId="0" fontId="50" fillId="0" borderId="9" xfId="0" applyNumberFormat="1" applyFont="1" applyFill="1" applyBorder="1" applyAlignment="1">
      <alignment horizontal="center" vertical="center" wrapText="1"/>
    </xf>
    <xf numFmtId="0" fontId="50" fillId="0" borderId="6" xfId="0" applyNumberFormat="1" applyFont="1" applyFill="1" applyBorder="1" applyAlignment="1">
      <alignment horizontal="center" vertical="center" wrapText="1"/>
    </xf>
    <xf numFmtId="0" fontId="50" fillId="0" borderId="5" xfId="0" applyNumberFormat="1" applyFont="1" applyFill="1" applyBorder="1" applyAlignment="1">
      <alignment horizontal="center" vertical="center" wrapText="1"/>
    </xf>
    <xf numFmtId="0" fontId="50" fillId="0" borderId="10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6" fontId="1" fillId="0" borderId="0" xfId="0" applyNumberFormat="1" applyFont="1"/>
    <xf numFmtId="2" fontId="44" fillId="5" borderId="6" xfId="0" applyNumberFormat="1" applyFont="1" applyFill="1" applyBorder="1" applyAlignment="1">
      <alignment horizontal="center" vertical="top" wrapText="1"/>
    </xf>
    <xf numFmtId="2" fontId="49" fillId="5" borderId="6" xfId="0" applyNumberFormat="1" applyFont="1" applyFill="1" applyBorder="1" applyAlignment="1">
      <alignment horizontal="center" vertical="top" wrapText="1"/>
    </xf>
    <xf numFmtId="2" fontId="44" fillId="5" borderId="33" xfId="0" applyNumberFormat="1" applyFont="1" applyFill="1" applyBorder="1" applyAlignment="1">
      <alignment horizontal="center" vertical="top" wrapText="1"/>
    </xf>
    <xf numFmtId="0" fontId="44" fillId="5" borderId="11" xfId="0" applyNumberFormat="1" applyFont="1" applyFill="1" applyBorder="1" applyAlignment="1">
      <alignment horizontal="right" wrapText="1"/>
    </xf>
    <xf numFmtId="0" fontId="44" fillId="5" borderId="11" xfId="0" applyNumberFormat="1" applyFont="1" applyFill="1" applyBorder="1" applyAlignment="1">
      <alignment wrapText="1"/>
    </xf>
    <xf numFmtId="0" fontId="28" fillId="5" borderId="9" xfId="0" applyNumberFormat="1" applyFont="1" applyFill="1" applyBorder="1" applyAlignment="1">
      <alignment horizontal="center" vertical="center" wrapText="1"/>
    </xf>
    <xf numFmtId="0" fontId="44" fillId="5" borderId="11" xfId="0" applyNumberFormat="1" applyFont="1" applyFill="1" applyBorder="1" applyAlignment="1">
      <alignment horizontal="center" wrapText="1"/>
    </xf>
    <xf numFmtId="166" fontId="5" fillId="0" borderId="4" xfId="0" applyNumberFormat="1" applyFont="1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165" fontId="9" fillId="0" borderId="4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center" vertical="center" wrapText="1"/>
    </xf>
    <xf numFmtId="0" fontId="1" fillId="0" borderId="0" xfId="0" applyFont="1" applyBorder="1" applyAlignment="1">
      <alignment horizontal="center" wrapText="1"/>
    </xf>
    <xf numFmtId="0" fontId="0" fillId="0" borderId="0" xfId="0" applyBorder="1" applyAlignment="1"/>
    <xf numFmtId="0" fontId="1" fillId="0" borderId="0" xfId="0" applyFont="1" applyBorder="1" applyAlignment="1"/>
    <xf numFmtId="0" fontId="0" fillId="0" borderId="0" xfId="0" applyBorder="1" applyAlignment="1">
      <alignment vertical="center"/>
    </xf>
    <xf numFmtId="0" fontId="0" fillId="0" borderId="0" xfId="0" applyAlignment="1"/>
    <xf numFmtId="0" fontId="0" fillId="0" borderId="1" xfId="0" applyBorder="1" applyAlignment="1">
      <alignment horizontal="center" vertical="center" wrapText="1"/>
    </xf>
    <xf numFmtId="0" fontId="0" fillId="3" borderId="0" xfId="0" applyFill="1"/>
    <xf numFmtId="0" fontId="0" fillId="0" borderId="0" xfId="0" applyAlignment="1">
      <alignment horizontal="left" vertical="center"/>
    </xf>
    <xf numFmtId="0" fontId="1" fillId="0" borderId="0" xfId="0" applyFont="1" applyBorder="1" applyAlignment="1">
      <alignment horizontal="left" vertical="top" wrapText="1"/>
    </xf>
    <xf numFmtId="0" fontId="1" fillId="0" borderId="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center" vertical="top" wrapText="1"/>
    </xf>
    <xf numFmtId="0" fontId="1" fillId="0" borderId="0" xfId="0" applyNumberFormat="1" applyFont="1" applyBorder="1" applyAlignment="1">
      <alignment horizontal="left" vertical="top" wrapText="1"/>
    </xf>
    <xf numFmtId="0" fontId="1" fillId="0" borderId="0" xfId="0" applyNumberFormat="1" applyFont="1" applyFill="1" applyBorder="1" applyAlignment="1">
      <alignment horizontal="left" vertical="top" wrapText="1"/>
    </xf>
    <xf numFmtId="0" fontId="1" fillId="0" borderId="9" xfId="0" applyNumberFormat="1" applyFont="1" applyFill="1" applyBorder="1" applyAlignment="1">
      <alignment horizontal="justify" vertical="top" wrapText="1"/>
    </xf>
    <xf numFmtId="0" fontId="1" fillId="0" borderId="11" xfId="0" applyFont="1" applyFill="1" applyBorder="1" applyAlignment="1">
      <alignment horizontal="justify" vertical="top" wrapText="1"/>
    </xf>
    <xf numFmtId="0" fontId="1" fillId="0" borderId="9" xfId="0" applyNumberFormat="1" applyFont="1" applyFill="1" applyBorder="1" applyAlignment="1">
      <alignment horizontal="left" vertical="top" wrapText="1"/>
    </xf>
    <xf numFmtId="2" fontId="1" fillId="0" borderId="9" xfId="0" applyNumberFormat="1" applyFont="1" applyFill="1" applyBorder="1" applyAlignment="1">
      <alignment horizontal="left" vertical="top" wrapText="1"/>
    </xf>
    <xf numFmtId="0" fontId="1" fillId="0" borderId="10" xfId="0" applyNumberFormat="1" applyFont="1" applyFill="1" applyBorder="1" applyAlignment="1">
      <alignment horizontal="justify" vertical="top" wrapText="1"/>
    </xf>
    <xf numFmtId="0" fontId="1" fillId="0" borderId="10" xfId="0" applyNumberFormat="1" applyFont="1" applyFill="1" applyBorder="1" applyAlignment="1">
      <alignment horizontal="left" vertical="top" wrapText="1"/>
    </xf>
    <xf numFmtId="0" fontId="1" fillId="0" borderId="11" xfId="0" applyNumberFormat="1" applyFont="1" applyFill="1" applyBorder="1" applyAlignment="1">
      <alignment horizontal="justify" vertical="top" wrapText="1"/>
    </xf>
    <xf numFmtId="0" fontId="1" fillId="0" borderId="11" xfId="0" applyNumberFormat="1" applyFont="1" applyFill="1" applyBorder="1" applyAlignment="1">
      <alignment horizontal="left" vertical="top" wrapText="1"/>
    </xf>
    <xf numFmtId="0" fontId="1" fillId="0" borderId="9" xfId="0" applyFont="1" applyFill="1" applyBorder="1" applyAlignment="1">
      <alignment horizontal="justify" vertical="top" wrapText="1"/>
    </xf>
    <xf numFmtId="0" fontId="1" fillId="0" borderId="10" xfId="0" applyFont="1" applyFill="1" applyBorder="1" applyAlignment="1">
      <alignment horizontal="justify" vertical="top" wrapText="1"/>
    </xf>
    <xf numFmtId="2" fontId="1" fillId="0" borderId="0" xfId="0" applyNumberFormat="1" applyFont="1" applyFill="1" applyBorder="1" applyAlignment="1">
      <alignment horizontal="left" vertical="top" wrapText="1"/>
    </xf>
    <xf numFmtId="2" fontId="1" fillId="0" borderId="11" xfId="0" applyNumberFormat="1" applyFont="1" applyFill="1" applyBorder="1" applyAlignment="1">
      <alignment horizontal="left" vertical="top" wrapText="1"/>
    </xf>
    <xf numFmtId="2" fontId="1" fillId="0" borderId="10" xfId="0" applyNumberFormat="1" applyFont="1" applyFill="1" applyBorder="1" applyAlignment="1">
      <alignment horizontal="left" vertical="top" wrapText="1"/>
    </xf>
    <xf numFmtId="0" fontId="1" fillId="0" borderId="4" xfId="0" applyFont="1" applyFill="1" applyBorder="1"/>
    <xf numFmtId="0" fontId="1" fillId="0" borderId="0" xfId="0" applyFont="1" applyFill="1" applyBorder="1" applyAlignment="1">
      <alignment horizontal="left"/>
    </xf>
    <xf numFmtId="0" fontId="0" fillId="0" borderId="29" xfId="0" applyBorder="1"/>
    <xf numFmtId="0" fontId="5" fillId="0" borderId="35" xfId="0" applyFont="1" applyBorder="1"/>
    <xf numFmtId="0" fontId="5" fillId="0" borderId="36" xfId="0" applyFont="1" applyBorder="1"/>
    <xf numFmtId="0" fontId="0" fillId="0" borderId="0" xfId="0" applyBorder="1"/>
    <xf numFmtId="0" fontId="1" fillId="0" borderId="0" xfId="0" applyFont="1" applyBorder="1"/>
    <xf numFmtId="0" fontId="5" fillId="0" borderId="4" xfId="0" applyFont="1" applyFill="1" applyBorder="1"/>
    <xf numFmtId="0" fontId="1" fillId="0" borderId="0" xfId="0" applyFont="1" applyAlignment="1">
      <alignment horizontal="left" vertical="center"/>
    </xf>
    <xf numFmtId="0" fontId="5" fillId="0" borderId="23" xfId="0" applyFont="1" applyFill="1" applyBorder="1"/>
    <xf numFmtId="0" fontId="0" fillId="0" borderId="23" xfId="0" applyBorder="1"/>
    <xf numFmtId="0" fontId="5" fillId="0" borderId="37" xfId="0" applyFont="1" applyFill="1" applyBorder="1"/>
    <xf numFmtId="0" fontId="0" fillId="0" borderId="19" xfId="0" applyFill="1" applyBorder="1"/>
    <xf numFmtId="0" fontId="0" fillId="0" borderId="20" xfId="0" applyFill="1" applyBorder="1"/>
    <xf numFmtId="0" fontId="1" fillId="0" borderId="23" xfId="0" applyFont="1" applyBorder="1"/>
    <xf numFmtId="0" fontId="1" fillId="0" borderId="37" xfId="0" applyFont="1" applyBorder="1"/>
    <xf numFmtId="0" fontId="1" fillId="0" borderId="19" xfId="0" applyFont="1" applyBorder="1"/>
    <xf numFmtId="0" fontId="1" fillId="0" borderId="19" xfId="0" applyFont="1" applyFill="1" applyBorder="1"/>
    <xf numFmtId="0" fontId="1" fillId="0" borderId="20" xfId="0" applyFont="1" applyFill="1" applyBorder="1"/>
    <xf numFmtId="0" fontId="51" fillId="6" borderId="73" xfId="0" applyFont="1" applyFill="1" applyBorder="1" applyAlignment="1">
      <alignment horizontal="justify" vertical="center" wrapText="1"/>
    </xf>
    <xf numFmtId="0" fontId="51" fillId="6" borderId="74" xfId="0" applyFont="1" applyFill="1" applyBorder="1" applyAlignment="1">
      <alignment horizontal="justify" vertical="center" wrapText="1"/>
    </xf>
    <xf numFmtId="0" fontId="51" fillId="6" borderId="75" xfId="0" applyFont="1" applyFill="1" applyBorder="1" applyAlignment="1">
      <alignment horizontal="justify" vertical="center" wrapText="1"/>
    </xf>
    <xf numFmtId="0" fontId="2" fillId="0" borderId="75" xfId="0" applyFont="1" applyBorder="1" applyAlignment="1">
      <alignment horizontal="justify" vertical="center" wrapText="1"/>
    </xf>
    <xf numFmtId="0" fontId="35" fillId="7" borderId="75" xfId="0" applyFont="1" applyFill="1" applyBorder="1" applyAlignment="1">
      <alignment vertical="top" wrapText="1"/>
    </xf>
    <xf numFmtId="0" fontId="0" fillId="6" borderId="76" xfId="0" applyFill="1" applyBorder="1" applyAlignment="1">
      <alignment vertical="top" wrapText="1"/>
    </xf>
    <xf numFmtId="0" fontId="5" fillId="0" borderId="0" xfId="0" applyFont="1" applyBorder="1"/>
    <xf numFmtId="0" fontId="0" fillId="0" borderId="0" xfId="0" applyFill="1" applyBorder="1"/>
    <xf numFmtId="0" fontId="5" fillId="0" borderId="38" xfId="0" applyFont="1" applyBorder="1"/>
    <xf numFmtId="0" fontId="0" fillId="0" borderId="30" xfId="0" applyBorder="1"/>
    <xf numFmtId="0" fontId="5" fillId="0" borderId="37" xfId="0" applyFont="1" applyBorder="1"/>
    <xf numFmtId="0" fontId="52" fillId="0" borderId="75" xfId="0" applyFont="1" applyBorder="1" applyAlignment="1">
      <alignment horizontal="center" vertical="center" wrapText="1"/>
    </xf>
    <xf numFmtId="0" fontId="52" fillId="0" borderId="75" xfId="0" applyFont="1" applyBorder="1" applyAlignment="1">
      <alignment vertical="top" wrapText="1" indent="2"/>
    </xf>
    <xf numFmtId="0" fontId="53" fillId="0" borderId="75" xfId="0" applyFont="1" applyBorder="1" applyAlignment="1">
      <alignment horizontal="center" vertical="center" wrapText="1"/>
    </xf>
    <xf numFmtId="165" fontId="1" fillId="0" borderId="0" xfId="0" applyNumberFormat="1" applyFont="1" applyFill="1" applyBorder="1" applyAlignment="1">
      <alignment horizontal="center"/>
    </xf>
    <xf numFmtId="0" fontId="1" fillId="0" borderId="11" xfId="0" applyNumberFormat="1" applyFont="1" applyBorder="1" applyAlignment="1">
      <alignment horizontal="justify" vertical="top" wrapText="1"/>
    </xf>
    <xf numFmtId="0" fontId="1" fillId="0" borderId="11" xfId="0" applyNumberFormat="1" applyFont="1" applyBorder="1" applyAlignment="1">
      <alignment horizontal="left" vertical="top" wrapText="1"/>
    </xf>
    <xf numFmtId="0" fontId="1" fillId="0" borderId="9" xfId="0" applyNumberFormat="1" applyFont="1" applyBorder="1" applyAlignment="1">
      <alignment horizontal="justify" vertical="top" wrapText="1"/>
    </xf>
    <xf numFmtId="0" fontId="1" fillId="0" borderId="9" xfId="0" applyNumberFormat="1" applyFont="1" applyBorder="1" applyAlignment="1">
      <alignment horizontal="left" vertical="top" wrapText="1"/>
    </xf>
    <xf numFmtId="0" fontId="1" fillId="3" borderId="9" xfId="0" applyNumberFormat="1" applyFont="1" applyFill="1" applyBorder="1" applyAlignment="1">
      <alignment horizontal="justify" vertical="top" wrapText="1"/>
    </xf>
    <xf numFmtId="0" fontId="1" fillId="3" borderId="11" xfId="0" applyFont="1" applyFill="1" applyBorder="1" applyAlignment="1">
      <alignment horizontal="justify" vertical="top" wrapText="1"/>
    </xf>
    <xf numFmtId="0" fontId="1" fillId="3" borderId="9" xfId="0" applyFont="1" applyFill="1" applyBorder="1" applyAlignment="1">
      <alignment horizontal="left" vertical="top" wrapText="1"/>
    </xf>
    <xf numFmtId="166" fontId="1" fillId="3" borderId="9" xfId="0" applyNumberFormat="1" applyFont="1" applyFill="1" applyBorder="1" applyAlignment="1">
      <alignment horizontal="left" vertical="top" wrapText="1"/>
    </xf>
    <xf numFmtId="0" fontId="1" fillId="3" borderId="9" xfId="0" applyNumberFormat="1" applyFont="1" applyFill="1" applyBorder="1" applyAlignment="1">
      <alignment horizontal="left" vertical="top" wrapText="1"/>
    </xf>
    <xf numFmtId="0" fontId="1" fillId="0" borderId="10" xfId="0" applyNumberFormat="1" applyFont="1" applyBorder="1" applyAlignment="1">
      <alignment horizontal="justify" vertical="top" wrapText="1"/>
    </xf>
    <xf numFmtId="2" fontId="1" fillId="0" borderId="9" xfId="0" applyNumberFormat="1" applyFont="1" applyBorder="1" applyAlignment="1">
      <alignment horizontal="left" vertical="top" wrapText="1"/>
    </xf>
    <xf numFmtId="2" fontId="1" fillId="3" borderId="9" xfId="0" applyNumberFormat="1" applyFont="1" applyFill="1" applyBorder="1" applyAlignment="1">
      <alignment horizontal="left" vertical="top" wrapText="1"/>
    </xf>
    <xf numFmtId="2" fontId="1" fillId="0" borderId="10" xfId="0" applyNumberFormat="1" applyFont="1" applyBorder="1" applyAlignment="1">
      <alignment horizontal="left" vertical="top" wrapText="1"/>
    </xf>
    <xf numFmtId="2" fontId="54" fillId="6" borderId="75" xfId="0" applyNumberFormat="1" applyFont="1" applyFill="1" applyBorder="1" applyAlignment="1">
      <alignment horizontal="justify" vertical="center" wrapText="1"/>
    </xf>
    <xf numFmtId="165" fontId="1" fillId="0" borderId="4" xfId="0" applyNumberFormat="1" applyFont="1" applyBorder="1" applyAlignment="1">
      <alignment horizontal="center" vertical="center" wrapText="1"/>
    </xf>
    <xf numFmtId="165" fontId="1" fillId="0" borderId="75" xfId="0" applyNumberFormat="1" applyFont="1" applyBorder="1" applyAlignment="1">
      <alignment horizontal="justify" vertical="center" wrapText="1"/>
    </xf>
    <xf numFmtId="165" fontId="9" fillId="0" borderId="18" xfId="0" applyNumberFormat="1" applyFont="1" applyBorder="1" applyAlignment="1">
      <alignment horizontal="center" vertical="center" wrapText="1"/>
    </xf>
    <xf numFmtId="165" fontId="9" fillId="0" borderId="40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wrapText="1"/>
    </xf>
    <xf numFmtId="0" fontId="0" fillId="0" borderId="40" xfId="0" applyBorder="1" applyAlignment="1">
      <alignment wrapText="1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165" fontId="0" fillId="0" borderId="41" xfId="0" applyNumberFormat="1" applyBorder="1" applyAlignment="1">
      <alignment wrapText="1"/>
    </xf>
    <xf numFmtId="165" fontId="0" fillId="0" borderId="4" xfId="0" applyNumberFormat="1" applyBorder="1" applyAlignment="1">
      <alignment wrapText="1"/>
    </xf>
    <xf numFmtId="166" fontId="0" fillId="0" borderId="4" xfId="0" applyNumberFormat="1" applyBorder="1" applyAlignment="1">
      <alignment wrapText="1"/>
    </xf>
    <xf numFmtId="165" fontId="9" fillId="0" borderId="4" xfId="0" applyNumberFormat="1" applyFont="1" applyBorder="1" applyAlignment="1">
      <alignment wrapText="1"/>
    </xf>
    <xf numFmtId="0" fontId="1" fillId="0" borderId="15" xfId="0" applyFont="1" applyBorder="1" applyAlignment="1">
      <alignment textRotation="90" wrapText="1"/>
    </xf>
    <xf numFmtId="0" fontId="1" fillId="0" borderId="16" xfId="0" applyFont="1" applyBorder="1" applyAlignment="1">
      <alignment textRotation="90" wrapText="1"/>
    </xf>
    <xf numFmtId="0" fontId="0" fillId="0" borderId="16" xfId="0" applyBorder="1" applyAlignment="1">
      <alignment textRotation="90" wrapText="1"/>
    </xf>
    <xf numFmtId="0" fontId="9" fillId="0" borderId="16" xfId="0" applyFont="1" applyBorder="1" applyAlignment="1">
      <alignment textRotation="90" wrapText="1"/>
    </xf>
    <xf numFmtId="0" fontId="1" fillId="0" borderId="42" xfId="0" applyFont="1" applyBorder="1" applyAlignment="1">
      <alignment textRotation="90" wrapText="1"/>
    </xf>
    <xf numFmtId="0" fontId="1" fillId="0" borderId="21" xfId="0" applyFont="1" applyBorder="1" applyAlignment="1">
      <alignment textRotation="90" wrapText="1"/>
    </xf>
    <xf numFmtId="0" fontId="1" fillId="0" borderId="16" xfId="0" applyFont="1" applyBorder="1" applyAlignment="1">
      <alignment horizontal="center" textRotation="90" wrapText="1"/>
    </xf>
    <xf numFmtId="0" fontId="0" fillId="0" borderId="0" xfId="0" applyFill="1" applyAlignment="1">
      <alignment wrapText="1"/>
    </xf>
    <xf numFmtId="0" fontId="1" fillId="0" borderId="17" xfId="0" applyFont="1" applyBorder="1" applyAlignment="1">
      <alignment textRotation="90" wrapText="1"/>
    </xf>
    <xf numFmtId="2" fontId="43" fillId="5" borderId="33" xfId="0" applyNumberFormat="1" applyFont="1" applyFill="1" applyBorder="1" applyAlignment="1">
      <alignment horizontal="center" vertical="center" wrapText="1"/>
    </xf>
    <xf numFmtId="2" fontId="43" fillId="5" borderId="8" xfId="0" applyNumberFormat="1" applyFont="1" applyFill="1" applyBorder="1" applyAlignment="1">
      <alignment horizontal="center" vertical="center" wrapText="1"/>
    </xf>
    <xf numFmtId="0" fontId="1" fillId="0" borderId="1" xfId="0" applyNumberFormat="1" applyFont="1" applyFill="1" applyBorder="1" applyAlignment="1">
      <alignment horizontal="left" vertical="top" wrapText="1"/>
    </xf>
    <xf numFmtId="0" fontId="1" fillId="0" borderId="24" xfId="0" applyFont="1" applyBorder="1" applyAlignment="1">
      <alignment textRotation="90" wrapText="1"/>
    </xf>
    <xf numFmtId="0" fontId="9" fillId="0" borderId="43" xfId="0" applyFont="1" applyBorder="1" applyAlignment="1">
      <alignment textRotation="90" wrapText="1"/>
    </xf>
    <xf numFmtId="166" fontId="0" fillId="0" borderId="23" xfId="0" applyNumberFormat="1" applyBorder="1" applyAlignment="1">
      <alignment wrapText="1"/>
    </xf>
    <xf numFmtId="166" fontId="0" fillId="0" borderId="0" xfId="0" applyNumberFormat="1" applyAlignment="1">
      <alignment wrapText="1"/>
    </xf>
    <xf numFmtId="0" fontId="0" fillId="0" borderId="4" xfId="0" applyBorder="1" applyAlignment="1">
      <alignment textRotation="90" wrapText="1"/>
    </xf>
    <xf numFmtId="166" fontId="0" fillId="0" borderId="44" xfId="0" applyNumberFormat="1" applyBorder="1" applyAlignment="1">
      <alignment wrapText="1"/>
    </xf>
    <xf numFmtId="0" fontId="0" fillId="0" borderId="44" xfId="0" applyBorder="1" applyAlignment="1">
      <alignment wrapText="1"/>
    </xf>
    <xf numFmtId="0" fontId="0" fillId="0" borderId="44" xfId="0" applyBorder="1" applyAlignment="1">
      <alignment textRotation="90" wrapText="1"/>
    </xf>
    <xf numFmtId="2" fontId="53" fillId="0" borderId="75" xfId="0" applyNumberFormat="1" applyFont="1" applyBorder="1" applyAlignment="1">
      <alignment horizontal="center" vertical="center" wrapText="1"/>
    </xf>
    <xf numFmtId="164" fontId="0" fillId="0" borderId="4" xfId="0" applyNumberFormat="1" applyBorder="1"/>
    <xf numFmtId="164" fontId="0" fillId="0" borderId="0" xfId="0" applyNumberFormat="1"/>
    <xf numFmtId="164" fontId="1" fillId="0" borderId="4" xfId="0" applyNumberFormat="1" applyFont="1" applyBorder="1" applyAlignment="1">
      <alignment horizontal="left" vertical="center"/>
    </xf>
    <xf numFmtId="11" fontId="0" fillId="0" borderId="0" xfId="0" applyNumberFormat="1"/>
    <xf numFmtId="0" fontId="0" fillId="0" borderId="48" xfId="0" applyBorder="1"/>
    <xf numFmtId="11" fontId="0" fillId="0" borderId="0" xfId="0" applyNumberFormat="1" applyProtection="1">
      <protection locked="0"/>
    </xf>
    <xf numFmtId="0" fontId="0" fillId="0" borderId="0" xfId="0" applyBorder="1" applyAlignment="1">
      <alignment vertical="center" wrapText="1"/>
    </xf>
    <xf numFmtId="0" fontId="1" fillId="0" borderId="49" xfId="0" applyFont="1" applyBorder="1" applyAlignment="1">
      <alignment wrapText="1"/>
    </xf>
    <xf numFmtId="0" fontId="0" fillId="0" borderId="44" xfId="0" applyBorder="1" applyAlignment="1">
      <alignment horizontal="center" vertical="center" wrapText="1"/>
    </xf>
    <xf numFmtId="0" fontId="9" fillId="0" borderId="52" xfId="0" applyFont="1" applyBorder="1" applyAlignment="1">
      <alignment textRotation="90" wrapText="1"/>
    </xf>
    <xf numFmtId="0" fontId="9" fillId="0" borderId="53" xfId="0" applyFont="1" applyBorder="1" applyAlignment="1">
      <alignment textRotation="90" wrapText="1"/>
    </xf>
    <xf numFmtId="0" fontId="1" fillId="0" borderId="52" xfId="0" applyFont="1" applyBorder="1" applyAlignment="1">
      <alignment textRotation="90" wrapText="1"/>
    </xf>
    <xf numFmtId="0" fontId="1" fillId="0" borderId="54" xfId="0" applyFont="1" applyBorder="1" applyAlignment="1">
      <alignment textRotation="90" wrapText="1"/>
    </xf>
    <xf numFmtId="0" fontId="9" fillId="0" borderId="54" xfId="0" applyFont="1" applyBorder="1" applyAlignment="1">
      <alignment textRotation="90" wrapText="1"/>
    </xf>
    <xf numFmtId="0" fontId="1" fillId="0" borderId="53" xfId="0" applyFont="1" applyBorder="1" applyAlignment="1">
      <alignment textRotation="90" wrapText="1"/>
    </xf>
    <xf numFmtId="0" fontId="1" fillId="0" borderId="55" xfId="0" applyFont="1" applyBorder="1" applyAlignment="1">
      <alignment textRotation="90" wrapText="1"/>
    </xf>
    <xf numFmtId="167" fontId="1" fillId="0" borderId="4" xfId="0" applyNumberFormat="1" applyFont="1" applyBorder="1" applyAlignment="1">
      <alignment horizontal="center" vertical="center" wrapText="1"/>
    </xf>
    <xf numFmtId="0" fontId="1" fillId="8" borderId="24" xfId="0" applyFont="1" applyFill="1" applyBorder="1" applyAlignment="1">
      <alignment textRotation="90" wrapText="1"/>
    </xf>
    <xf numFmtId="0" fontId="1" fillId="8" borderId="43" xfId="0" applyFont="1" applyFill="1" applyBorder="1" applyAlignment="1">
      <alignment textRotation="90" wrapText="1"/>
    </xf>
    <xf numFmtId="0" fontId="1" fillId="8" borderId="16" xfId="0" applyFont="1" applyFill="1" applyBorder="1" applyAlignment="1">
      <alignment textRotation="90" wrapText="1"/>
    </xf>
    <xf numFmtId="0" fontId="0" fillId="8" borderId="21" xfId="0" applyFill="1" applyBorder="1" applyAlignment="1">
      <alignment textRotation="90" wrapText="1"/>
    </xf>
    <xf numFmtId="0" fontId="0" fillId="8" borderId="16" xfId="0" applyFill="1" applyBorder="1" applyAlignment="1">
      <alignment textRotation="90" wrapText="1"/>
    </xf>
    <xf numFmtId="0" fontId="0" fillId="8" borderId="42" xfId="0" applyFill="1" applyBorder="1" applyAlignment="1">
      <alignment textRotation="90" wrapText="1"/>
    </xf>
    <xf numFmtId="0" fontId="0" fillId="0" borderId="0" xfId="0" applyAlignment="1">
      <alignment horizontal="center"/>
    </xf>
    <xf numFmtId="0" fontId="1" fillId="0" borderId="41" xfId="0" applyFont="1" applyBorder="1" applyAlignment="1">
      <alignment wrapText="1"/>
    </xf>
    <xf numFmtId="0" fontId="1" fillId="0" borderId="51" xfId="0" applyFont="1" applyBorder="1" applyAlignment="1">
      <alignment wrapText="1"/>
    </xf>
    <xf numFmtId="2" fontId="0" fillId="3" borderId="4" xfId="0" applyNumberFormat="1" applyFill="1" applyBorder="1" applyAlignment="1">
      <alignment horizontal="center" vertical="center" wrapText="1"/>
    </xf>
    <xf numFmtId="0" fontId="1" fillId="0" borderId="58" xfId="0" applyFont="1" applyBorder="1" applyAlignment="1">
      <alignment wrapText="1"/>
    </xf>
    <xf numFmtId="0" fontId="1" fillId="0" borderId="59" xfId="0" applyFont="1" applyBorder="1" applyAlignment="1">
      <alignment wrapText="1"/>
    </xf>
    <xf numFmtId="0" fontId="9" fillId="0" borderId="58" xfId="0" applyFont="1" applyBorder="1" applyAlignment="1">
      <alignment wrapText="1"/>
    </xf>
    <xf numFmtId="0" fontId="9" fillId="0" borderId="41" xfId="0" applyFont="1" applyBorder="1" applyAlignment="1">
      <alignment wrapText="1"/>
    </xf>
    <xf numFmtId="166" fontId="9" fillId="0" borderId="41" xfId="0" applyNumberFormat="1" applyFont="1" applyBorder="1" applyAlignment="1">
      <alignment wrapText="1"/>
    </xf>
    <xf numFmtId="166" fontId="1" fillId="0" borderId="4" xfId="0" applyNumberFormat="1" applyFont="1" applyBorder="1" applyAlignment="1">
      <alignment horizontal="center" vertical="center" wrapText="1"/>
    </xf>
    <xf numFmtId="166" fontId="1" fillId="0" borderId="41" xfId="0" applyNumberFormat="1" applyFont="1" applyBorder="1" applyAlignment="1">
      <alignment wrapText="1"/>
    </xf>
    <xf numFmtId="0" fontId="63" fillId="0" borderId="0" xfId="0" applyFont="1" applyAlignment="1">
      <alignment wrapText="1"/>
    </xf>
    <xf numFmtId="165" fontId="64" fillId="0" borderId="4" xfId="0" applyNumberFormat="1" applyFont="1" applyBorder="1" applyAlignment="1">
      <alignment horizontal="center" vertical="center" wrapText="1"/>
    </xf>
    <xf numFmtId="0" fontId="64" fillId="0" borderId="16" xfId="0" applyFont="1" applyBorder="1" applyAlignment="1">
      <alignment textRotation="90" wrapText="1"/>
    </xf>
    <xf numFmtId="165" fontId="1" fillId="0" borderId="23" xfId="0" applyNumberFormat="1" applyFont="1" applyBorder="1" applyAlignment="1">
      <alignment horizontal="center" vertical="center" wrapText="1"/>
    </xf>
    <xf numFmtId="0" fontId="5" fillId="0" borderId="90" xfId="0" applyFont="1" applyBorder="1" applyAlignment="1">
      <alignment textRotation="90" wrapText="1"/>
    </xf>
    <xf numFmtId="166" fontId="5" fillId="0" borderId="50" xfId="0" applyNumberFormat="1" applyFont="1" applyFill="1" applyBorder="1" applyAlignment="1">
      <alignment horizontal="center" vertical="center" wrapText="1"/>
    </xf>
    <xf numFmtId="0" fontId="9" fillId="0" borderId="16" xfId="0" applyFont="1" applyFill="1" applyBorder="1" applyAlignment="1">
      <alignment textRotation="90" wrapText="1"/>
    </xf>
    <xf numFmtId="0" fontId="1" fillId="0" borderId="16" xfId="0" applyFont="1" applyFill="1" applyBorder="1" applyAlignment="1">
      <alignment textRotation="90" wrapText="1"/>
    </xf>
    <xf numFmtId="166" fontId="65" fillId="0" borderId="4" xfId="0" applyNumberFormat="1" applyFont="1" applyBorder="1" applyAlignment="1">
      <alignment horizontal="center" vertical="center" wrapText="1"/>
    </xf>
    <xf numFmtId="165" fontId="65" fillId="0" borderId="4" xfId="0" applyNumberFormat="1" applyFont="1" applyBorder="1" applyAlignment="1">
      <alignment horizontal="center" vertical="center" wrapText="1"/>
    </xf>
    <xf numFmtId="0" fontId="66" fillId="0" borderId="50" xfId="0" applyFont="1" applyBorder="1" applyAlignment="1">
      <alignment textRotation="90" wrapText="1"/>
    </xf>
    <xf numFmtId="0" fontId="67" fillId="0" borderId="89" xfId="0" applyFont="1" applyBorder="1" applyAlignment="1">
      <alignment wrapText="1"/>
    </xf>
    <xf numFmtId="0" fontId="67" fillId="0" borderId="41" xfId="0" applyFont="1" applyBorder="1" applyAlignment="1">
      <alignment wrapText="1"/>
    </xf>
    <xf numFmtId="0" fontId="1" fillId="0" borderId="4" xfId="2" applyFont="1" applyBorder="1"/>
    <xf numFmtId="0" fontId="1" fillId="0" borderId="0" xfId="2"/>
    <xf numFmtId="0" fontId="1" fillId="0" borderId="0" xfId="2" applyFont="1"/>
    <xf numFmtId="0" fontId="1" fillId="0" borderId="4" xfId="2" applyBorder="1" applyAlignment="1">
      <alignment horizontal="center" vertical="center" wrapText="1"/>
    </xf>
    <xf numFmtId="0" fontId="1" fillId="0" borderId="4" xfId="2" applyFont="1" applyBorder="1" applyAlignment="1">
      <alignment horizontal="center" vertical="center" wrapText="1"/>
    </xf>
    <xf numFmtId="0" fontId="1" fillId="0" borderId="4" xfId="2" applyBorder="1" applyAlignment="1">
      <alignment horizontal="center" vertical="center"/>
    </xf>
    <xf numFmtId="49" fontId="1" fillId="0" borderId="4" xfId="2" applyNumberFormat="1" applyFont="1" applyBorder="1" applyAlignment="1">
      <alignment horizontal="center" vertical="center"/>
    </xf>
    <xf numFmtId="0" fontId="1" fillId="0" borderId="4" xfId="2" applyFont="1" applyBorder="1" applyAlignment="1">
      <alignment horizontal="center" vertical="center"/>
    </xf>
    <xf numFmtId="49" fontId="1" fillId="0" borderId="4" xfId="2" applyNumberFormat="1" applyBorder="1" applyAlignment="1">
      <alignment horizontal="center" vertical="center"/>
    </xf>
    <xf numFmtId="0" fontId="9" fillId="0" borderId="0" xfId="0" applyFont="1"/>
    <xf numFmtId="0" fontId="1" fillId="11" borderId="4" xfId="0" applyFont="1" applyFill="1" applyBorder="1" applyAlignment="1">
      <alignment wrapText="1"/>
    </xf>
    <xf numFmtId="0" fontId="1" fillId="12" borderId="4" xfId="0" applyFont="1" applyFill="1" applyBorder="1" applyAlignment="1">
      <alignment horizontal="center" wrapText="1"/>
    </xf>
    <xf numFmtId="0" fontId="0" fillId="12" borderId="4" xfId="0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1" fillId="3" borderId="0" xfId="2" applyFill="1"/>
    <xf numFmtId="0" fontId="11" fillId="0" borderId="45" xfId="0" applyFont="1" applyBorder="1" applyAlignment="1">
      <alignment horizontal="center" vertical="top" wrapText="1"/>
    </xf>
    <xf numFmtId="0" fontId="11" fillId="0" borderId="46" xfId="0" applyFont="1" applyFill="1" applyBorder="1" applyAlignment="1">
      <alignment horizontal="center" vertical="top" wrapText="1"/>
    </xf>
    <xf numFmtId="0" fontId="11" fillId="0" borderId="47" xfId="0" applyFont="1" applyFill="1" applyBorder="1" applyAlignment="1">
      <alignment horizontal="center" vertical="top" wrapText="1"/>
    </xf>
    <xf numFmtId="0" fontId="0" fillId="0" borderId="22" xfId="0" applyBorder="1"/>
    <xf numFmtId="2" fontId="1" fillId="0" borderId="4" xfId="0" applyNumberFormat="1" applyFont="1" applyFill="1" applyBorder="1" applyAlignment="1">
      <alignment horizontal="center" vertical="top" wrapText="1"/>
    </xf>
    <xf numFmtId="2" fontId="1" fillId="0" borderId="14" xfId="0" applyNumberFormat="1" applyFont="1" applyFill="1" applyBorder="1" applyAlignment="1">
      <alignment horizontal="center" vertical="top" wrapText="1"/>
    </xf>
    <xf numFmtId="0" fontId="0" fillId="0" borderId="15" xfId="0" applyBorder="1"/>
    <xf numFmtId="2" fontId="1" fillId="0" borderId="16" xfId="0" applyNumberFormat="1" applyFont="1" applyFill="1" applyBorder="1" applyAlignment="1">
      <alignment horizontal="center" vertical="top" wrapText="1"/>
    </xf>
    <xf numFmtId="2" fontId="1" fillId="0" borderId="17" xfId="0" applyNumberFormat="1" applyFont="1" applyFill="1" applyBorder="1" applyAlignment="1">
      <alignment horizontal="center" vertical="top" wrapText="1"/>
    </xf>
    <xf numFmtId="0" fontId="22" fillId="0" borderId="0" xfId="0" applyFont="1" applyAlignment="1">
      <alignment horizontal="justify" vertical="center"/>
    </xf>
    <xf numFmtId="0" fontId="22" fillId="0" borderId="0" xfId="0" applyFont="1" applyAlignment="1">
      <alignment horizontal="right" vertical="center"/>
    </xf>
    <xf numFmtId="0" fontId="22" fillId="0" borderId="1" xfId="0" applyFont="1" applyBorder="1" applyAlignment="1">
      <alignment horizontal="center" vertical="center" wrapText="1"/>
    </xf>
    <xf numFmtId="0" fontId="22" fillId="0" borderId="33" xfId="0" applyFont="1" applyBorder="1" applyAlignment="1">
      <alignment horizontal="center" vertical="center" wrapText="1"/>
    </xf>
    <xf numFmtId="0" fontId="22" fillId="0" borderId="9" xfId="0" applyFont="1" applyBorder="1" applyAlignment="1">
      <alignment horizontal="justify" vertical="center" wrapText="1"/>
    </xf>
    <xf numFmtId="0" fontId="22" fillId="0" borderId="6" xfId="0" applyFont="1" applyBorder="1" applyAlignment="1">
      <alignment horizontal="justify" vertical="center" wrapText="1"/>
    </xf>
    <xf numFmtId="0" fontId="22" fillId="0" borderId="10" xfId="0" applyFont="1" applyBorder="1" applyAlignment="1">
      <alignment horizontal="justify" vertical="center" wrapText="1"/>
    </xf>
    <xf numFmtId="0" fontId="22" fillId="0" borderId="8" xfId="0" applyFont="1" applyBorder="1" applyAlignment="1">
      <alignment horizontal="justify" vertical="center" wrapText="1"/>
    </xf>
    <xf numFmtId="0" fontId="1" fillId="0" borderId="0" xfId="0" applyFont="1" applyAlignment="1">
      <alignment horizontal="left" vertical="center"/>
    </xf>
    <xf numFmtId="0" fontId="1" fillId="5" borderId="75" xfId="0" applyFont="1" applyFill="1" applyBorder="1" applyAlignment="1">
      <alignment horizontal="center" vertical="center" wrapText="1"/>
    </xf>
    <xf numFmtId="0" fontId="1" fillId="5" borderId="75" xfId="0" applyFont="1" applyFill="1" applyBorder="1" applyAlignment="1">
      <alignment vertical="center" wrapText="1"/>
    </xf>
    <xf numFmtId="0" fontId="0" fillId="5" borderId="75" xfId="0" applyFill="1" applyBorder="1" applyAlignment="1">
      <alignment vertical="top" wrapText="1"/>
    </xf>
    <xf numFmtId="0" fontId="1" fillId="5" borderId="75" xfId="0" applyFont="1" applyFill="1" applyBorder="1" applyAlignment="1">
      <alignment vertical="center"/>
    </xf>
    <xf numFmtId="0" fontId="0" fillId="0" borderId="4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1" fillId="0" borderId="0" xfId="0" applyFont="1" applyBorder="1" applyAlignment="1">
      <alignment horizontal="left" wrapText="1"/>
    </xf>
    <xf numFmtId="0" fontId="5" fillId="0" borderId="60" xfId="0" applyFont="1" applyBorder="1" applyAlignment="1">
      <alignment textRotation="90" wrapText="1"/>
    </xf>
    <xf numFmtId="0" fontId="0" fillId="0" borderId="57" xfId="0" applyBorder="1" applyAlignment="1">
      <alignment wrapText="1"/>
    </xf>
    <xf numFmtId="0" fontId="0" fillId="0" borderId="37" xfId="0" applyBorder="1" applyAlignment="1">
      <alignment wrapText="1"/>
    </xf>
    <xf numFmtId="0" fontId="5" fillId="0" borderId="20" xfId="0" applyFont="1" applyBorder="1" applyAlignment="1">
      <alignment textRotation="90" wrapText="1"/>
    </xf>
    <xf numFmtId="0" fontId="1" fillId="0" borderId="34" xfId="0" applyFont="1" applyBorder="1" applyAlignment="1">
      <alignment wrapText="1"/>
    </xf>
    <xf numFmtId="2" fontId="5" fillId="0" borderId="37" xfId="0" applyNumberFormat="1" applyFont="1" applyFill="1" applyBorder="1" applyAlignment="1">
      <alignment horizontal="center" vertical="center" wrapText="1"/>
    </xf>
    <xf numFmtId="2" fontId="5" fillId="0" borderId="20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wrapText="1"/>
    </xf>
    <xf numFmtId="2" fontId="5" fillId="0" borderId="19" xfId="0" applyNumberFormat="1" applyFont="1" applyFill="1" applyBorder="1" applyAlignment="1">
      <alignment horizontal="center" vertical="center" wrapText="1"/>
    </xf>
    <xf numFmtId="165" fontId="66" fillId="0" borderId="91" xfId="0" applyNumberFormat="1" applyFont="1" applyBorder="1" applyAlignment="1">
      <alignment horizontal="center" vertical="center" wrapText="1"/>
    </xf>
    <xf numFmtId="0" fontId="74" fillId="0" borderId="92" xfId="3" applyFont="1" applyFill="1" applyBorder="1" applyAlignment="1" applyProtection="1">
      <alignment horizontal="right" vertical="center" wrapText="1"/>
    </xf>
    <xf numFmtId="0" fontId="74" fillId="0" borderId="92" xfId="3" applyFont="1" applyFill="1" applyBorder="1" applyAlignment="1" applyProtection="1">
      <alignment vertical="center" wrapText="1"/>
    </xf>
    <xf numFmtId="0" fontId="73" fillId="13" borderId="4" xfId="3" applyFont="1" applyFill="1" applyBorder="1" applyAlignment="1" applyProtection="1">
      <alignment horizontal="center" vertical="center"/>
    </xf>
    <xf numFmtId="0" fontId="74" fillId="0" borderId="92" xfId="3" applyFont="1" applyFill="1" applyBorder="1" applyAlignment="1" applyProtection="1">
      <alignment horizontal="right" vertical="center" wrapText="1"/>
    </xf>
    <xf numFmtId="0" fontId="74" fillId="0" borderId="92" xfId="3" applyFont="1" applyFill="1" applyBorder="1" applyAlignment="1" applyProtection="1">
      <alignment vertical="center" wrapText="1"/>
    </xf>
    <xf numFmtId="0" fontId="0" fillId="0" borderId="0" xfId="0" applyNumberFormat="1" applyProtection="1">
      <protection locked="0"/>
    </xf>
    <xf numFmtId="0" fontId="74" fillId="4" borderId="92" xfId="3" applyFont="1" applyFill="1" applyBorder="1" applyAlignment="1" applyProtection="1">
      <alignment vertical="center" wrapText="1"/>
    </xf>
    <xf numFmtId="0" fontId="74" fillId="4" borderId="92" xfId="3" applyFont="1" applyFill="1" applyBorder="1" applyAlignment="1" applyProtection="1">
      <alignment horizontal="right" vertical="center" wrapText="1"/>
    </xf>
    <xf numFmtId="0" fontId="0" fillId="8" borderId="1" xfId="0" applyFill="1" applyBorder="1" applyAlignment="1">
      <alignment horizontal="center" vertical="center" wrapText="1"/>
    </xf>
    <xf numFmtId="0" fontId="9" fillId="8" borderId="4" xfId="0" applyFont="1" applyFill="1" applyBorder="1" applyAlignment="1">
      <alignment horizontal="center" vertical="center" wrapText="1"/>
    </xf>
    <xf numFmtId="166" fontId="5" fillId="8" borderId="4" xfId="0" applyNumberFormat="1" applyFont="1" applyFill="1" applyBorder="1" applyAlignment="1">
      <alignment horizontal="center" vertical="center" wrapText="1"/>
    </xf>
    <xf numFmtId="0" fontId="0" fillId="8" borderId="23" xfId="0" applyFill="1" applyBorder="1" applyAlignment="1">
      <alignment horizontal="center" vertical="center" wrapText="1"/>
    </xf>
    <xf numFmtId="0" fontId="9" fillId="8" borderId="4" xfId="0" applyNumberFormat="1" applyFont="1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 wrapText="1"/>
    </xf>
    <xf numFmtId="0" fontId="0" fillId="0" borderId="22" xfId="0" applyBorder="1" applyAlignment="1">
      <alignment wrapText="1"/>
    </xf>
    <xf numFmtId="0" fontId="0" fillId="0" borderId="15" xfId="0" applyBorder="1" applyAlignment="1">
      <alignment wrapText="1"/>
    </xf>
    <xf numFmtId="0" fontId="0" fillId="0" borderId="26" xfId="0" applyBorder="1" applyAlignment="1">
      <alignment wrapText="1"/>
    </xf>
    <xf numFmtId="0" fontId="1" fillId="8" borderId="25" xfId="0" applyFont="1" applyFill="1" applyBorder="1" applyAlignment="1">
      <alignment horizontal="center" vertical="center"/>
    </xf>
    <xf numFmtId="0" fontId="1" fillId="8" borderId="39" xfId="0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0" borderId="20" xfId="0" applyNumberFormat="1" applyFont="1" applyFill="1" applyBorder="1" applyAlignment="1">
      <alignment horizontal="center" vertical="center"/>
    </xf>
    <xf numFmtId="0" fontId="74" fillId="0" borderId="0" xfId="3" applyFont="1" applyFill="1" applyBorder="1" applyAlignment="1" applyProtection="1">
      <alignment horizontal="right" vertical="center" wrapText="1"/>
    </xf>
    <xf numFmtId="0" fontId="74" fillId="0" borderId="93" xfId="3" applyFont="1" applyFill="1" applyBorder="1" applyAlignment="1" applyProtection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 applyBorder="1" applyAlignment="1">
      <alignment horizontal="left" vertical="top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textRotation="90" wrapText="1"/>
    </xf>
    <xf numFmtId="0" fontId="73" fillId="13" borderId="4" xfId="3" applyFont="1" applyFill="1" applyBorder="1" applyAlignment="1" applyProtection="1">
      <alignment horizontal="center" wrapText="1"/>
    </xf>
    <xf numFmtId="0" fontId="73" fillId="13" borderId="4" xfId="3" applyFont="1" applyFill="1" applyBorder="1" applyAlignment="1" applyProtection="1">
      <alignment horizontal="center" textRotation="90" wrapText="1"/>
    </xf>
    <xf numFmtId="0" fontId="73" fillId="13" borderId="4" xfId="3" applyFont="1" applyFill="1" applyBorder="1" applyAlignment="1" applyProtection="1">
      <alignment horizontal="left" textRotation="90" wrapText="1"/>
    </xf>
    <xf numFmtId="0" fontId="0" fillId="0" borderId="4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top" wrapText="1"/>
    </xf>
    <xf numFmtId="0" fontId="75" fillId="0" borderId="0" xfId="0" applyFont="1" applyAlignment="1">
      <alignment horizontal="left" vertical="center"/>
    </xf>
    <xf numFmtId="0" fontId="75" fillId="0" borderId="0" xfId="0" applyFont="1" applyBorder="1" applyAlignment="1">
      <alignment horizontal="left" vertical="center" wrapText="1"/>
    </xf>
    <xf numFmtId="0" fontId="75" fillId="0" borderId="0" xfId="0" applyFont="1" applyBorder="1" applyAlignment="1">
      <alignment horizontal="center" vertical="top" wrapText="1"/>
    </xf>
    <xf numFmtId="0" fontId="75" fillId="0" borderId="0" xfId="0" applyFont="1" applyBorder="1" applyAlignment="1">
      <alignment horizontal="left" vertical="top" wrapText="1"/>
    </xf>
    <xf numFmtId="0" fontId="75" fillId="0" borderId="0" xfId="0" applyFont="1" applyFill="1" applyBorder="1" applyAlignment="1">
      <alignment horizontal="center" vertical="top" wrapText="1"/>
    </xf>
    <xf numFmtId="0" fontId="75" fillId="0" borderId="0" xfId="0" applyFont="1"/>
    <xf numFmtId="0" fontId="73" fillId="15" borderId="4" xfId="3" applyFont="1" applyFill="1" applyBorder="1" applyAlignment="1" applyProtection="1">
      <alignment horizontal="center" textRotation="90" wrapText="1"/>
    </xf>
    <xf numFmtId="2" fontId="1" fillId="16" borderId="11" xfId="0" applyNumberFormat="1" applyFont="1" applyFill="1" applyBorder="1" applyAlignment="1">
      <alignment horizontal="left" vertical="top" wrapText="1"/>
    </xf>
    <xf numFmtId="2" fontId="1" fillId="16" borderId="1" xfId="0" applyNumberFormat="1" applyFont="1" applyFill="1" applyBorder="1" applyAlignment="1">
      <alignment horizontal="left" vertical="top" wrapText="1"/>
    </xf>
    <xf numFmtId="0" fontId="9" fillId="8" borderId="4" xfId="0" applyFont="1" applyFill="1" applyBorder="1" applyAlignment="1">
      <alignment horizontal="center" vertical="center"/>
    </xf>
    <xf numFmtId="2" fontId="5" fillId="0" borderId="20" xfId="0" applyNumberFormat="1" applyFont="1" applyBorder="1" applyAlignment="1">
      <alignment horizontal="center" vertical="center" wrapText="1"/>
    </xf>
    <xf numFmtId="0" fontId="76" fillId="0" borderId="16" xfId="0" applyFont="1" applyBorder="1" applyAlignment="1">
      <alignment textRotation="90" wrapText="1"/>
    </xf>
    <xf numFmtId="0" fontId="77" fillId="0" borderId="58" xfId="0" applyFont="1" applyBorder="1" applyAlignment="1">
      <alignment wrapText="1"/>
    </xf>
    <xf numFmtId="0" fontId="77" fillId="0" borderId="41" xfId="0" applyFont="1" applyFill="1" applyBorder="1" applyAlignment="1">
      <alignment wrapText="1"/>
    </xf>
    <xf numFmtId="11" fontId="1" fillId="0" borderId="4" xfId="0" applyNumberFormat="1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14" borderId="18" xfId="0" applyFill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2" fontId="76" fillId="0" borderId="4" xfId="0" applyNumberFormat="1" applyFont="1" applyFill="1" applyBorder="1" applyAlignment="1">
      <alignment horizontal="center" vertical="center" wrapText="1"/>
    </xf>
    <xf numFmtId="2" fontId="0" fillId="0" borderId="4" xfId="0" applyNumberFormat="1" applyFill="1" applyBorder="1" applyAlignment="1">
      <alignment wrapText="1"/>
    </xf>
    <xf numFmtId="2" fontId="0" fillId="0" borderId="44" xfId="0" applyNumberFormat="1" applyFill="1" applyBorder="1" applyAlignment="1">
      <alignment wrapText="1"/>
    </xf>
    <xf numFmtId="0" fontId="1" fillId="4" borderId="23" xfId="0" applyFont="1" applyFill="1" applyBorder="1" applyAlignment="1">
      <alignment horizontal="center" vertical="center" wrapText="1"/>
    </xf>
    <xf numFmtId="2" fontId="5" fillId="0" borderId="19" xfId="0" applyNumberFormat="1" applyFont="1" applyBorder="1" applyAlignment="1">
      <alignment horizontal="center" vertical="center" wrapText="1"/>
    </xf>
    <xf numFmtId="0" fontId="74" fillId="0" borderId="0" xfId="3" applyFont="1" applyFill="1" applyBorder="1" applyAlignment="1" applyProtection="1">
      <alignment horizontal="left" vertical="center" wrapText="1"/>
    </xf>
    <xf numFmtId="0" fontId="1" fillId="8" borderId="4" xfId="0" applyFont="1" applyFill="1" applyBorder="1" applyAlignment="1">
      <alignment horizontal="center" vertical="center" wrapText="1"/>
    </xf>
    <xf numFmtId="165" fontId="77" fillId="0" borderId="4" xfId="0" applyNumberFormat="1" applyFont="1" applyBorder="1" applyAlignment="1">
      <alignment wrapText="1"/>
    </xf>
    <xf numFmtId="0" fontId="78" fillId="0" borderId="0" xfId="4"/>
    <xf numFmtId="49" fontId="1" fillId="0" borderId="0" xfId="0" applyNumberFormat="1" applyFont="1"/>
    <xf numFmtId="0" fontId="81" fillId="0" borderId="0" xfId="0" applyFont="1"/>
    <xf numFmtId="0" fontId="74" fillId="0" borderId="92" xfId="3" applyNumberFormat="1" applyFont="1" applyFill="1" applyBorder="1" applyAlignment="1" applyProtection="1">
      <alignment horizontal="right" vertical="center" wrapText="1"/>
    </xf>
    <xf numFmtId="165" fontId="74" fillId="0" borderId="92" xfId="3" applyNumberFormat="1" applyFont="1" applyFill="1" applyBorder="1" applyAlignment="1" applyProtection="1">
      <alignment horizontal="right" vertical="center" wrapText="1"/>
    </xf>
    <xf numFmtId="0" fontId="82" fillId="0" borderId="92" xfId="3" applyFont="1" applyFill="1" applyBorder="1" applyAlignment="1" applyProtection="1">
      <alignment vertical="center" wrapText="1"/>
    </xf>
    <xf numFmtId="0" fontId="74" fillId="0" borderId="99" xfId="3" applyFont="1" applyFill="1" applyBorder="1" applyAlignment="1" applyProtection="1">
      <alignment horizontal="right" vertical="center" wrapText="1"/>
    </xf>
    <xf numFmtId="0" fontId="74" fillId="0" borderId="99" xfId="3" applyNumberFormat="1" applyFont="1" applyFill="1" applyBorder="1" applyAlignment="1" applyProtection="1">
      <alignment horizontal="right" vertical="center" wrapText="1"/>
    </xf>
    <xf numFmtId="0" fontId="74" fillId="0" borderId="100" xfId="3" applyNumberFormat="1" applyFont="1" applyFill="1" applyBorder="1" applyAlignment="1" applyProtection="1">
      <alignment horizontal="right" vertical="center" wrapText="1"/>
    </xf>
    <xf numFmtId="0" fontId="74" fillId="0" borderId="100" xfId="3" applyFont="1" applyFill="1" applyBorder="1" applyAlignment="1" applyProtection="1">
      <alignment horizontal="right" vertical="center" wrapText="1"/>
    </xf>
    <xf numFmtId="0" fontId="74" fillId="0" borderId="101" xfId="3" applyNumberFormat="1" applyFont="1" applyFill="1" applyBorder="1" applyAlignment="1" applyProtection="1">
      <alignment horizontal="right" vertical="center" wrapText="1"/>
    </xf>
    <xf numFmtId="0" fontId="74" fillId="0" borderId="0" xfId="3" applyNumberFormat="1" applyFont="1" applyFill="1" applyBorder="1" applyAlignment="1" applyProtection="1">
      <alignment horizontal="right" vertical="center" wrapText="1"/>
    </xf>
    <xf numFmtId="0" fontId="74" fillId="0" borderId="102" xfId="3" applyFont="1" applyFill="1" applyBorder="1" applyAlignment="1" applyProtection="1">
      <alignment horizontal="right" vertical="center" wrapText="1"/>
    </xf>
    <xf numFmtId="0" fontId="74" fillId="0" borderId="93" xfId="3" applyNumberFormat="1" applyFont="1" applyFill="1" applyBorder="1" applyAlignment="1" applyProtection="1">
      <alignment horizontal="right" vertical="center" wrapText="1"/>
    </xf>
    <xf numFmtId="165" fontId="0" fillId="0" borderId="0" xfId="0" applyNumberFormat="1"/>
    <xf numFmtId="0" fontId="74" fillId="0" borderId="99" xfId="3" applyFont="1" applyFill="1" applyBorder="1" applyAlignment="1" applyProtection="1">
      <alignment vertical="center" wrapText="1"/>
    </xf>
    <xf numFmtId="0" fontId="74" fillId="0" borderId="103" xfId="3" applyFont="1" applyFill="1" applyBorder="1" applyAlignment="1" applyProtection="1">
      <alignment horizontal="right" vertical="center" wrapText="1"/>
    </xf>
    <xf numFmtId="165" fontId="74" fillId="0" borderId="93" xfId="3" applyNumberFormat="1" applyFont="1" applyFill="1" applyBorder="1" applyAlignment="1" applyProtection="1">
      <alignment horizontal="right" vertical="center" wrapText="1"/>
    </xf>
    <xf numFmtId="0" fontId="74" fillId="0" borderId="99" xfId="3" applyFont="1" applyFill="1" applyBorder="1" applyAlignment="1" applyProtection="1">
      <alignment horizontal="left" vertical="center" wrapText="1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74" fillId="0" borderId="93" xfId="3" applyFont="1" applyFill="1" applyBorder="1" applyAlignment="1" applyProtection="1">
      <alignment horizontal="right" vertical="center" wrapText="1"/>
    </xf>
    <xf numFmtId="0" fontId="81" fillId="0" borderId="0" xfId="0" applyFont="1" applyAlignment="1">
      <alignment wrapText="1"/>
    </xf>
    <xf numFmtId="0" fontId="74" fillId="0" borderId="92" xfId="5" applyNumberFormat="1" applyFont="1" applyFill="1" applyBorder="1" applyAlignment="1" applyProtection="1">
      <alignment horizontal="right" vertical="center" wrapText="1"/>
    </xf>
    <xf numFmtId="0" fontId="74" fillId="3" borderId="92" xfId="3" applyNumberFormat="1" applyFont="1" applyFill="1" applyBorder="1" applyAlignment="1" applyProtection="1">
      <alignment horizontal="right" vertical="center" wrapText="1"/>
    </xf>
    <xf numFmtId="0" fontId="74" fillId="3" borderId="99" xfId="3" applyNumberFormat="1" applyFont="1" applyFill="1" applyBorder="1" applyAlignment="1" applyProtection="1">
      <alignment horizontal="right" vertical="center" wrapText="1"/>
    </xf>
    <xf numFmtId="0" fontId="74" fillId="3" borderId="92" xfId="3" applyFont="1" applyFill="1" applyBorder="1" applyAlignment="1" applyProtection="1">
      <alignment horizontal="right" vertical="center" wrapText="1"/>
    </xf>
    <xf numFmtId="0" fontId="74" fillId="3" borderId="99" xfId="3" applyFont="1" applyFill="1" applyBorder="1" applyAlignment="1" applyProtection="1">
      <alignment horizontal="right" vertical="center" wrapText="1"/>
    </xf>
    <xf numFmtId="0" fontId="74" fillId="3" borderId="0" xfId="3" applyFont="1" applyFill="1" applyBorder="1" applyAlignment="1" applyProtection="1">
      <alignment horizontal="right" vertical="center" wrapText="1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NumberFormat="1" applyFill="1" applyAlignment="1">
      <alignment horizontal="right" vertical="center"/>
    </xf>
    <xf numFmtId="0" fontId="0" fillId="3" borderId="0" xfId="0" applyNumberFormat="1" applyFill="1" applyAlignment="1">
      <alignment vertical="center"/>
    </xf>
    <xf numFmtId="0" fontId="1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83" fillId="0" borderId="54" xfId="0" applyFont="1" applyBorder="1" applyAlignment="1">
      <alignment textRotation="90" wrapText="1"/>
    </xf>
    <xf numFmtId="0" fontId="84" fillId="0" borderId="0" xfId="0" applyFont="1" applyBorder="1" applyAlignment="1">
      <alignment wrapText="1"/>
    </xf>
    <xf numFmtId="165" fontId="83" fillId="0" borderId="4" xfId="0" applyNumberFormat="1" applyFont="1" applyBorder="1" applyAlignment="1">
      <alignment wrapText="1"/>
    </xf>
    <xf numFmtId="0" fontId="85" fillId="0" borderId="54" xfId="0" applyFont="1" applyBorder="1" applyAlignment="1">
      <alignment textRotation="90" wrapText="1"/>
    </xf>
    <xf numFmtId="2" fontId="0" fillId="4" borderId="4" xfId="0" applyNumberFormat="1" applyFill="1" applyBorder="1" applyAlignment="1">
      <alignment wrapText="1"/>
    </xf>
    <xf numFmtId="0" fontId="9" fillId="0" borderId="0" xfId="0" applyFont="1" applyBorder="1" applyAlignment="1">
      <alignment wrapText="1"/>
    </xf>
    <xf numFmtId="0" fontId="86" fillId="0" borderId="0" xfId="0" applyFont="1" applyBorder="1" applyAlignment="1">
      <alignment wrapText="1"/>
    </xf>
    <xf numFmtId="165" fontId="86" fillId="0" borderId="4" xfId="0" applyNumberFormat="1" applyFont="1" applyBorder="1" applyAlignment="1">
      <alignment wrapText="1"/>
    </xf>
    <xf numFmtId="0" fontId="1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87" fillId="18" borderId="0" xfId="0" applyFont="1" applyFill="1"/>
    <xf numFmtId="0" fontId="1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1" fillId="19" borderId="4" xfId="0" applyFont="1" applyFill="1" applyBorder="1" applyAlignment="1">
      <alignment horizontal="center" vertical="center" wrapText="1"/>
    </xf>
    <xf numFmtId="0" fontId="0" fillId="19" borderId="4" xfId="0" applyFill="1" applyBorder="1" applyAlignment="1">
      <alignment horizontal="center" vertical="center" wrapText="1"/>
    </xf>
    <xf numFmtId="2" fontId="0" fillId="4" borderId="44" xfId="0" applyNumberFormat="1" applyFill="1" applyBorder="1" applyAlignment="1">
      <alignment wrapText="1"/>
    </xf>
    <xf numFmtId="0" fontId="0" fillId="4" borderId="4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23" xfId="0" applyFont="1" applyFill="1" applyBorder="1" applyAlignment="1">
      <alignment horizontal="center" vertical="center" wrapText="1"/>
    </xf>
    <xf numFmtId="0" fontId="1" fillId="0" borderId="41" xfId="0" applyFont="1" applyFill="1" applyBorder="1" applyAlignment="1">
      <alignment wrapText="1"/>
    </xf>
    <xf numFmtId="0" fontId="0" fillId="0" borderId="40" xfId="0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 wrapText="1"/>
    </xf>
    <xf numFmtId="0" fontId="1" fillId="0" borderId="95" xfId="0" applyFont="1" applyBorder="1" applyAlignment="1">
      <alignment horizontal="left" vertical="center" wrapText="1"/>
    </xf>
    <xf numFmtId="0" fontId="1" fillId="0" borderId="41" xfId="0" applyFont="1" applyBorder="1" applyAlignment="1">
      <alignment horizontal="left" vertical="center" wrapText="1"/>
    </xf>
    <xf numFmtId="0" fontId="1" fillId="0" borderId="96" xfId="0" applyFont="1" applyBorder="1" applyAlignment="1">
      <alignment horizontal="left" vertical="center" wrapText="1"/>
    </xf>
    <xf numFmtId="2" fontId="0" fillId="0" borderId="95" xfId="0" applyNumberFormat="1" applyFill="1" applyBorder="1" applyAlignment="1">
      <alignment horizontal="center" vertical="center" wrapText="1"/>
    </xf>
    <xf numFmtId="2" fontId="0" fillId="0" borderId="96" xfId="0" applyNumberFormat="1" applyFill="1" applyBorder="1" applyAlignment="1">
      <alignment horizontal="center" vertical="center" wrapText="1"/>
    </xf>
    <xf numFmtId="0" fontId="0" fillId="0" borderId="35" xfId="0" applyBorder="1" applyAlignment="1">
      <alignment horizontal="center" wrapText="1"/>
    </xf>
    <xf numFmtId="0" fontId="0" fillId="0" borderId="36" xfId="0" applyBorder="1" applyAlignment="1">
      <alignment horizontal="center" wrapText="1"/>
    </xf>
    <xf numFmtId="0" fontId="0" fillId="0" borderId="38" xfId="0" applyBorder="1" applyAlignment="1">
      <alignment horizontal="center" wrapText="1"/>
    </xf>
    <xf numFmtId="0" fontId="0" fillId="8" borderId="31" xfId="0" applyFill="1" applyBorder="1" applyAlignment="1">
      <alignment horizontal="center" vertical="center" wrapText="1"/>
    </xf>
    <xf numFmtId="0" fontId="0" fillId="8" borderId="33" xfId="0" applyFill="1" applyBorder="1" applyAlignment="1">
      <alignment horizontal="center" vertical="center" wrapText="1"/>
    </xf>
    <xf numFmtId="0" fontId="1" fillId="0" borderId="35" xfId="0" applyFont="1" applyBorder="1" applyAlignment="1">
      <alignment horizontal="center" wrapText="1"/>
    </xf>
    <xf numFmtId="0" fontId="1" fillId="0" borderId="36" xfId="0" applyFont="1" applyBorder="1" applyAlignment="1">
      <alignment horizontal="center" wrapText="1"/>
    </xf>
    <xf numFmtId="0" fontId="1" fillId="0" borderId="38" xfId="0" applyFont="1" applyBorder="1" applyAlignment="1">
      <alignment horizontal="center" wrapText="1"/>
    </xf>
    <xf numFmtId="2" fontId="0" fillId="0" borderId="95" xfId="0" applyNumberFormat="1" applyBorder="1" applyAlignment="1">
      <alignment horizontal="center" vertical="center" wrapText="1"/>
    </xf>
    <xf numFmtId="2" fontId="0" fillId="0" borderId="96" xfId="0" applyNumberFormat="1" applyBorder="1" applyAlignment="1">
      <alignment horizontal="center" vertical="center" wrapText="1"/>
    </xf>
    <xf numFmtId="0" fontId="1" fillId="0" borderId="97" xfId="0" applyFont="1" applyBorder="1" applyAlignment="1">
      <alignment horizontal="left" vertical="center" wrapText="1"/>
    </xf>
    <xf numFmtId="0" fontId="1" fillId="0" borderId="60" xfId="0" applyFont="1" applyBorder="1" applyAlignment="1">
      <alignment horizontal="left" vertical="center" wrapText="1"/>
    </xf>
    <xf numFmtId="0" fontId="1" fillId="0" borderId="98" xfId="0" applyFont="1" applyBorder="1" applyAlignment="1">
      <alignment horizontal="left" vertical="center" wrapText="1"/>
    </xf>
    <xf numFmtId="2" fontId="0" fillId="0" borderId="97" xfId="0" applyNumberFormat="1" applyBorder="1" applyAlignment="1">
      <alignment horizontal="center" vertical="center" wrapText="1"/>
    </xf>
    <xf numFmtId="2" fontId="0" fillId="0" borderId="98" xfId="0" applyNumberFormat="1" applyBorder="1" applyAlignment="1">
      <alignment horizontal="center" vertical="center" wrapText="1"/>
    </xf>
    <xf numFmtId="0" fontId="1" fillId="0" borderId="12" xfId="0" applyFont="1" applyBorder="1" applyAlignment="1">
      <alignment horizontal="left" wrapText="1"/>
    </xf>
    <xf numFmtId="0" fontId="0" fillId="0" borderId="12" xfId="0" applyBorder="1" applyAlignment="1">
      <alignment horizontal="left" wrapText="1"/>
    </xf>
    <xf numFmtId="0" fontId="0" fillId="8" borderId="35" xfId="0" applyFill="1" applyBorder="1" applyAlignment="1">
      <alignment horizontal="center" wrapText="1"/>
    </xf>
    <xf numFmtId="0" fontId="0" fillId="8" borderId="66" xfId="0" applyFill="1" applyBorder="1" applyAlignment="1">
      <alignment horizontal="center" wrapText="1"/>
    </xf>
    <xf numFmtId="0" fontId="1" fillId="0" borderId="23" xfId="0" applyFont="1" applyBorder="1" applyAlignment="1">
      <alignment horizontal="left" wrapText="1"/>
    </xf>
    <xf numFmtId="0" fontId="0" fillId="0" borderId="41" xfId="0" applyBorder="1"/>
    <xf numFmtId="0" fontId="1" fillId="0" borderId="0" xfId="0" applyFont="1" applyBorder="1" applyAlignment="1">
      <alignment horizontal="left" wrapText="1"/>
    </xf>
    <xf numFmtId="49" fontId="0" fillId="8" borderId="29" xfId="0" applyNumberFormat="1" applyFill="1" applyBorder="1" applyAlignment="1">
      <alignment vertical="center" wrapText="1"/>
    </xf>
    <xf numFmtId="49" fontId="0" fillId="8" borderId="27" xfId="0" applyNumberFormat="1" applyFill="1" applyBorder="1" applyAlignment="1">
      <alignment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66" xfId="0" applyBorder="1" applyAlignment="1">
      <alignment horizontal="center" vertical="center" wrapText="1"/>
    </xf>
    <xf numFmtId="49" fontId="1" fillId="8" borderId="4" xfId="0" applyNumberFormat="1" applyFont="1" applyFill="1" applyBorder="1" applyAlignment="1">
      <alignment vertical="center" wrapText="1"/>
    </xf>
    <xf numFmtId="49" fontId="1" fillId="8" borderId="14" xfId="0" applyNumberFormat="1" applyFont="1" applyFill="1" applyBorder="1" applyAlignment="1">
      <alignment vertical="center" wrapText="1"/>
    </xf>
    <xf numFmtId="49" fontId="0" fillId="8" borderId="4" xfId="0" applyNumberFormat="1" applyFill="1" applyBorder="1" applyAlignment="1">
      <alignment vertical="center" wrapText="1"/>
    </xf>
    <xf numFmtId="49" fontId="0" fillId="8" borderId="14" xfId="0" applyNumberFormat="1" applyFill="1" applyBorder="1" applyAlignment="1">
      <alignment vertical="center" wrapText="1"/>
    </xf>
    <xf numFmtId="49" fontId="0" fillId="8" borderId="16" xfId="0" applyNumberFormat="1" applyFill="1" applyBorder="1" applyAlignment="1">
      <alignment vertical="center" wrapText="1"/>
    </xf>
    <xf numFmtId="49" fontId="0" fillId="8" borderId="17" xfId="0" applyNumberFormat="1" applyFill="1" applyBorder="1" applyAlignment="1">
      <alignment vertical="center" wrapText="1"/>
    </xf>
    <xf numFmtId="0" fontId="0" fillId="0" borderId="31" xfId="0" applyBorder="1" applyAlignment="1">
      <alignment horizontal="center" wrapText="1"/>
    </xf>
    <xf numFmtId="0" fontId="0" fillId="0" borderId="32" xfId="0" applyBorder="1" applyAlignment="1">
      <alignment horizontal="center" wrapText="1"/>
    </xf>
    <xf numFmtId="0" fontId="1" fillId="0" borderId="4" xfId="0" applyFont="1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0" borderId="4" xfId="0" applyBorder="1" applyAlignment="1">
      <alignment horizontal="center" wrapText="1"/>
    </xf>
    <xf numFmtId="166" fontId="0" fillId="0" borderId="4" xfId="0" applyNumberForma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" fillId="0" borderId="31" xfId="0" applyFont="1" applyBorder="1" applyAlignment="1">
      <alignment horizontal="left" wrapText="1"/>
    </xf>
    <xf numFmtId="0" fontId="0" fillId="0" borderId="32" xfId="0" applyBorder="1" applyAlignment="1">
      <alignment horizontal="left" wrapText="1"/>
    </xf>
    <xf numFmtId="0" fontId="0" fillId="0" borderId="33" xfId="0" applyBorder="1" applyAlignment="1">
      <alignment horizontal="left" wrapText="1"/>
    </xf>
    <xf numFmtId="0" fontId="1" fillId="0" borderId="57" xfId="0" applyFont="1" applyBorder="1" applyAlignment="1">
      <alignment horizontal="center" wrapText="1"/>
    </xf>
    <xf numFmtId="0" fontId="0" fillId="0" borderId="58" xfId="0" applyBorder="1" applyAlignment="1">
      <alignment horizontal="center" wrapText="1"/>
    </xf>
    <xf numFmtId="0" fontId="0" fillId="0" borderId="59" xfId="0" applyBorder="1" applyAlignment="1">
      <alignment horizontal="center" wrapText="1"/>
    </xf>
    <xf numFmtId="0" fontId="1" fillId="0" borderId="24" xfId="0" applyFont="1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1" fillId="0" borderId="58" xfId="0" applyFont="1" applyBorder="1" applyAlignment="1">
      <alignment horizontal="center" wrapText="1"/>
    </xf>
    <xf numFmtId="0" fontId="0" fillId="0" borderId="61" xfId="0" applyBorder="1" applyAlignment="1">
      <alignment horizontal="center" wrapText="1"/>
    </xf>
    <xf numFmtId="165" fontId="1" fillId="0" borderId="34" xfId="0" applyNumberFormat="1" applyFont="1" applyFill="1" applyBorder="1" applyAlignment="1">
      <alignment horizontal="center"/>
    </xf>
    <xf numFmtId="0" fontId="1" fillId="0" borderId="15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" fillId="0" borderId="24" xfId="0" applyFont="1" applyBorder="1" applyAlignment="1">
      <alignment horizontal="left" vertical="center"/>
    </xf>
    <xf numFmtId="0" fontId="1" fillId="0" borderId="62" xfId="0" applyFont="1" applyBorder="1" applyAlignment="1">
      <alignment horizontal="center" wrapText="1"/>
    </xf>
    <xf numFmtId="0" fontId="1" fillId="0" borderId="59" xfId="0" applyFont="1" applyBorder="1" applyAlignment="1">
      <alignment horizontal="center" wrapText="1"/>
    </xf>
    <xf numFmtId="0" fontId="1" fillId="0" borderId="63" xfId="0" applyFont="1" applyBorder="1" applyAlignment="1">
      <alignment horizontal="center" wrapText="1"/>
    </xf>
    <xf numFmtId="0" fontId="1" fillId="0" borderId="46" xfId="0" applyFont="1" applyBorder="1" applyAlignment="1">
      <alignment horizontal="center" wrapText="1"/>
    </xf>
    <xf numFmtId="0" fontId="1" fillId="0" borderId="88" xfId="0" applyFont="1" applyBorder="1" applyAlignment="1">
      <alignment horizontal="center" wrapText="1"/>
    </xf>
    <xf numFmtId="0" fontId="1" fillId="0" borderId="23" xfId="0" applyFont="1" applyBorder="1" applyAlignment="1">
      <alignment horizontal="center" wrapText="1"/>
    </xf>
    <xf numFmtId="0" fontId="1" fillId="0" borderId="41" xfId="0" applyFont="1" applyBorder="1" applyAlignment="1">
      <alignment horizontal="center" wrapText="1"/>
    </xf>
    <xf numFmtId="0" fontId="1" fillId="0" borderId="18" xfId="0" applyFont="1" applyBorder="1" applyAlignment="1">
      <alignment horizontal="center" wrapText="1"/>
    </xf>
    <xf numFmtId="0" fontId="1" fillId="0" borderId="45" xfId="0" applyFont="1" applyBorder="1" applyAlignment="1">
      <alignment horizontal="center" wrapText="1"/>
    </xf>
    <xf numFmtId="0" fontId="1" fillId="0" borderId="47" xfId="0" applyFont="1" applyBorder="1" applyAlignment="1">
      <alignment horizontal="center" wrapText="1"/>
    </xf>
    <xf numFmtId="0" fontId="1" fillId="0" borderId="70" xfId="0" applyFont="1" applyBorder="1" applyAlignment="1">
      <alignment horizontal="center" wrapText="1"/>
    </xf>
    <xf numFmtId="0" fontId="1" fillId="0" borderId="64" xfId="0" applyFont="1" applyBorder="1" applyAlignment="1">
      <alignment horizontal="center" wrapText="1"/>
    </xf>
    <xf numFmtId="0" fontId="1" fillId="0" borderId="65" xfId="0" applyFont="1" applyBorder="1" applyAlignment="1">
      <alignment horizontal="center" wrapText="1"/>
    </xf>
    <xf numFmtId="0" fontId="1" fillId="0" borderId="54" xfId="0" applyFont="1" applyBorder="1" applyAlignment="1">
      <alignment horizontal="center" wrapText="1"/>
    </xf>
    <xf numFmtId="0" fontId="1" fillId="0" borderId="53" xfId="0" applyFont="1" applyBorder="1" applyAlignment="1">
      <alignment horizontal="center" wrapText="1"/>
    </xf>
    <xf numFmtId="165" fontId="1" fillId="0" borderId="31" xfId="0" applyNumberFormat="1" applyFont="1" applyFill="1" applyBorder="1" applyAlignment="1">
      <alignment horizontal="center"/>
    </xf>
    <xf numFmtId="165" fontId="1" fillId="0" borderId="32" xfId="0" applyNumberFormat="1" applyFont="1" applyFill="1" applyBorder="1" applyAlignment="1">
      <alignment horizontal="center"/>
    </xf>
    <xf numFmtId="165" fontId="1" fillId="0" borderId="33" xfId="0" applyNumberFormat="1" applyFont="1" applyFill="1" applyBorder="1" applyAlignment="1">
      <alignment horizontal="center"/>
    </xf>
    <xf numFmtId="0" fontId="1" fillId="0" borderId="4" xfId="0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8" borderId="65" xfId="0" applyFill="1" applyBorder="1" applyAlignment="1">
      <alignment horizontal="center" wrapText="1"/>
    </xf>
    <xf numFmtId="0" fontId="0" fillId="8" borderId="67" xfId="0" applyFill="1" applyBorder="1" applyAlignment="1">
      <alignment horizontal="center" wrapText="1"/>
    </xf>
    <xf numFmtId="0" fontId="1" fillId="0" borderId="95" xfId="0" applyFont="1" applyBorder="1" applyAlignment="1">
      <alignment vertical="center" wrapText="1"/>
    </xf>
    <xf numFmtId="0" fontId="1" fillId="0" borderId="41" xfId="0" applyFont="1" applyBorder="1" applyAlignment="1">
      <alignment vertical="center" wrapText="1"/>
    </xf>
    <xf numFmtId="0" fontId="1" fillId="0" borderId="96" xfId="0" applyFont="1" applyBorder="1" applyAlignment="1">
      <alignment vertical="center" wrapText="1"/>
    </xf>
    <xf numFmtId="0" fontId="1" fillId="0" borderId="32" xfId="0" applyFont="1" applyBorder="1" applyAlignment="1">
      <alignment horizontal="left" wrapText="1"/>
    </xf>
    <xf numFmtId="0" fontId="1" fillId="0" borderId="94" xfId="0" applyFont="1" applyBorder="1" applyAlignment="1">
      <alignment horizontal="left" wrapText="1"/>
    </xf>
    <xf numFmtId="0" fontId="0" fillId="8" borderId="36" xfId="0" applyFill="1" applyBorder="1" applyAlignment="1">
      <alignment horizontal="center" wrapText="1"/>
    </xf>
    <xf numFmtId="0" fontId="1" fillId="0" borderId="31" xfId="0" applyFont="1" applyBorder="1" applyAlignment="1">
      <alignment horizontal="left" vertical="center" wrapText="1"/>
    </xf>
    <xf numFmtId="0" fontId="0" fillId="0" borderId="32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0" fontId="1" fillId="17" borderId="32" xfId="0" applyFont="1" applyFill="1" applyBorder="1" applyAlignment="1">
      <alignment horizontal="center" wrapText="1"/>
    </xf>
    <xf numFmtId="0" fontId="1" fillId="17" borderId="33" xfId="0" applyFont="1" applyFill="1" applyBorder="1" applyAlignment="1">
      <alignment horizontal="center" wrapText="1"/>
    </xf>
    <xf numFmtId="0" fontId="9" fillId="0" borderId="31" xfId="0" applyFont="1" applyBorder="1" applyAlignment="1">
      <alignment horizontal="left" vertical="center"/>
    </xf>
    <xf numFmtId="0" fontId="9" fillId="0" borderId="32" xfId="0" applyFont="1" applyBorder="1" applyAlignment="1">
      <alignment horizontal="left" vertical="center"/>
    </xf>
    <xf numFmtId="0" fontId="9" fillId="0" borderId="33" xfId="0" applyFont="1" applyBorder="1" applyAlignment="1">
      <alignment horizontal="left" vertical="center"/>
    </xf>
    <xf numFmtId="0" fontId="9" fillId="0" borderId="35" xfId="0" applyFont="1" applyBorder="1" applyAlignment="1">
      <alignment horizontal="left" vertical="center"/>
    </xf>
    <xf numFmtId="0" fontId="9" fillId="0" borderId="36" xfId="0" applyFont="1" applyBorder="1" applyAlignment="1">
      <alignment horizontal="left" vertical="center"/>
    </xf>
    <xf numFmtId="0" fontId="9" fillId="0" borderId="38" xfId="0" applyFont="1" applyBorder="1" applyAlignment="1">
      <alignment horizontal="left" vertical="center"/>
    </xf>
    <xf numFmtId="0" fontId="9" fillId="0" borderId="31" xfId="0" applyFont="1" applyBorder="1" applyAlignment="1">
      <alignment horizontal="center"/>
    </xf>
    <xf numFmtId="0" fontId="9" fillId="0" borderId="33" xfId="0" applyFont="1" applyBorder="1" applyAlignment="1">
      <alignment horizontal="center"/>
    </xf>
    <xf numFmtId="0" fontId="1" fillId="0" borderId="31" xfId="0" applyFont="1" applyBorder="1" applyAlignment="1">
      <alignment horizontal="center" wrapText="1"/>
    </xf>
    <xf numFmtId="0" fontId="1" fillId="0" borderId="22" xfId="0" applyFont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2" fontId="0" fillId="3" borderId="95" xfId="0" applyNumberFormat="1" applyFill="1" applyBorder="1" applyAlignment="1">
      <alignment horizontal="center" vertical="center" wrapText="1"/>
    </xf>
    <xf numFmtId="2" fontId="0" fillId="3" borderId="96" xfId="0" applyNumberForma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0" fillId="8" borderId="22" xfId="0" applyFill="1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0" fontId="1" fillId="0" borderId="12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1" fillId="0" borderId="26" xfId="0" applyFont="1" applyBorder="1" applyAlignment="1">
      <alignment horizontal="left" vertical="center"/>
    </xf>
    <xf numFmtId="0" fontId="1" fillId="0" borderId="29" xfId="0" applyFont="1" applyBorder="1" applyAlignment="1">
      <alignment horizontal="left" vertical="center"/>
    </xf>
    <xf numFmtId="0" fontId="1" fillId="0" borderId="30" xfId="0" applyFont="1" applyBorder="1" applyAlignment="1">
      <alignment horizontal="left" vertical="center"/>
    </xf>
    <xf numFmtId="0" fontId="0" fillId="8" borderId="26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22" xfId="0" applyFill="1" applyBorder="1" applyAlignment="1">
      <alignment horizontal="center" vertical="center" wrapText="1"/>
    </xf>
    <xf numFmtId="0" fontId="0" fillId="8" borderId="14" xfId="0" applyFill="1" applyBorder="1" applyAlignment="1">
      <alignment horizontal="center" vertical="center" wrapText="1"/>
    </xf>
    <xf numFmtId="0" fontId="1" fillId="0" borderId="26" xfId="0" applyFont="1" applyBorder="1" applyAlignment="1">
      <alignment horizontal="left"/>
    </xf>
    <xf numFmtId="0" fontId="1" fillId="0" borderId="29" xfId="0" applyFont="1" applyBorder="1" applyAlignment="1">
      <alignment horizontal="left"/>
    </xf>
    <xf numFmtId="0" fontId="1" fillId="0" borderId="27" xfId="0" applyFont="1" applyBorder="1" applyAlignment="1">
      <alignment horizontal="left"/>
    </xf>
    <xf numFmtId="0" fontId="1" fillId="0" borderId="35" xfId="0" applyFont="1" applyBorder="1" applyAlignment="1">
      <alignment horizontal="left" vertical="center"/>
    </xf>
    <xf numFmtId="0" fontId="1" fillId="0" borderId="36" xfId="0" applyFont="1" applyBorder="1" applyAlignment="1">
      <alignment horizontal="left" vertical="center"/>
    </xf>
    <xf numFmtId="0" fontId="1" fillId="0" borderId="38" xfId="0" applyFont="1" applyBorder="1" applyAlignment="1">
      <alignment horizontal="left" vertical="center"/>
    </xf>
    <xf numFmtId="0" fontId="1" fillId="0" borderId="68" xfId="0" applyFont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69" xfId="0" applyFont="1" applyBorder="1" applyAlignment="1">
      <alignment horizontal="left" vertical="center"/>
    </xf>
    <xf numFmtId="0" fontId="0" fillId="0" borderId="95" xfId="0" applyBorder="1" applyAlignment="1">
      <alignment horizontal="center" wrapText="1"/>
    </xf>
    <xf numFmtId="0" fontId="0" fillId="0" borderId="96" xfId="0" applyBorder="1" applyAlignment="1">
      <alignment horizontal="center" wrapText="1"/>
    </xf>
    <xf numFmtId="0" fontId="1" fillId="0" borderId="0" xfId="0" applyFont="1" applyAlignment="1">
      <alignment horizontal="left" wrapText="1"/>
    </xf>
    <xf numFmtId="2" fontId="0" fillId="0" borderId="4" xfId="0" applyNumberFormat="1" applyBorder="1" applyAlignment="1">
      <alignment horizontal="center" wrapText="1"/>
    </xf>
    <xf numFmtId="1" fontId="0" fillId="0" borderId="4" xfId="0" applyNumberFormat="1" applyBorder="1" applyAlignment="1">
      <alignment horizontal="center" wrapText="1"/>
    </xf>
    <xf numFmtId="0" fontId="48" fillId="5" borderId="31" xfId="0" applyNumberFormat="1" applyFont="1" applyFill="1" applyBorder="1" applyAlignment="1">
      <alignment horizontal="justify" vertical="top" wrapText="1"/>
    </xf>
    <xf numFmtId="0" fontId="48" fillId="5" borderId="32" xfId="0" applyNumberFormat="1" applyFont="1" applyFill="1" applyBorder="1" applyAlignment="1">
      <alignment horizontal="justify" vertical="top" wrapText="1"/>
    </xf>
    <xf numFmtId="0" fontId="48" fillId="5" borderId="33" xfId="0" applyNumberFormat="1" applyFont="1" applyFill="1" applyBorder="1" applyAlignment="1">
      <alignment horizontal="justify" vertical="top" wrapText="1"/>
    </xf>
    <xf numFmtId="0" fontId="42" fillId="5" borderId="7" xfId="0" applyNumberFormat="1" applyFont="1" applyFill="1" applyBorder="1" applyAlignment="1">
      <alignment vertical="top" wrapText="1"/>
    </xf>
    <xf numFmtId="0" fontId="42" fillId="5" borderId="12" xfId="0" applyNumberFormat="1" applyFont="1" applyFill="1" applyBorder="1" applyAlignment="1">
      <alignment vertical="top" wrapText="1"/>
    </xf>
    <xf numFmtId="0" fontId="42" fillId="5" borderId="8" xfId="0" applyNumberFormat="1" applyFont="1" applyFill="1" applyBorder="1" applyAlignment="1">
      <alignment vertical="top" wrapText="1"/>
    </xf>
    <xf numFmtId="0" fontId="42" fillId="0" borderId="12" xfId="0" applyNumberFormat="1" applyFont="1" applyBorder="1" applyAlignment="1">
      <alignment vertical="center" wrapText="1" shrinkToFit="1"/>
    </xf>
    <xf numFmtId="0" fontId="48" fillId="5" borderId="31" xfId="0" applyNumberFormat="1" applyFont="1" applyFill="1" applyBorder="1" applyAlignment="1">
      <alignment horizontal="center" vertical="top" wrapText="1"/>
    </xf>
    <xf numFmtId="0" fontId="48" fillId="5" borderId="33" xfId="0" applyNumberFormat="1" applyFont="1" applyFill="1" applyBorder="1" applyAlignment="1">
      <alignment horizontal="center" vertical="top" wrapText="1"/>
    </xf>
    <xf numFmtId="0" fontId="48" fillId="5" borderId="11" xfId="0" applyNumberFormat="1" applyFont="1" applyFill="1" applyBorder="1" applyAlignment="1">
      <alignment horizontal="center" vertical="center" textRotation="90" wrapText="1"/>
    </xf>
    <xf numFmtId="0" fontId="48" fillId="5" borderId="9" xfId="0" applyNumberFormat="1" applyFont="1" applyFill="1" applyBorder="1" applyAlignment="1">
      <alignment horizontal="center" vertical="center" textRotation="90" wrapText="1"/>
    </xf>
    <xf numFmtId="0" fontId="48" fillId="5" borderId="10" xfId="0" applyNumberFormat="1" applyFont="1" applyFill="1" applyBorder="1" applyAlignment="1">
      <alignment horizontal="center" vertical="center" textRotation="90" wrapText="1"/>
    </xf>
    <xf numFmtId="0" fontId="55" fillId="5" borderId="31" xfId="0" applyNumberFormat="1" applyFont="1" applyFill="1" applyBorder="1" applyAlignment="1">
      <alignment vertical="top" wrapText="1"/>
    </xf>
    <xf numFmtId="0" fontId="55" fillId="5" borderId="32" xfId="0" applyNumberFormat="1" applyFont="1" applyFill="1" applyBorder="1" applyAlignment="1">
      <alignment vertical="top" wrapText="1"/>
    </xf>
    <xf numFmtId="0" fontId="55" fillId="5" borderId="33" xfId="0" applyNumberFormat="1" applyFont="1" applyFill="1" applyBorder="1" applyAlignment="1">
      <alignment vertical="top" wrapText="1"/>
    </xf>
    <xf numFmtId="0" fontId="12" fillId="5" borderId="2" xfId="0" applyNumberFormat="1" applyFont="1" applyFill="1" applyBorder="1" applyAlignment="1">
      <alignment horizontal="center" vertical="center" wrapText="1"/>
    </xf>
    <xf numFmtId="0" fontId="12" fillId="5" borderId="3" xfId="0" applyNumberFormat="1" applyFont="1" applyFill="1" applyBorder="1" applyAlignment="1">
      <alignment horizontal="center" vertical="center" wrapText="1"/>
    </xf>
    <xf numFmtId="0" fontId="12" fillId="5" borderId="5" xfId="0" applyNumberFormat="1" applyFont="1" applyFill="1" applyBorder="1" applyAlignment="1">
      <alignment horizontal="center" vertical="center" wrapText="1"/>
    </xf>
    <xf numFmtId="0" fontId="12" fillId="5" borderId="6" xfId="0" applyNumberFormat="1" applyFont="1" applyFill="1" applyBorder="1" applyAlignment="1">
      <alignment horizontal="center" vertical="center" wrapText="1"/>
    </xf>
    <xf numFmtId="0" fontId="12" fillId="5" borderId="7" xfId="0" applyNumberFormat="1" applyFont="1" applyFill="1" applyBorder="1" applyAlignment="1">
      <alignment horizontal="center" vertical="center" wrapText="1"/>
    </xf>
    <xf numFmtId="0" fontId="12" fillId="5" borderId="8" xfId="0" applyNumberFormat="1" applyFont="1" applyFill="1" applyBorder="1" applyAlignment="1">
      <alignment horizontal="center" vertical="center" wrapText="1"/>
    </xf>
    <xf numFmtId="0" fontId="42" fillId="0" borderId="12" xfId="0" applyNumberFormat="1" applyFont="1" applyBorder="1" applyAlignment="1">
      <alignment horizontal="center" vertical="center" wrapText="1"/>
    </xf>
    <xf numFmtId="0" fontId="55" fillId="0" borderId="31" xfId="0" applyNumberFormat="1" applyFont="1" applyBorder="1" applyAlignment="1">
      <alignment wrapText="1"/>
    </xf>
    <xf numFmtId="0" fontId="55" fillId="0" borderId="32" xfId="0" applyNumberFormat="1" applyFont="1" applyBorder="1" applyAlignment="1">
      <alignment wrapText="1"/>
    </xf>
    <xf numFmtId="0" fontId="55" fillId="0" borderId="33" xfId="0" applyNumberFormat="1" applyFont="1" applyBorder="1" applyAlignment="1">
      <alignment wrapText="1"/>
    </xf>
    <xf numFmtId="0" fontId="43" fillId="5" borderId="11" xfId="0" applyNumberFormat="1" applyFont="1" applyFill="1" applyBorder="1" applyAlignment="1">
      <alignment horizontal="center" wrapText="1"/>
    </xf>
    <xf numFmtId="0" fontId="43" fillId="5" borderId="10" xfId="0" applyNumberFormat="1" applyFont="1" applyFill="1" applyBorder="1" applyAlignment="1">
      <alignment horizontal="center" wrapText="1"/>
    </xf>
    <xf numFmtId="0" fontId="42" fillId="0" borderId="0" xfId="0" applyNumberFormat="1" applyFont="1" applyAlignment="1">
      <alignment horizontal="center" vertical="center" wrapText="1"/>
    </xf>
    <xf numFmtId="0" fontId="56" fillId="5" borderId="31" xfId="0" applyNumberFormat="1" applyFont="1" applyFill="1" applyBorder="1" applyAlignment="1">
      <alignment vertical="top" wrapText="1"/>
    </xf>
    <xf numFmtId="0" fontId="56" fillId="5" borderId="32" xfId="0" applyNumberFormat="1" applyFont="1" applyFill="1" applyBorder="1" applyAlignment="1">
      <alignment vertical="top" wrapText="1"/>
    </xf>
    <xf numFmtId="0" fontId="56" fillId="5" borderId="33" xfId="0" applyNumberFormat="1" applyFont="1" applyFill="1" applyBorder="1" applyAlignment="1">
      <alignment vertical="top" wrapText="1"/>
    </xf>
    <xf numFmtId="0" fontId="43" fillId="5" borderId="11" xfId="0" applyNumberFormat="1" applyFont="1" applyFill="1" applyBorder="1" applyAlignment="1">
      <alignment horizontal="center" vertical="top" wrapText="1"/>
    </xf>
    <xf numFmtId="0" fontId="43" fillId="5" borderId="9" xfId="0" applyNumberFormat="1" applyFont="1" applyFill="1" applyBorder="1" applyAlignment="1">
      <alignment horizontal="center" vertical="top" wrapText="1"/>
    </xf>
    <xf numFmtId="0" fontId="43" fillId="5" borderId="10" xfId="0" applyNumberFormat="1" applyFont="1" applyFill="1" applyBorder="1" applyAlignment="1">
      <alignment horizontal="center" vertical="top" wrapText="1"/>
    </xf>
    <xf numFmtId="0" fontId="48" fillId="5" borderId="32" xfId="0" applyNumberFormat="1" applyFont="1" applyFill="1" applyBorder="1" applyAlignment="1">
      <alignment horizontal="center" vertical="top" wrapText="1"/>
    </xf>
    <xf numFmtId="0" fontId="48" fillId="5" borderId="31" xfId="0" applyNumberFormat="1" applyFont="1" applyFill="1" applyBorder="1" applyAlignment="1">
      <alignment vertical="top" wrapText="1"/>
    </xf>
    <xf numFmtId="0" fontId="48" fillId="5" borderId="32" xfId="0" applyNumberFormat="1" applyFont="1" applyFill="1" applyBorder="1" applyAlignment="1">
      <alignment vertical="top" wrapText="1"/>
    </xf>
    <xf numFmtId="0" fontId="48" fillId="5" borderId="33" xfId="0" applyNumberFormat="1" applyFont="1" applyFill="1" applyBorder="1" applyAlignment="1">
      <alignment vertical="top" wrapText="1"/>
    </xf>
    <xf numFmtId="0" fontId="42" fillId="5" borderId="5" xfId="0" applyNumberFormat="1" applyFont="1" applyFill="1" applyBorder="1" applyAlignment="1">
      <alignment vertical="top" wrapText="1"/>
    </xf>
    <xf numFmtId="0" fontId="42" fillId="5" borderId="0" xfId="0" applyNumberFormat="1" applyFont="1" applyFill="1" applyBorder="1" applyAlignment="1">
      <alignment vertical="top" wrapText="1"/>
    </xf>
    <xf numFmtId="0" fontId="42" fillId="5" borderId="6" xfId="0" applyNumberFormat="1" applyFont="1" applyFill="1" applyBorder="1" applyAlignment="1">
      <alignment vertical="top" wrapText="1"/>
    </xf>
    <xf numFmtId="0" fontId="42" fillId="5" borderId="11" xfId="0" applyNumberFormat="1" applyFont="1" applyFill="1" applyBorder="1" applyAlignment="1">
      <alignment horizontal="center" vertical="top" textRotation="90" wrapText="1"/>
    </xf>
    <xf numFmtId="0" fontId="42" fillId="5" borderId="9" xfId="0" applyNumberFormat="1" applyFont="1" applyFill="1" applyBorder="1" applyAlignment="1">
      <alignment horizontal="center" vertical="top" textRotation="90" wrapText="1"/>
    </xf>
    <xf numFmtId="0" fontId="42" fillId="5" borderId="10" xfId="0" applyNumberFormat="1" applyFont="1" applyFill="1" applyBorder="1" applyAlignment="1">
      <alignment horizontal="center" vertical="top" textRotation="90" wrapText="1"/>
    </xf>
    <xf numFmtId="0" fontId="43" fillId="5" borderId="2" xfId="0" applyNumberFormat="1" applyFont="1" applyFill="1" applyBorder="1" applyAlignment="1">
      <alignment horizontal="center" vertical="top" wrapText="1"/>
    </xf>
    <xf numFmtId="0" fontId="43" fillId="5" borderId="3" xfId="0" applyNumberFormat="1" applyFont="1" applyFill="1" applyBorder="1" applyAlignment="1">
      <alignment horizontal="center" vertical="top" wrapText="1"/>
    </xf>
    <xf numFmtId="0" fontId="12" fillId="5" borderId="2" xfId="0" applyNumberFormat="1" applyFont="1" applyFill="1" applyBorder="1" applyAlignment="1">
      <alignment vertical="top" wrapText="1"/>
    </xf>
    <xf numFmtId="0" fontId="12" fillId="5" borderId="34" xfId="0" applyNumberFormat="1" applyFont="1" applyFill="1" applyBorder="1" applyAlignment="1">
      <alignment vertical="top" wrapText="1"/>
    </xf>
    <xf numFmtId="0" fontId="12" fillId="5" borderId="3" xfId="0" applyNumberFormat="1" applyFont="1" applyFill="1" applyBorder="1" applyAlignment="1">
      <alignment vertical="top" wrapText="1"/>
    </xf>
    <xf numFmtId="0" fontId="42" fillId="5" borderId="11" xfId="0" applyNumberFormat="1" applyFont="1" applyFill="1" applyBorder="1" applyAlignment="1">
      <alignment horizontal="center" vertical="center" textRotation="90" wrapText="1"/>
    </xf>
    <xf numFmtId="0" fontId="42" fillId="5" borderId="9" xfId="0" applyNumberFormat="1" applyFont="1" applyFill="1" applyBorder="1" applyAlignment="1">
      <alignment horizontal="center" vertical="center" textRotation="90" wrapText="1"/>
    </xf>
    <xf numFmtId="0" fontId="42" fillId="5" borderId="10" xfId="0" applyNumberFormat="1" applyFont="1" applyFill="1" applyBorder="1" applyAlignment="1">
      <alignment horizontal="center" vertical="center" textRotation="90" wrapText="1"/>
    </xf>
    <xf numFmtId="0" fontId="43" fillId="5" borderId="31" xfId="0" applyNumberFormat="1" applyFont="1" applyFill="1" applyBorder="1" applyAlignment="1">
      <alignment horizontal="center" vertical="center" wrapText="1"/>
    </xf>
    <xf numFmtId="0" fontId="43" fillId="5" borderId="32" xfId="0" applyNumberFormat="1" applyFont="1" applyFill="1" applyBorder="1" applyAlignment="1">
      <alignment horizontal="center" vertical="center" wrapText="1"/>
    </xf>
    <xf numFmtId="0" fontId="43" fillId="5" borderId="33" xfId="0" applyNumberFormat="1" applyFont="1" applyFill="1" applyBorder="1" applyAlignment="1">
      <alignment horizontal="center" vertical="center" wrapText="1"/>
    </xf>
    <xf numFmtId="0" fontId="12" fillId="5" borderId="11" xfId="0" applyNumberFormat="1" applyFont="1" applyFill="1" applyBorder="1" applyAlignment="1">
      <alignment vertical="top" wrapText="1"/>
    </xf>
    <xf numFmtId="0" fontId="12" fillId="5" borderId="9" xfId="0" applyNumberFormat="1" applyFont="1" applyFill="1" applyBorder="1" applyAlignment="1">
      <alignment vertical="top" wrapText="1"/>
    </xf>
    <xf numFmtId="0" fontId="12" fillId="5" borderId="10" xfId="0" applyNumberFormat="1" applyFont="1" applyFill="1" applyBorder="1" applyAlignment="1">
      <alignment vertical="top" wrapText="1"/>
    </xf>
    <xf numFmtId="0" fontId="42" fillId="5" borderId="5" xfId="0" applyNumberFormat="1" applyFont="1" applyFill="1" applyBorder="1" applyAlignment="1">
      <alignment horizontal="center" vertical="top" wrapText="1"/>
    </xf>
    <xf numFmtId="0" fontId="42" fillId="5" borderId="0" xfId="0" applyNumberFormat="1" applyFont="1" applyFill="1" applyBorder="1" applyAlignment="1">
      <alignment horizontal="center" vertical="top" wrapText="1"/>
    </xf>
    <xf numFmtId="0" fontId="42" fillId="5" borderId="6" xfId="0" applyNumberFormat="1" applyFont="1" applyFill="1" applyBorder="1" applyAlignment="1">
      <alignment horizontal="center" vertical="top" wrapText="1"/>
    </xf>
    <xf numFmtId="0" fontId="42" fillId="0" borderId="11" xfId="0" applyNumberFormat="1" applyFont="1" applyFill="1" applyBorder="1" applyAlignment="1">
      <alignment vertical="top" wrapText="1"/>
    </xf>
    <xf numFmtId="0" fontId="42" fillId="0" borderId="9" xfId="0" applyNumberFormat="1" applyFont="1" applyFill="1" applyBorder="1" applyAlignment="1">
      <alignment vertical="top" wrapText="1"/>
    </xf>
    <xf numFmtId="0" fontId="42" fillId="0" borderId="10" xfId="0" applyNumberFormat="1" applyFont="1" applyFill="1" applyBorder="1" applyAlignment="1">
      <alignment vertical="top" wrapText="1"/>
    </xf>
    <xf numFmtId="0" fontId="42" fillId="5" borderId="2" xfId="0" applyNumberFormat="1" applyFont="1" applyFill="1" applyBorder="1" applyAlignment="1">
      <alignment horizontal="center" vertical="top" wrapText="1"/>
    </xf>
    <xf numFmtId="0" fontId="42" fillId="5" borderId="34" xfId="0" applyNumberFormat="1" applyFont="1" applyFill="1" applyBorder="1" applyAlignment="1">
      <alignment horizontal="center" vertical="top" wrapText="1"/>
    </xf>
    <xf numFmtId="0" fontId="42" fillId="5" borderId="3" xfId="0" applyNumberFormat="1" applyFont="1" applyFill="1" applyBorder="1" applyAlignment="1">
      <alignment horizontal="center" vertical="top" wrapText="1"/>
    </xf>
    <xf numFmtId="0" fontId="42" fillId="5" borderId="9" xfId="0" applyNumberFormat="1" applyFont="1" applyFill="1" applyBorder="1" applyAlignment="1">
      <alignment vertical="top" wrapText="1"/>
    </xf>
    <xf numFmtId="0" fontId="42" fillId="0" borderId="2" xfId="0" applyNumberFormat="1" applyFont="1" applyFill="1" applyBorder="1" applyAlignment="1">
      <alignment horizontal="center" vertical="top" wrapText="1"/>
    </xf>
    <xf numFmtId="0" fontId="42" fillId="0" borderId="34" xfId="0" applyNumberFormat="1" applyFont="1" applyFill="1" applyBorder="1" applyAlignment="1">
      <alignment horizontal="center" vertical="top" wrapText="1"/>
    </xf>
    <xf numFmtId="0" fontId="42" fillId="0" borderId="3" xfId="0" applyNumberFormat="1" applyFont="1" applyFill="1" applyBorder="1" applyAlignment="1">
      <alignment horizontal="center" vertical="top" wrapText="1"/>
    </xf>
    <xf numFmtId="0" fontId="42" fillId="0" borderId="5" xfId="0" applyNumberFormat="1" applyFont="1" applyFill="1" applyBorder="1" applyAlignment="1">
      <alignment horizontal="center" vertical="top" wrapText="1"/>
    </xf>
    <xf numFmtId="0" fontId="42" fillId="0" borderId="0" xfId="0" applyNumberFormat="1" applyFont="1" applyFill="1" applyBorder="1" applyAlignment="1">
      <alignment horizontal="center" vertical="top" wrapText="1"/>
    </xf>
    <xf numFmtId="0" fontId="42" fillId="0" borderId="6" xfId="0" applyNumberFormat="1" applyFont="1" applyFill="1" applyBorder="1" applyAlignment="1">
      <alignment horizontal="center" vertical="top" wrapText="1"/>
    </xf>
    <xf numFmtId="0" fontId="42" fillId="0" borderId="7" xfId="0" applyNumberFormat="1" applyFont="1" applyFill="1" applyBorder="1" applyAlignment="1">
      <alignment horizontal="center" vertical="top" wrapText="1"/>
    </xf>
    <xf numFmtId="0" fontId="42" fillId="0" borderId="12" xfId="0" applyNumberFormat="1" applyFont="1" applyFill="1" applyBorder="1" applyAlignment="1">
      <alignment horizontal="center" vertical="top" wrapText="1"/>
    </xf>
    <xf numFmtId="0" fontId="42" fillId="0" borderId="8" xfId="0" applyNumberFormat="1" applyFont="1" applyFill="1" applyBorder="1" applyAlignment="1">
      <alignment horizontal="center" vertical="top" wrapText="1"/>
    </xf>
    <xf numFmtId="0" fontId="42" fillId="0" borderId="0" xfId="0" applyNumberFormat="1" applyFont="1" applyAlignment="1">
      <alignment horizontal="center" wrapText="1"/>
    </xf>
    <xf numFmtId="0" fontId="42" fillId="5" borderId="2" xfId="0" applyNumberFormat="1" applyFont="1" applyFill="1" applyBorder="1" applyAlignment="1">
      <alignment vertical="top" wrapText="1"/>
    </xf>
    <xf numFmtId="0" fontId="42" fillId="5" borderId="34" xfId="0" applyNumberFormat="1" applyFont="1" applyFill="1" applyBorder="1" applyAlignment="1">
      <alignment vertical="top" wrapText="1"/>
    </xf>
    <xf numFmtId="0" fontId="42" fillId="5" borderId="3" xfId="0" applyNumberFormat="1" applyFont="1" applyFill="1" applyBorder="1" applyAlignment="1">
      <alignment vertical="top" wrapText="1"/>
    </xf>
    <xf numFmtId="0" fontId="42" fillId="5" borderId="31" xfId="0" applyNumberFormat="1" applyFont="1" applyFill="1" applyBorder="1" applyAlignment="1">
      <alignment vertical="top" wrapText="1"/>
    </xf>
    <xf numFmtId="0" fontId="42" fillId="5" borderId="32" xfId="0" applyNumberFormat="1" applyFont="1" applyFill="1" applyBorder="1" applyAlignment="1">
      <alignment vertical="top" wrapText="1"/>
    </xf>
    <xf numFmtId="0" fontId="42" fillId="5" borderId="33" xfId="0" applyNumberFormat="1" applyFont="1" applyFill="1" applyBorder="1" applyAlignment="1">
      <alignment vertical="top" wrapText="1"/>
    </xf>
    <xf numFmtId="0" fontId="23" fillId="5" borderId="11" xfId="0" applyNumberFormat="1" applyFont="1" applyFill="1" applyBorder="1" applyAlignment="1">
      <alignment vertical="top" wrapText="1"/>
    </xf>
    <xf numFmtId="0" fontId="23" fillId="5" borderId="10" xfId="0" applyNumberFormat="1" applyFont="1" applyFill="1" applyBorder="1" applyAlignment="1">
      <alignment vertical="top" wrapText="1"/>
    </xf>
    <xf numFmtId="0" fontId="42" fillId="5" borderId="7" xfId="0" applyNumberFormat="1" applyFont="1" applyFill="1" applyBorder="1" applyAlignment="1">
      <alignment horizontal="center" vertical="top" wrapText="1"/>
    </xf>
    <xf numFmtId="0" fontId="42" fillId="5" borderId="12" xfId="0" applyNumberFormat="1" applyFont="1" applyFill="1" applyBorder="1" applyAlignment="1">
      <alignment horizontal="center" vertical="top" wrapText="1"/>
    </xf>
    <xf numFmtId="0" fontId="42" fillId="5" borderId="10" xfId="0" applyNumberFormat="1" applyFont="1" applyFill="1" applyBorder="1" applyAlignment="1">
      <alignment vertical="top" wrapText="1"/>
    </xf>
    <xf numFmtId="0" fontId="42" fillId="5" borderId="8" xfId="0" applyNumberFormat="1" applyFont="1" applyFill="1" applyBorder="1" applyAlignment="1">
      <alignment horizontal="center" vertical="top" wrapText="1"/>
    </xf>
    <xf numFmtId="0" fontId="1" fillId="5" borderId="5" xfId="0" applyNumberFormat="1" applyFont="1" applyFill="1" applyBorder="1" applyAlignment="1">
      <alignment horizontal="left" vertical="top" wrapText="1" indent="2"/>
    </xf>
    <xf numFmtId="0" fontId="1" fillId="5" borderId="0" xfId="0" applyNumberFormat="1" applyFont="1" applyFill="1" applyBorder="1" applyAlignment="1">
      <alignment horizontal="left" vertical="top" wrapText="1" indent="2"/>
    </xf>
    <xf numFmtId="0" fontId="1" fillId="5" borderId="6" xfId="0" applyNumberFormat="1" applyFont="1" applyFill="1" applyBorder="1" applyAlignment="1">
      <alignment horizontal="left" vertical="top" wrapText="1" indent="2"/>
    </xf>
    <xf numFmtId="0" fontId="50" fillId="5" borderId="5" xfId="0" applyNumberFormat="1" applyFont="1" applyFill="1" applyBorder="1" applyAlignment="1">
      <alignment vertical="top" wrapText="1"/>
    </xf>
    <xf numFmtId="0" fontId="50" fillId="5" borderId="0" xfId="0" applyNumberFormat="1" applyFont="1" applyFill="1" applyBorder="1" applyAlignment="1">
      <alignment vertical="top" wrapText="1"/>
    </xf>
    <xf numFmtId="0" fontId="50" fillId="5" borderId="6" xfId="0" applyNumberFormat="1" applyFont="1" applyFill="1" applyBorder="1" applyAlignment="1">
      <alignment vertical="top" wrapText="1"/>
    </xf>
    <xf numFmtId="0" fontId="57" fillId="0" borderId="12" xfId="0" applyNumberFormat="1" applyFont="1" applyBorder="1" applyAlignment="1">
      <alignment horizontal="center" wrapText="1"/>
    </xf>
    <xf numFmtId="0" fontId="48" fillId="5" borderId="11" xfId="0" applyNumberFormat="1" applyFont="1" applyFill="1" applyBorder="1" applyAlignment="1">
      <alignment horizontal="center" vertical="top" wrapText="1"/>
    </xf>
    <xf numFmtId="0" fontId="48" fillId="5" borderId="10" xfId="0" applyNumberFormat="1" applyFont="1" applyFill="1" applyBorder="1" applyAlignment="1">
      <alignment horizontal="center" vertical="top" wrapText="1"/>
    </xf>
    <xf numFmtId="0" fontId="12" fillId="5" borderId="2" xfId="0" applyNumberFormat="1" applyFont="1" applyFill="1" applyBorder="1" applyAlignment="1">
      <alignment wrapText="1"/>
    </xf>
    <xf numFmtId="0" fontId="12" fillId="5" borderId="3" xfId="0" applyNumberFormat="1" applyFont="1" applyFill="1" applyBorder="1" applyAlignment="1">
      <alignment wrapText="1"/>
    </xf>
    <xf numFmtId="0" fontId="12" fillId="5" borderId="5" xfId="0" applyNumberFormat="1" applyFont="1" applyFill="1" applyBorder="1" applyAlignment="1">
      <alignment wrapText="1"/>
    </xf>
    <xf numFmtId="0" fontId="12" fillId="5" borderId="6" xfId="0" applyNumberFormat="1" applyFont="1" applyFill="1" applyBorder="1" applyAlignment="1">
      <alignment wrapText="1"/>
    </xf>
    <xf numFmtId="0" fontId="12" fillId="5" borderId="7" xfId="0" applyNumberFormat="1" applyFont="1" applyFill="1" applyBorder="1" applyAlignment="1">
      <alignment wrapText="1"/>
    </xf>
    <xf numFmtId="0" fontId="12" fillId="5" borderId="8" xfId="0" applyNumberFormat="1" applyFont="1" applyFill="1" applyBorder="1" applyAlignment="1">
      <alignment wrapText="1"/>
    </xf>
    <xf numFmtId="0" fontId="12" fillId="5" borderId="9" xfId="0" applyNumberFormat="1" applyFont="1" applyFill="1" applyBorder="1" applyAlignment="1">
      <alignment wrapText="1"/>
    </xf>
    <xf numFmtId="0" fontId="12" fillId="5" borderId="10" xfId="0" applyNumberFormat="1" applyFont="1" applyFill="1" applyBorder="1" applyAlignment="1">
      <alignment wrapText="1"/>
    </xf>
    <xf numFmtId="0" fontId="42" fillId="5" borderId="11" xfId="0" applyNumberFormat="1" applyFont="1" applyFill="1" applyBorder="1" applyAlignment="1">
      <alignment wrapText="1"/>
    </xf>
    <xf numFmtId="0" fontId="42" fillId="5" borderId="9" xfId="0" applyNumberFormat="1" applyFont="1" applyFill="1" applyBorder="1" applyAlignment="1">
      <alignment wrapText="1"/>
    </xf>
    <xf numFmtId="0" fontId="42" fillId="5" borderId="10" xfId="0" applyNumberFormat="1" applyFont="1" applyFill="1" applyBorder="1" applyAlignment="1">
      <alignment wrapText="1"/>
    </xf>
    <xf numFmtId="0" fontId="42" fillId="5" borderId="31" xfId="0" applyNumberFormat="1" applyFont="1" applyFill="1" applyBorder="1" applyAlignment="1">
      <alignment wrapText="1"/>
    </xf>
    <xf numFmtId="0" fontId="42" fillId="5" borderId="32" xfId="0" applyNumberFormat="1" applyFont="1" applyFill="1" applyBorder="1" applyAlignment="1">
      <alignment wrapText="1"/>
    </xf>
    <xf numFmtId="0" fontId="42" fillId="5" borderId="33" xfId="0" applyNumberFormat="1" applyFont="1" applyFill="1" applyBorder="1" applyAlignment="1">
      <alignment wrapText="1"/>
    </xf>
    <xf numFmtId="0" fontId="42" fillId="5" borderId="2" xfId="0" applyNumberFormat="1" applyFont="1" applyFill="1" applyBorder="1" applyAlignment="1">
      <alignment horizontal="right" wrapText="1"/>
    </xf>
    <xf numFmtId="0" fontId="42" fillId="5" borderId="3" xfId="0" applyNumberFormat="1" applyFont="1" applyFill="1" applyBorder="1" applyAlignment="1">
      <alignment horizontal="right" wrapText="1"/>
    </xf>
    <xf numFmtId="0" fontId="48" fillId="5" borderId="7" xfId="0" applyNumberFormat="1" applyFont="1" applyFill="1" applyBorder="1" applyAlignment="1">
      <alignment vertical="top" wrapText="1"/>
    </xf>
    <xf numFmtId="0" fontId="48" fillId="5" borderId="12" xfId="0" applyNumberFormat="1" applyFont="1" applyFill="1" applyBorder="1" applyAlignment="1">
      <alignment vertical="top" wrapText="1"/>
    </xf>
    <xf numFmtId="0" fontId="48" fillId="5" borderId="8" xfId="0" applyNumberFormat="1" applyFont="1" applyFill="1" applyBorder="1" applyAlignment="1">
      <alignment vertical="top" wrapText="1"/>
    </xf>
    <xf numFmtId="0" fontId="42" fillId="5" borderId="11" xfId="0" applyNumberFormat="1" applyFont="1" applyFill="1" applyBorder="1" applyAlignment="1">
      <alignment horizontal="center" vertical="top" wrapText="1"/>
    </xf>
    <xf numFmtId="0" fontId="42" fillId="5" borderId="9" xfId="0" applyNumberFormat="1" applyFont="1" applyFill="1" applyBorder="1" applyAlignment="1">
      <alignment horizontal="center" vertical="top" wrapText="1"/>
    </xf>
    <xf numFmtId="0" fontId="42" fillId="0" borderId="11" xfId="0" applyNumberFormat="1" applyFont="1" applyFill="1" applyBorder="1" applyAlignment="1">
      <alignment horizontal="center" vertical="top" wrapText="1"/>
    </xf>
    <xf numFmtId="0" fontId="42" fillId="0" borderId="9" xfId="0" applyNumberFormat="1" applyFont="1" applyFill="1" applyBorder="1" applyAlignment="1">
      <alignment horizontal="center" vertical="top" wrapText="1"/>
    </xf>
    <xf numFmtId="0" fontId="42" fillId="0" borderId="10" xfId="0" applyNumberFormat="1" applyFont="1" applyFill="1" applyBorder="1" applyAlignment="1">
      <alignment horizontal="center" vertical="top" wrapText="1"/>
    </xf>
    <xf numFmtId="0" fontId="1" fillId="0" borderId="34" xfId="0" applyNumberFormat="1" applyFont="1" applyBorder="1" applyAlignment="1">
      <alignment horizontal="center" wrapText="1"/>
    </xf>
    <xf numFmtId="0" fontId="48" fillId="5" borderId="5" xfId="0" applyNumberFormat="1" applyFont="1" applyFill="1" applyBorder="1" applyAlignment="1">
      <alignment vertical="top" wrapText="1"/>
    </xf>
    <xf numFmtId="0" fontId="48" fillId="5" borderId="0" xfId="0" applyNumberFormat="1" applyFont="1" applyFill="1" applyBorder="1" applyAlignment="1">
      <alignment vertical="top" wrapText="1"/>
    </xf>
    <xf numFmtId="0" fontId="48" fillId="5" borderId="6" xfId="0" applyNumberFormat="1" applyFont="1" applyFill="1" applyBorder="1" applyAlignment="1">
      <alignment vertical="top" wrapText="1"/>
    </xf>
    <xf numFmtId="0" fontId="48" fillId="5" borderId="2" xfId="0" applyNumberFormat="1" applyFont="1" applyFill="1" applyBorder="1" applyAlignment="1">
      <alignment vertical="top" wrapText="1"/>
    </xf>
    <xf numFmtId="0" fontId="48" fillId="5" borderId="34" xfId="0" applyNumberFormat="1" applyFont="1" applyFill="1" applyBorder="1" applyAlignment="1">
      <alignment vertical="top" wrapText="1"/>
    </xf>
    <xf numFmtId="0" fontId="48" fillId="5" borderId="3" xfId="0" applyNumberFormat="1" applyFont="1" applyFill="1" applyBorder="1" applyAlignment="1">
      <alignment vertical="top" wrapText="1"/>
    </xf>
    <xf numFmtId="0" fontId="22" fillId="0" borderId="5" xfId="0" applyNumberFormat="1" applyFont="1" applyBorder="1" applyAlignment="1">
      <alignment wrapText="1"/>
    </xf>
    <xf numFmtId="0" fontId="48" fillId="5" borderId="11" xfId="0" applyNumberFormat="1" applyFont="1" applyFill="1" applyBorder="1" applyAlignment="1">
      <alignment horizontal="center" wrapText="1"/>
    </xf>
    <xf numFmtId="0" fontId="48" fillId="5" borderId="9" xfId="0" applyNumberFormat="1" applyFont="1" applyFill="1" applyBorder="1" applyAlignment="1">
      <alignment horizontal="center" wrapText="1"/>
    </xf>
    <xf numFmtId="0" fontId="48" fillId="5" borderId="10" xfId="0" applyNumberFormat="1" applyFont="1" applyFill="1" applyBorder="1" applyAlignment="1">
      <alignment horizontal="center" wrapText="1"/>
    </xf>
    <xf numFmtId="0" fontId="44" fillId="5" borderId="11" xfId="0" applyNumberFormat="1" applyFont="1" applyFill="1" applyBorder="1" applyAlignment="1">
      <alignment horizontal="center" vertical="top" wrapText="1"/>
    </xf>
    <xf numFmtId="0" fontId="44" fillId="5" borderId="9" xfId="0" applyNumberFormat="1" applyFont="1" applyFill="1" applyBorder="1" applyAlignment="1">
      <alignment horizontal="center" vertical="top" wrapText="1"/>
    </xf>
    <xf numFmtId="0" fontId="50" fillId="5" borderId="2" xfId="0" applyNumberFormat="1" applyFont="1" applyFill="1" applyBorder="1" applyAlignment="1">
      <alignment vertical="top" wrapText="1"/>
    </xf>
    <xf numFmtId="0" fontId="50" fillId="5" borderId="34" xfId="0" applyNumberFormat="1" applyFont="1" applyFill="1" applyBorder="1" applyAlignment="1">
      <alignment vertical="top" wrapText="1"/>
    </xf>
    <xf numFmtId="0" fontId="50" fillId="5" borderId="3" xfId="0" applyNumberFormat="1" applyFont="1" applyFill="1" applyBorder="1" applyAlignment="1">
      <alignment vertical="top" wrapText="1"/>
    </xf>
    <xf numFmtId="0" fontId="28" fillId="5" borderId="2" xfId="0" applyNumberFormat="1" applyFont="1" applyFill="1" applyBorder="1" applyAlignment="1">
      <alignment horizontal="center" vertical="top" wrapText="1"/>
    </xf>
    <xf numFmtId="0" fontId="28" fillId="5" borderId="34" xfId="0" applyNumberFormat="1" applyFont="1" applyFill="1" applyBorder="1" applyAlignment="1">
      <alignment horizontal="center" vertical="top" wrapText="1"/>
    </xf>
    <xf numFmtId="0" fontId="28" fillId="5" borderId="3" xfId="0" applyNumberFormat="1" applyFont="1" applyFill="1" applyBorder="1" applyAlignment="1">
      <alignment horizontal="center" vertical="top" wrapText="1"/>
    </xf>
    <xf numFmtId="0" fontId="28" fillId="5" borderId="5" xfId="0" applyNumberFormat="1" applyFont="1" applyFill="1" applyBorder="1" applyAlignment="1">
      <alignment horizontal="center" vertical="top" wrapText="1"/>
    </xf>
    <xf numFmtId="0" fontId="28" fillId="5" borderId="0" xfId="0" applyNumberFormat="1" applyFont="1" applyFill="1" applyBorder="1" applyAlignment="1">
      <alignment horizontal="center" vertical="top" wrapText="1"/>
    </xf>
    <xf numFmtId="0" fontId="28" fillId="5" borderId="6" xfId="0" applyNumberFormat="1" applyFont="1" applyFill="1" applyBorder="1" applyAlignment="1">
      <alignment horizontal="center" vertical="top" wrapText="1"/>
    </xf>
    <xf numFmtId="0" fontId="58" fillId="5" borderId="5" xfId="0" applyNumberFormat="1" applyFont="1" applyFill="1" applyBorder="1" applyAlignment="1">
      <alignment horizontal="left" vertical="top" wrapText="1" indent="2"/>
    </xf>
    <xf numFmtId="0" fontId="58" fillId="5" borderId="0" xfId="0" applyNumberFormat="1" applyFont="1" applyFill="1" applyBorder="1" applyAlignment="1">
      <alignment horizontal="left" vertical="top" wrapText="1" indent="2"/>
    </xf>
    <xf numFmtId="0" fontId="58" fillId="5" borderId="6" xfId="0" applyNumberFormat="1" applyFont="1" applyFill="1" applyBorder="1" applyAlignment="1">
      <alignment horizontal="left" vertical="top" wrapText="1" indent="2"/>
    </xf>
    <xf numFmtId="0" fontId="59" fillId="5" borderId="5" xfId="0" applyNumberFormat="1" applyFont="1" applyFill="1" applyBorder="1" applyAlignment="1">
      <alignment vertical="top" wrapText="1"/>
    </xf>
    <xf numFmtId="0" fontId="59" fillId="5" borderId="0" xfId="0" applyNumberFormat="1" applyFont="1" applyFill="1" applyBorder="1" applyAlignment="1">
      <alignment vertical="top" wrapText="1"/>
    </xf>
    <xf numFmtId="0" fontId="59" fillId="5" borderId="6" xfId="0" applyNumberFormat="1" applyFont="1" applyFill="1" applyBorder="1" applyAlignment="1">
      <alignment vertical="top" wrapText="1"/>
    </xf>
    <xf numFmtId="0" fontId="43" fillId="5" borderId="11" xfId="0" applyNumberFormat="1" applyFont="1" applyFill="1" applyBorder="1" applyAlignment="1">
      <alignment horizontal="center" vertical="center" wrapText="1"/>
    </xf>
    <xf numFmtId="0" fontId="43" fillId="5" borderId="10" xfId="0" applyNumberFormat="1" applyFont="1" applyFill="1" applyBorder="1" applyAlignment="1">
      <alignment horizontal="center" vertical="center" wrapText="1"/>
    </xf>
    <xf numFmtId="0" fontId="59" fillId="5" borderId="2" xfId="0" applyNumberFormat="1" applyFont="1" applyFill="1" applyBorder="1" applyAlignment="1">
      <alignment vertical="top" wrapText="1"/>
    </xf>
    <xf numFmtId="0" fontId="59" fillId="5" borderId="34" xfId="0" applyNumberFormat="1" applyFont="1" applyFill="1" applyBorder="1" applyAlignment="1">
      <alignment vertical="top" wrapText="1"/>
    </xf>
    <xf numFmtId="0" fontId="59" fillId="5" borderId="3" xfId="0" applyNumberFormat="1" applyFont="1" applyFill="1" applyBorder="1" applyAlignment="1">
      <alignment vertical="top" wrapText="1"/>
    </xf>
    <xf numFmtId="0" fontId="57" fillId="0" borderId="0" xfId="0" applyNumberFormat="1" applyFont="1" applyAlignment="1">
      <alignment horizontal="center" vertical="center" wrapText="1"/>
    </xf>
    <xf numFmtId="0" fontId="29" fillId="0" borderId="0" xfId="0" applyNumberFormat="1" applyFont="1" applyBorder="1" applyAlignment="1">
      <alignment horizontal="center" vertical="center" wrapText="1"/>
    </xf>
    <xf numFmtId="0" fontId="48" fillId="5" borderId="11" xfId="0" applyNumberFormat="1" applyFont="1" applyFill="1" applyBorder="1" applyAlignment="1">
      <alignment vertical="top" wrapText="1"/>
    </xf>
    <xf numFmtId="0" fontId="48" fillId="5" borderId="10" xfId="0" applyNumberFormat="1" applyFont="1" applyFill="1" applyBorder="1" applyAlignment="1">
      <alignment vertical="top" wrapText="1"/>
    </xf>
    <xf numFmtId="0" fontId="22" fillId="5" borderId="5" xfId="0" applyNumberFormat="1" applyFont="1" applyFill="1" applyBorder="1" applyAlignment="1">
      <alignment vertical="top" wrapText="1"/>
    </xf>
    <xf numFmtId="0" fontId="22" fillId="5" borderId="0" xfId="0" applyNumberFormat="1" applyFont="1" applyFill="1" applyBorder="1" applyAlignment="1">
      <alignment vertical="top" wrapText="1"/>
    </xf>
    <xf numFmtId="0" fontId="22" fillId="5" borderId="6" xfId="0" applyNumberFormat="1" applyFont="1" applyFill="1" applyBorder="1" applyAlignment="1">
      <alignment vertical="top" wrapText="1"/>
    </xf>
    <xf numFmtId="0" fontId="50" fillId="5" borderId="7" xfId="0" applyNumberFormat="1" applyFont="1" applyFill="1" applyBorder="1" applyAlignment="1">
      <alignment horizontal="justify" vertical="top" wrapText="1"/>
    </xf>
    <xf numFmtId="0" fontId="50" fillId="5" borderId="12" xfId="0" applyNumberFormat="1" applyFont="1" applyFill="1" applyBorder="1" applyAlignment="1">
      <alignment horizontal="justify" vertical="top" wrapText="1"/>
    </xf>
    <xf numFmtId="0" fontId="50" fillId="5" borderId="8" xfId="0" applyNumberFormat="1" applyFont="1" applyFill="1" applyBorder="1" applyAlignment="1">
      <alignment horizontal="justify" vertical="top" wrapText="1"/>
    </xf>
    <xf numFmtId="0" fontId="28" fillId="5" borderId="11" xfId="0" applyNumberFormat="1" applyFont="1" applyFill="1" applyBorder="1" applyAlignment="1">
      <alignment horizontal="center" wrapText="1"/>
    </xf>
    <xf numFmtId="0" fontId="28" fillId="5" borderId="9" xfId="0" applyNumberFormat="1" applyFont="1" applyFill="1" applyBorder="1" applyAlignment="1">
      <alignment horizontal="center" wrapText="1"/>
    </xf>
    <xf numFmtId="0" fontId="44" fillId="5" borderId="2" xfId="0" applyNumberFormat="1" applyFont="1" applyFill="1" applyBorder="1" applyAlignment="1">
      <alignment horizontal="left" vertical="top" wrapText="1" indent="9"/>
    </xf>
    <xf numFmtId="0" fontId="44" fillId="5" borderId="34" xfId="0" applyNumberFormat="1" applyFont="1" applyFill="1" applyBorder="1" applyAlignment="1">
      <alignment horizontal="left" vertical="top" wrapText="1" indent="9"/>
    </xf>
    <xf numFmtId="0" fontId="44" fillId="5" borderId="3" xfId="0" applyNumberFormat="1" applyFont="1" applyFill="1" applyBorder="1" applyAlignment="1">
      <alignment horizontal="left" vertical="top" wrapText="1" indent="9"/>
    </xf>
    <xf numFmtId="0" fontId="44" fillId="5" borderId="10" xfId="0" applyNumberFormat="1" applyFont="1" applyFill="1" applyBorder="1" applyAlignment="1">
      <alignment horizontal="center" vertical="top" wrapText="1"/>
    </xf>
    <xf numFmtId="0" fontId="12" fillId="0" borderId="5" xfId="0" applyNumberFormat="1" applyFont="1" applyBorder="1" applyAlignment="1">
      <alignment wrapText="1"/>
    </xf>
    <xf numFmtId="0" fontId="12" fillId="5" borderId="7" xfId="0" applyNumberFormat="1" applyFont="1" applyFill="1" applyBorder="1" applyAlignment="1">
      <alignment vertical="top" wrapText="1"/>
    </xf>
    <xf numFmtId="0" fontId="12" fillId="5" borderId="12" xfId="0" applyNumberFormat="1" applyFont="1" applyFill="1" applyBorder="1" applyAlignment="1">
      <alignment vertical="top" wrapText="1"/>
    </xf>
    <xf numFmtId="0" fontId="12" fillId="5" borderId="8" xfId="0" applyNumberFormat="1" applyFont="1" applyFill="1" applyBorder="1" applyAlignment="1">
      <alignment vertical="top" wrapText="1"/>
    </xf>
    <xf numFmtId="0" fontId="12" fillId="0" borderId="0" xfId="0" applyNumberFormat="1" applyFont="1" applyBorder="1" applyAlignment="1">
      <alignment wrapText="1"/>
    </xf>
    <xf numFmtId="0" fontId="42" fillId="5" borderId="10" xfId="0" applyNumberFormat="1" applyFont="1" applyFill="1" applyBorder="1" applyAlignment="1">
      <alignment horizontal="center" vertical="top" wrapText="1"/>
    </xf>
    <xf numFmtId="0" fontId="42" fillId="5" borderId="31" xfId="0" applyNumberFormat="1" applyFont="1" applyFill="1" applyBorder="1" applyAlignment="1">
      <alignment horizontal="center" vertical="top" wrapText="1"/>
    </xf>
    <xf numFmtId="0" fontId="42" fillId="5" borderId="32" xfId="0" applyNumberFormat="1" applyFont="1" applyFill="1" applyBorder="1" applyAlignment="1">
      <alignment horizontal="center" vertical="top" wrapText="1"/>
    </xf>
    <xf numFmtId="0" fontId="42" fillId="5" borderId="33" xfId="0" applyNumberFormat="1" applyFont="1" applyFill="1" applyBorder="1" applyAlignment="1">
      <alignment horizontal="center" vertical="top" wrapText="1"/>
    </xf>
    <xf numFmtId="0" fontId="1" fillId="0" borderId="12" xfId="0" applyNumberFormat="1" applyFont="1" applyBorder="1" applyAlignment="1">
      <alignment horizontal="center" vertical="center" wrapText="1"/>
    </xf>
    <xf numFmtId="0" fontId="0" fillId="0" borderId="12" xfId="0" applyNumberFormat="1" applyBorder="1" applyAlignment="1">
      <alignment horizontal="center" vertical="center" wrapText="1"/>
    </xf>
    <xf numFmtId="0" fontId="28" fillId="5" borderId="11" xfId="0" applyNumberFormat="1" applyFont="1" applyFill="1" applyBorder="1" applyAlignment="1">
      <alignment horizontal="center" vertical="top" wrapText="1"/>
    </xf>
    <xf numFmtId="0" fontId="28" fillId="5" borderId="9" xfId="0" applyNumberFormat="1" applyFont="1" applyFill="1" applyBorder="1" applyAlignment="1">
      <alignment horizontal="center" vertical="top" wrapText="1"/>
    </xf>
    <xf numFmtId="0" fontId="28" fillId="5" borderId="10" xfId="0" applyNumberFormat="1" applyFont="1" applyFill="1" applyBorder="1" applyAlignment="1">
      <alignment horizontal="center" vertical="top" wrapText="1"/>
    </xf>
    <xf numFmtId="0" fontId="12" fillId="5" borderId="31" xfId="0" applyNumberFormat="1" applyFont="1" applyFill="1" applyBorder="1" applyAlignment="1">
      <alignment horizontal="center" vertical="top" wrapText="1"/>
    </xf>
    <xf numFmtId="0" fontId="12" fillId="5" borderId="32" xfId="0" applyNumberFormat="1" applyFont="1" applyFill="1" applyBorder="1" applyAlignment="1">
      <alignment horizontal="center" vertical="top" wrapText="1"/>
    </xf>
    <xf numFmtId="0" fontId="12" fillId="5" borderId="33" xfId="0" applyNumberFormat="1" applyFont="1" applyFill="1" applyBorder="1" applyAlignment="1">
      <alignment horizontal="center" vertical="top" wrapText="1"/>
    </xf>
    <xf numFmtId="0" fontId="46" fillId="5" borderId="11" xfId="0" applyNumberFormat="1" applyFont="1" applyFill="1" applyBorder="1" applyAlignment="1">
      <alignment horizontal="center" vertical="top" wrapText="1"/>
    </xf>
    <xf numFmtId="0" fontId="46" fillId="5" borderId="9" xfId="0" applyNumberFormat="1" applyFont="1" applyFill="1" applyBorder="1" applyAlignment="1">
      <alignment horizontal="center" vertical="top" wrapText="1"/>
    </xf>
    <xf numFmtId="0" fontId="46" fillId="5" borderId="10" xfId="0" applyNumberFormat="1" applyFont="1" applyFill="1" applyBorder="1" applyAlignment="1">
      <alignment horizontal="center" vertical="top" wrapText="1"/>
    </xf>
    <xf numFmtId="0" fontId="12" fillId="5" borderId="31" xfId="0" applyNumberFormat="1" applyFont="1" applyFill="1" applyBorder="1" applyAlignment="1">
      <alignment vertical="top" wrapText="1"/>
    </xf>
    <xf numFmtId="0" fontId="12" fillId="5" borderId="32" xfId="0" applyNumberFormat="1" applyFont="1" applyFill="1" applyBorder="1" applyAlignment="1">
      <alignment vertical="top" wrapText="1"/>
    </xf>
    <xf numFmtId="0" fontId="12" fillId="5" borderId="33" xfId="0" applyNumberFormat="1" applyFont="1" applyFill="1" applyBorder="1" applyAlignment="1">
      <alignment vertical="top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71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4" xfId="0" applyBorder="1" applyAlignment="1">
      <alignment vertical="center" wrapText="1"/>
    </xf>
    <xf numFmtId="0" fontId="1" fillId="0" borderId="23" xfId="0" applyFont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52" fillId="0" borderId="73" xfId="0" applyFont="1" applyBorder="1" applyAlignment="1">
      <alignment horizontal="center" vertical="center" wrapText="1"/>
    </xf>
    <xf numFmtId="0" fontId="52" fillId="0" borderId="76" xfId="0" applyFont="1" applyBorder="1" applyAlignment="1">
      <alignment horizontal="center" vertical="center" wrapText="1"/>
    </xf>
    <xf numFmtId="0" fontId="52" fillId="0" borderId="74" xfId="0" applyFont="1" applyBorder="1" applyAlignment="1">
      <alignment horizontal="center" vertical="center" wrapText="1"/>
    </xf>
    <xf numFmtId="0" fontId="52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79" xfId="0" applyFont="1" applyBorder="1" applyAlignment="1">
      <alignment horizontal="center" vertical="center" wrapText="1"/>
    </xf>
    <xf numFmtId="0" fontId="1" fillId="0" borderId="4" xfId="2" applyFont="1" applyBorder="1" applyAlignment="1">
      <alignment horizontal="center" wrapText="1"/>
    </xf>
    <xf numFmtId="0" fontId="1" fillId="0" borderId="13" xfId="2" applyBorder="1" applyAlignment="1">
      <alignment horizontal="center" vertical="center" wrapText="1"/>
    </xf>
    <xf numFmtId="0" fontId="1" fillId="0" borderId="29" xfId="2" applyBorder="1" applyAlignment="1">
      <alignment horizontal="center" vertical="center" wrapText="1"/>
    </xf>
    <xf numFmtId="0" fontId="1" fillId="0" borderId="23" xfId="2" applyBorder="1" applyAlignment="1">
      <alignment horizontal="center" vertical="center"/>
    </xf>
    <xf numFmtId="0" fontId="1" fillId="0" borderId="41" xfId="2" applyBorder="1" applyAlignment="1">
      <alignment horizontal="center" vertical="center"/>
    </xf>
    <xf numFmtId="0" fontId="1" fillId="0" borderId="18" xfId="2" applyBorder="1" applyAlignment="1">
      <alignment horizontal="center" vertical="center"/>
    </xf>
    <xf numFmtId="0" fontId="1" fillId="0" borderId="4" xfId="2" applyBorder="1" applyAlignment="1">
      <alignment horizontal="center" vertical="center" wrapText="1"/>
    </xf>
    <xf numFmtId="0" fontId="1" fillId="0" borderId="4" xfId="2" applyFont="1" applyBorder="1" applyAlignment="1">
      <alignment horizontal="center" vertical="center" wrapText="1"/>
    </xf>
    <xf numFmtId="0" fontId="1" fillId="11" borderId="4" xfId="0" applyFont="1" applyFill="1" applyBorder="1" applyAlignment="1">
      <alignment wrapText="1"/>
    </xf>
    <xf numFmtId="0" fontId="1" fillId="12" borderId="4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2" fillId="0" borderId="31" xfId="0" applyNumberFormat="1" applyFont="1" applyBorder="1" applyAlignment="1">
      <alignment horizontal="justify" vertical="top" wrapText="1"/>
    </xf>
    <xf numFmtId="0" fontId="2" fillId="0" borderId="32" xfId="0" applyNumberFormat="1" applyFont="1" applyBorder="1" applyAlignment="1">
      <alignment horizontal="justify" vertical="top" wrapText="1"/>
    </xf>
    <xf numFmtId="0" fontId="2" fillId="0" borderId="33" xfId="0" applyNumberFormat="1" applyFont="1" applyBorder="1" applyAlignment="1">
      <alignment horizontal="justify" vertical="top" wrapText="1"/>
    </xf>
    <xf numFmtId="0" fontId="2" fillId="0" borderId="31" xfId="0" applyNumberFormat="1" applyFont="1" applyBorder="1" applyAlignment="1">
      <alignment horizontal="left" vertical="top" wrapText="1"/>
    </xf>
    <xf numFmtId="0" fontId="2" fillId="0" borderId="32" xfId="0" applyNumberFormat="1" applyFont="1" applyBorder="1" applyAlignment="1">
      <alignment horizontal="left" vertical="top" wrapText="1"/>
    </xf>
    <xf numFmtId="0" fontId="2" fillId="0" borderId="33" xfId="0" applyNumberFormat="1" applyFont="1" applyBorder="1" applyAlignment="1">
      <alignment horizontal="left" vertical="top" wrapText="1"/>
    </xf>
    <xf numFmtId="0" fontId="2" fillId="0" borderId="0" xfId="0" applyNumberFormat="1" applyFont="1" applyBorder="1" applyAlignment="1">
      <alignment horizontal="left" vertical="top" wrapText="1"/>
    </xf>
    <xf numFmtId="49" fontId="2" fillId="0" borderId="11" xfId="0" applyNumberFormat="1" applyFont="1" applyBorder="1" applyAlignment="1">
      <alignment horizontal="center" vertical="top" wrapText="1"/>
    </xf>
    <xf numFmtId="49" fontId="2" fillId="0" borderId="9" xfId="0" applyNumberFormat="1" applyFont="1" applyBorder="1" applyAlignment="1">
      <alignment horizontal="center" vertical="top" wrapText="1"/>
    </xf>
    <xf numFmtId="49" fontId="2" fillId="0" borderId="10" xfId="0" applyNumberFormat="1" applyFont="1" applyBorder="1" applyAlignment="1">
      <alignment horizontal="center" vertical="top" wrapText="1"/>
    </xf>
    <xf numFmtId="0" fontId="2" fillId="0" borderId="31" xfId="0" applyNumberFormat="1" applyFont="1" applyBorder="1" applyAlignment="1">
      <alignment horizontal="center" vertical="center" wrapText="1"/>
    </xf>
    <xf numFmtId="0" fontId="2" fillId="0" borderId="33" xfId="0" applyNumberFormat="1" applyFont="1" applyBorder="1" applyAlignment="1">
      <alignment horizontal="center" vertical="center" wrapText="1"/>
    </xf>
    <xf numFmtId="0" fontId="2" fillId="0" borderId="34" xfId="0" applyNumberFormat="1" applyFont="1" applyBorder="1" applyAlignment="1">
      <alignment horizontal="left" wrapText="1"/>
    </xf>
    <xf numFmtId="0" fontId="2" fillId="0" borderId="12" xfId="0" applyNumberFormat="1" applyFont="1" applyBorder="1" applyAlignment="1">
      <alignment horizontal="left" vertical="top" wrapText="1"/>
    </xf>
    <xf numFmtId="0" fontId="2" fillId="0" borderId="31" xfId="0" applyFont="1" applyBorder="1" applyAlignment="1">
      <alignment horizontal="left" vertical="top" indent="15"/>
    </xf>
    <xf numFmtId="0" fontId="2" fillId="0" borderId="32" xfId="0" applyFont="1" applyBorder="1" applyAlignment="1">
      <alignment horizontal="left" vertical="top" indent="15"/>
    </xf>
    <xf numFmtId="0" fontId="2" fillId="0" borderId="33" xfId="0" applyFont="1" applyBorder="1" applyAlignment="1">
      <alignment horizontal="left" vertical="top" indent="15"/>
    </xf>
    <xf numFmtId="0" fontId="2" fillId="0" borderId="31" xfId="0" applyFont="1" applyBorder="1" applyAlignment="1">
      <alignment horizontal="left" vertical="top" indent="14"/>
    </xf>
    <xf numFmtId="0" fontId="2" fillId="0" borderId="32" xfId="0" applyFont="1" applyBorder="1" applyAlignment="1">
      <alignment horizontal="left" vertical="top" indent="14"/>
    </xf>
    <xf numFmtId="0" fontId="2" fillId="0" borderId="33" xfId="0" applyFont="1" applyBorder="1" applyAlignment="1">
      <alignment horizontal="left" vertical="top" indent="14"/>
    </xf>
    <xf numFmtId="0" fontId="2" fillId="0" borderId="31" xfId="0" applyFont="1" applyBorder="1" applyAlignment="1">
      <alignment horizontal="left" vertical="top" indent="4"/>
    </xf>
    <xf numFmtId="0" fontId="2" fillId="0" borderId="33" xfId="0" applyFont="1" applyBorder="1" applyAlignment="1">
      <alignment horizontal="left" vertical="top" indent="4"/>
    </xf>
    <xf numFmtId="0" fontId="2" fillId="0" borderId="31" xfId="0" applyFont="1" applyBorder="1" applyAlignment="1">
      <alignment horizontal="left" vertical="top" indent="3"/>
    </xf>
    <xf numFmtId="0" fontId="2" fillId="0" borderId="33" xfId="0" applyFont="1" applyBorder="1" applyAlignment="1">
      <alignment horizontal="left" vertical="top" indent="3"/>
    </xf>
    <xf numFmtId="0" fontId="2" fillId="0" borderId="7" xfId="0" applyNumberFormat="1" applyFont="1" applyBorder="1" applyAlignment="1">
      <alignment horizontal="left" vertical="top" wrapText="1"/>
    </xf>
    <xf numFmtId="0" fontId="2" fillId="0" borderId="8" xfId="0" applyNumberFormat="1" applyFont="1" applyBorder="1" applyAlignment="1">
      <alignment horizontal="left" vertical="top" wrapText="1"/>
    </xf>
    <xf numFmtId="0" fontId="2" fillId="0" borderId="32" xfId="0" applyNumberFormat="1" applyFont="1" applyBorder="1"/>
    <xf numFmtId="0" fontId="2" fillId="0" borderId="33" xfId="0" applyNumberFormat="1" applyFont="1" applyBorder="1"/>
    <xf numFmtId="0" fontId="2" fillId="0" borderId="0" xfId="0" applyFont="1" applyBorder="1" applyAlignment="1">
      <alignment horizontal="center" vertical="top"/>
    </xf>
    <xf numFmtId="0" fontId="2" fillId="0" borderId="0" xfId="0" applyNumberFormat="1" applyFont="1" applyBorder="1" applyAlignment="1">
      <alignment horizontal="left" vertical="center" wrapText="1"/>
    </xf>
    <xf numFmtId="0" fontId="2" fillId="0" borderId="0" xfId="0" applyNumberFormat="1" applyFont="1" applyAlignment="1">
      <alignment horizontal="left" vertical="center" wrapText="1"/>
    </xf>
    <xf numFmtId="0" fontId="2" fillId="0" borderId="12" xfId="0" applyNumberFormat="1" applyFont="1" applyBorder="1" applyAlignment="1">
      <alignment horizontal="left" vertical="center" wrapText="1"/>
    </xf>
    <xf numFmtId="0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top" wrapText="1"/>
    </xf>
    <xf numFmtId="0" fontId="2" fillId="0" borderId="23" xfId="0" applyFont="1" applyBorder="1" applyAlignment="1">
      <alignment horizontal="left" vertical="center"/>
    </xf>
    <xf numFmtId="0" fontId="2" fillId="0" borderId="41" xfId="0" applyFont="1" applyBorder="1" applyAlignment="1">
      <alignment horizontal="left" vertical="center"/>
    </xf>
    <xf numFmtId="0" fontId="2" fillId="0" borderId="18" xfId="0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center" vertical="center" wrapText="1"/>
    </xf>
    <xf numFmtId="49" fontId="2" fillId="0" borderId="29" xfId="0" applyNumberFormat="1" applyFont="1" applyBorder="1" applyAlignment="1">
      <alignment horizontal="center" vertical="center" wrapText="1"/>
    </xf>
    <xf numFmtId="49" fontId="2" fillId="0" borderId="4" xfId="0" applyNumberFormat="1" applyFont="1" applyFill="1" applyBorder="1" applyAlignment="1" applyProtection="1">
      <alignment horizontal="center" vertical="top"/>
    </xf>
    <xf numFmtId="49" fontId="2" fillId="0" borderId="23" xfId="0" applyNumberFormat="1" applyFont="1" applyFill="1" applyBorder="1" applyAlignment="1" applyProtection="1">
      <alignment horizontal="center" vertical="top"/>
    </xf>
    <xf numFmtId="49" fontId="2" fillId="0" borderId="18" xfId="0" applyNumberFormat="1" applyFont="1" applyFill="1" applyBorder="1" applyAlignment="1" applyProtection="1">
      <alignment horizontal="center" vertical="top"/>
    </xf>
    <xf numFmtId="49" fontId="2" fillId="0" borderId="4" xfId="0" applyNumberFormat="1" applyFont="1" applyFill="1" applyBorder="1" applyAlignment="1" applyProtection="1">
      <alignment horizontal="center" vertical="top" wrapText="1"/>
    </xf>
    <xf numFmtId="49" fontId="2" fillId="0" borderId="13" xfId="0" applyNumberFormat="1" applyFont="1" applyFill="1" applyBorder="1" applyAlignment="1" applyProtection="1">
      <alignment horizontal="center" vertical="top"/>
    </xf>
    <xf numFmtId="49" fontId="2" fillId="0" borderId="29" xfId="0" applyNumberFormat="1" applyFont="1" applyFill="1" applyBorder="1" applyAlignment="1" applyProtection="1">
      <alignment horizontal="center" vertical="top"/>
    </xf>
    <xf numFmtId="49" fontId="2" fillId="0" borderId="13" xfId="0" applyNumberFormat="1" applyFont="1" applyFill="1" applyBorder="1" applyAlignment="1" applyProtection="1">
      <alignment horizontal="center" vertical="top" wrapText="1"/>
    </xf>
    <xf numFmtId="49" fontId="2" fillId="0" borderId="72" xfId="0" applyNumberFormat="1" applyFont="1" applyFill="1" applyBorder="1" applyAlignment="1" applyProtection="1">
      <alignment horizontal="center" vertical="top" wrapText="1"/>
    </xf>
    <xf numFmtId="49" fontId="2" fillId="0" borderId="29" xfId="0" applyNumberFormat="1" applyFont="1" applyFill="1" applyBorder="1" applyAlignment="1" applyProtection="1">
      <alignment horizontal="center" vertical="top" wrapText="1"/>
    </xf>
    <xf numFmtId="0" fontId="2" fillId="0" borderId="12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11" xfId="0" applyFont="1" applyBorder="1" applyAlignment="1">
      <alignment horizontal="center" wrapText="1"/>
    </xf>
    <xf numFmtId="0" fontId="2" fillId="0" borderId="10" xfId="0" applyFont="1" applyBorder="1" applyAlignment="1">
      <alignment horizontal="center" wrapText="1"/>
    </xf>
    <xf numFmtId="0" fontId="2" fillId="0" borderId="31" xfId="0" applyFont="1" applyBorder="1" applyAlignment="1">
      <alignment horizontal="center" wrapText="1"/>
    </xf>
    <xf numFmtId="0" fontId="2" fillId="0" borderId="32" xfId="0" applyFont="1" applyBorder="1" applyAlignment="1">
      <alignment horizontal="center" wrapText="1"/>
    </xf>
    <xf numFmtId="0" fontId="2" fillId="0" borderId="33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0" fillId="0" borderId="23" xfId="0" applyBorder="1" applyAlignment="1">
      <alignment horizontal="center" vertical="center" wrapText="1"/>
    </xf>
    <xf numFmtId="0" fontId="0" fillId="0" borderId="18" xfId="0" applyBorder="1"/>
    <xf numFmtId="0" fontId="0" fillId="0" borderId="41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6" fillId="0" borderId="0" xfId="0" applyFont="1" applyAlignment="1">
      <alignment horizontal="center"/>
    </xf>
    <xf numFmtId="0" fontId="0" fillId="0" borderId="41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0" xfId="0" applyFont="1" applyAlignment="1">
      <alignment horizontal="left" vertical="center" wrapText="1"/>
    </xf>
    <xf numFmtId="0" fontId="1" fillId="0" borderId="31" xfId="0" applyFont="1" applyFill="1" applyBorder="1" applyAlignment="1">
      <alignment horizontal="center" vertical="top" wrapText="1"/>
    </xf>
    <xf numFmtId="0" fontId="1" fillId="0" borderId="32" xfId="0" applyFont="1" applyFill="1" applyBorder="1" applyAlignment="1">
      <alignment horizontal="center" vertical="top" wrapText="1"/>
    </xf>
    <xf numFmtId="0" fontId="1" fillId="0" borderId="33" xfId="0" applyFont="1" applyFill="1" applyBorder="1" applyAlignment="1">
      <alignment horizontal="center" vertical="top" wrapText="1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31" xfId="0" applyFont="1" applyBorder="1" applyAlignment="1">
      <alignment horizontal="center" vertical="top" wrapText="1"/>
    </xf>
    <xf numFmtId="0" fontId="1" fillId="0" borderId="32" xfId="0" applyFont="1" applyBorder="1" applyAlignment="1">
      <alignment horizontal="center" vertical="top" wrapText="1"/>
    </xf>
    <xf numFmtId="0" fontId="1" fillId="0" borderId="33" xfId="0" applyFont="1" applyBorder="1" applyAlignment="1">
      <alignment horizontal="center" vertical="top" wrapText="1"/>
    </xf>
    <xf numFmtId="0" fontId="1" fillId="0" borderId="31" xfId="0" applyFont="1" applyBorder="1" applyAlignment="1">
      <alignment horizontal="left" vertical="top" wrapText="1"/>
    </xf>
    <xf numFmtId="0" fontId="1" fillId="0" borderId="32" xfId="0" applyFont="1" applyBorder="1" applyAlignment="1">
      <alignment horizontal="left" vertical="top" wrapText="1"/>
    </xf>
    <xf numFmtId="0" fontId="1" fillId="0" borderId="33" xfId="0" applyFont="1" applyBorder="1" applyAlignment="1">
      <alignment horizontal="left" vertical="top" wrapText="1"/>
    </xf>
    <xf numFmtId="0" fontId="1" fillId="0" borderId="12" xfId="0" applyFont="1" applyBorder="1" applyAlignment="1">
      <alignment horizontal="left" vertical="center" wrapText="1"/>
    </xf>
    <xf numFmtId="0" fontId="1" fillId="0" borderId="11" xfId="0" applyFont="1" applyBorder="1" applyAlignment="1">
      <alignment horizontal="center" vertical="top" wrapText="1"/>
    </xf>
    <xf numFmtId="0" fontId="1" fillId="0" borderId="9" xfId="0" applyFont="1" applyBorder="1" applyAlignment="1">
      <alignment horizontal="center" vertical="top" wrapText="1"/>
    </xf>
    <xf numFmtId="0" fontId="1" fillId="0" borderId="10" xfId="0" applyFont="1" applyBorder="1" applyAlignment="1">
      <alignment horizontal="center" vertical="top" wrapText="1"/>
    </xf>
    <xf numFmtId="0" fontId="0" fillId="0" borderId="4" xfId="0" applyBorder="1" applyAlignment="1">
      <alignment horizontal="left"/>
    </xf>
    <xf numFmtId="0" fontId="2" fillId="0" borderId="73" xfId="0" applyFont="1" applyBorder="1" applyAlignment="1">
      <alignment horizontal="justify" vertical="center" wrapText="1"/>
    </xf>
    <xf numFmtId="0" fontId="2" fillId="0" borderId="76" xfId="0" applyFont="1" applyBorder="1" applyAlignment="1">
      <alignment horizontal="justify" vertical="center" wrapText="1"/>
    </xf>
    <xf numFmtId="0" fontId="2" fillId="0" borderId="74" xfId="0" applyFont="1" applyBorder="1" applyAlignment="1">
      <alignment horizontal="justify" vertical="center" wrapText="1"/>
    </xf>
    <xf numFmtId="0" fontId="51" fillId="6" borderId="73" xfId="0" applyFont="1" applyFill="1" applyBorder="1" applyAlignment="1">
      <alignment horizontal="justify" vertical="center" wrapText="1"/>
    </xf>
    <xf numFmtId="0" fontId="51" fillId="6" borderId="76" xfId="0" applyFont="1" applyFill="1" applyBorder="1" applyAlignment="1">
      <alignment horizontal="justify" vertical="center" wrapText="1"/>
    </xf>
    <xf numFmtId="0" fontId="51" fillId="6" borderId="74" xfId="0" applyFont="1" applyFill="1" applyBorder="1" applyAlignment="1">
      <alignment horizontal="justify" vertical="center" wrapText="1"/>
    </xf>
    <xf numFmtId="0" fontId="51" fillId="6" borderId="80" xfId="0" applyFont="1" applyFill="1" applyBorder="1" applyAlignment="1">
      <alignment horizontal="justify" vertical="center" wrapText="1"/>
    </xf>
    <xf numFmtId="0" fontId="51" fillId="6" borderId="81" xfId="0" applyFont="1" applyFill="1" applyBorder="1" applyAlignment="1">
      <alignment horizontal="justify" vertical="center" wrapText="1"/>
    </xf>
    <xf numFmtId="0" fontId="51" fillId="6" borderId="82" xfId="0" applyFont="1" applyFill="1" applyBorder="1" applyAlignment="1">
      <alignment horizontal="justify" vertical="center" wrapText="1"/>
    </xf>
    <xf numFmtId="0" fontId="51" fillId="6" borderId="83" xfId="0" applyFont="1" applyFill="1" applyBorder="1" applyAlignment="1">
      <alignment horizontal="justify" vertical="center" wrapText="1"/>
    </xf>
    <xf numFmtId="0" fontId="51" fillId="6" borderId="84" xfId="0" applyFont="1" applyFill="1" applyBorder="1" applyAlignment="1">
      <alignment horizontal="justify" vertical="center" wrapText="1"/>
    </xf>
    <xf numFmtId="0" fontId="51" fillId="6" borderId="85" xfId="0" applyFont="1" applyFill="1" applyBorder="1" applyAlignment="1">
      <alignment horizontal="justify" vertical="center" wrapText="1"/>
    </xf>
    <xf numFmtId="0" fontId="0" fillId="6" borderId="82" xfId="0" applyFill="1" applyBorder="1" applyAlignment="1">
      <alignment vertical="top" wrapText="1"/>
    </xf>
    <xf numFmtId="0" fontId="0" fillId="6" borderId="83" xfId="0" applyFill="1" applyBorder="1" applyAlignment="1">
      <alignment vertical="top" wrapText="1"/>
    </xf>
    <xf numFmtId="0" fontId="36" fillId="9" borderId="80" xfId="0" applyFont="1" applyFill="1" applyBorder="1" applyAlignment="1">
      <alignment horizontal="justify" vertical="center" wrapText="1"/>
    </xf>
    <xf numFmtId="0" fontId="36" fillId="9" borderId="86" xfId="0" applyFont="1" applyFill="1" applyBorder="1" applyAlignment="1">
      <alignment horizontal="justify" vertical="center" wrapText="1"/>
    </xf>
    <xf numFmtId="0" fontId="36" fillId="9" borderId="81" xfId="0" applyFont="1" applyFill="1" applyBorder="1" applyAlignment="1">
      <alignment horizontal="justify" vertical="center" wrapText="1"/>
    </xf>
    <xf numFmtId="0" fontId="36" fillId="9" borderId="84" xfId="0" applyFont="1" applyFill="1" applyBorder="1" applyAlignment="1">
      <alignment horizontal="justify" vertical="center" wrapText="1"/>
    </xf>
    <xf numFmtId="0" fontId="36" fillId="9" borderId="87" xfId="0" applyFont="1" applyFill="1" applyBorder="1" applyAlignment="1">
      <alignment horizontal="justify" vertical="center" wrapText="1"/>
    </xf>
    <xf numFmtId="0" fontId="36" fillId="9" borderId="85" xfId="0" applyFont="1" applyFill="1" applyBorder="1" applyAlignment="1">
      <alignment horizontal="justify" vertical="center" wrapText="1"/>
    </xf>
    <xf numFmtId="0" fontId="51" fillId="6" borderId="77" xfId="0" applyFont="1" applyFill="1" applyBorder="1" applyAlignment="1">
      <alignment horizontal="justify" vertical="center" wrapText="1"/>
    </xf>
    <xf numFmtId="0" fontId="51" fillId="6" borderId="79" xfId="0" applyFont="1" applyFill="1" applyBorder="1" applyAlignment="1">
      <alignment horizontal="justify" vertical="center" wrapText="1"/>
    </xf>
    <xf numFmtId="0" fontId="10" fillId="0" borderId="77" xfId="0" applyFont="1" applyBorder="1" applyAlignment="1">
      <alignment horizontal="justify" vertical="center" wrapText="1"/>
    </xf>
    <xf numFmtId="0" fontId="10" fillId="0" borderId="78" xfId="0" applyFont="1" applyBorder="1" applyAlignment="1">
      <alignment horizontal="justify" vertical="center" wrapText="1"/>
    </xf>
    <xf numFmtId="0" fontId="10" fillId="0" borderId="79" xfId="0" applyFont="1" applyBorder="1" applyAlignment="1">
      <alignment horizontal="justify" vertical="center" wrapText="1"/>
    </xf>
    <xf numFmtId="0" fontId="36" fillId="10" borderId="80" xfId="0" applyFont="1" applyFill="1" applyBorder="1" applyAlignment="1">
      <alignment horizontal="justify" vertical="center" wrapText="1"/>
    </xf>
    <xf numFmtId="0" fontId="36" fillId="10" borderId="86" xfId="0" applyFont="1" applyFill="1" applyBorder="1" applyAlignment="1">
      <alignment horizontal="justify" vertical="center" wrapText="1"/>
    </xf>
    <xf numFmtId="0" fontId="36" fillId="10" borderId="81" xfId="0" applyFont="1" applyFill="1" applyBorder="1" applyAlignment="1">
      <alignment horizontal="justify" vertical="center" wrapText="1"/>
    </xf>
    <xf numFmtId="0" fontId="0" fillId="10" borderId="82" xfId="0" applyFill="1" applyBorder="1" applyAlignment="1">
      <alignment vertical="top" wrapText="1"/>
    </xf>
    <xf numFmtId="0" fontId="0" fillId="10" borderId="0" xfId="0" applyFill="1" applyBorder="1" applyAlignment="1">
      <alignment vertical="top" wrapText="1"/>
    </xf>
    <xf numFmtId="0" fontId="0" fillId="10" borderId="83" xfId="0" applyFill="1" applyBorder="1" applyAlignment="1">
      <alignment vertical="top" wrapText="1"/>
    </xf>
    <xf numFmtId="0" fontId="36" fillId="10" borderId="84" xfId="0" applyFont="1" applyFill="1" applyBorder="1" applyAlignment="1">
      <alignment horizontal="justify" vertical="center" wrapText="1"/>
    </xf>
    <xf numFmtId="0" fontId="36" fillId="10" borderId="87" xfId="0" applyFont="1" applyFill="1" applyBorder="1" applyAlignment="1">
      <alignment horizontal="justify" vertical="center" wrapText="1"/>
    </xf>
    <xf numFmtId="0" fontId="36" fillId="10" borderId="85" xfId="0" applyFont="1" applyFill="1" applyBorder="1" applyAlignment="1">
      <alignment horizontal="justify" vertical="center" wrapText="1"/>
    </xf>
    <xf numFmtId="0" fontId="60" fillId="6" borderId="80" xfId="0" applyFont="1" applyFill="1" applyBorder="1" applyAlignment="1">
      <alignment horizontal="justify" vertical="center" wrapText="1"/>
    </xf>
    <xf numFmtId="0" fontId="60" fillId="6" borderId="81" xfId="0" applyFont="1" applyFill="1" applyBorder="1" applyAlignment="1">
      <alignment horizontal="justify" vertical="center" wrapText="1"/>
    </xf>
    <xf numFmtId="0" fontId="35" fillId="7" borderId="73" xfId="0" applyFont="1" applyFill="1" applyBorder="1" applyAlignment="1">
      <alignment vertical="top" wrapText="1"/>
    </xf>
    <xf numFmtId="0" fontId="35" fillId="7" borderId="76" xfId="0" applyFont="1" applyFill="1" applyBorder="1" applyAlignment="1">
      <alignment vertical="top" wrapText="1"/>
    </xf>
    <xf numFmtId="0" fontId="35" fillId="7" borderId="74" xfId="0" applyFont="1" applyFill="1" applyBorder="1" applyAlignment="1">
      <alignment vertical="top" wrapText="1"/>
    </xf>
    <xf numFmtId="0" fontId="35" fillId="7" borderId="80" xfId="0" applyFont="1" applyFill="1" applyBorder="1" applyAlignment="1">
      <alignment vertical="top" wrapText="1"/>
    </xf>
    <xf numFmtId="0" fontId="35" fillId="7" borderId="81" xfId="0" applyFont="1" applyFill="1" applyBorder="1" applyAlignment="1">
      <alignment vertical="top" wrapText="1"/>
    </xf>
    <xf numFmtId="0" fontId="35" fillId="7" borderId="82" xfId="0" applyFont="1" applyFill="1" applyBorder="1" applyAlignment="1">
      <alignment vertical="top" wrapText="1"/>
    </xf>
    <xf numFmtId="0" fontId="35" fillId="7" borderId="83" xfId="0" applyFont="1" applyFill="1" applyBorder="1" applyAlignment="1">
      <alignment vertical="top" wrapText="1"/>
    </xf>
    <xf numFmtId="0" fontId="35" fillId="7" borderId="84" xfId="0" applyFont="1" applyFill="1" applyBorder="1" applyAlignment="1">
      <alignment vertical="top" wrapText="1"/>
    </xf>
    <xf numFmtId="0" fontId="35" fillId="7" borderId="85" xfId="0" applyFont="1" applyFill="1" applyBorder="1" applyAlignment="1">
      <alignment vertical="top" wrapText="1"/>
    </xf>
    <xf numFmtId="0" fontId="51" fillId="6" borderId="78" xfId="0" applyFont="1" applyFill="1" applyBorder="1" applyAlignment="1">
      <alignment horizontal="justify" vertical="center" wrapText="1"/>
    </xf>
    <xf numFmtId="0" fontId="35" fillId="7" borderId="77" xfId="0" applyFont="1" applyFill="1" applyBorder="1" applyAlignment="1">
      <alignment vertical="top" wrapText="1"/>
    </xf>
    <xf numFmtId="0" fontId="35" fillId="7" borderId="79" xfId="0" applyFont="1" applyFill="1" applyBorder="1" applyAlignment="1">
      <alignment vertical="top" wrapText="1"/>
    </xf>
    <xf numFmtId="0" fontId="2" fillId="0" borderId="80" xfId="0" applyFont="1" applyBorder="1" applyAlignment="1">
      <alignment horizontal="justify" vertical="center" wrapText="1"/>
    </xf>
    <xf numFmtId="0" fontId="2" fillId="0" borderId="81" xfId="0" applyFont="1" applyBorder="1" applyAlignment="1">
      <alignment horizontal="justify" vertical="center" wrapText="1"/>
    </xf>
    <xf numFmtId="0" fontId="2" fillId="0" borderId="82" xfId="0" applyFont="1" applyBorder="1" applyAlignment="1">
      <alignment horizontal="justify" vertical="center" wrapText="1"/>
    </xf>
    <xf numFmtId="0" fontId="2" fillId="0" borderId="83" xfId="0" applyFont="1" applyBorder="1" applyAlignment="1">
      <alignment horizontal="justify" vertical="center" wrapText="1"/>
    </xf>
    <xf numFmtId="0" fontId="2" fillId="0" borderId="84" xfId="0" applyFont="1" applyBorder="1" applyAlignment="1">
      <alignment horizontal="justify" vertical="center" wrapText="1"/>
    </xf>
    <xf numFmtId="0" fontId="2" fillId="0" borderId="85" xfId="0" applyFont="1" applyBorder="1" applyAlignment="1">
      <alignment horizontal="justify" vertical="center" wrapText="1"/>
    </xf>
    <xf numFmtId="0" fontId="2" fillId="7" borderId="73" xfId="0" applyFont="1" applyFill="1" applyBorder="1" applyAlignment="1">
      <alignment horizontal="justify" vertical="center" wrapText="1"/>
    </xf>
    <xf numFmtId="0" fontId="2" fillId="7" borderId="76" xfId="0" applyFont="1" applyFill="1" applyBorder="1" applyAlignment="1">
      <alignment horizontal="justify" vertical="center" wrapText="1"/>
    </xf>
    <xf numFmtId="0" fontId="2" fillId="7" borderId="74" xfId="0" applyFont="1" applyFill="1" applyBorder="1" applyAlignment="1">
      <alignment horizontal="justify" vertical="center" wrapText="1"/>
    </xf>
    <xf numFmtId="0" fontId="9" fillId="0" borderId="77" xfId="0" applyFont="1" applyBorder="1" applyAlignment="1">
      <alignment horizontal="justify" vertical="center" wrapText="1"/>
    </xf>
    <xf numFmtId="0" fontId="9" fillId="0" borderId="78" xfId="0" applyFont="1" applyBorder="1" applyAlignment="1">
      <alignment horizontal="justify" vertical="center" wrapText="1"/>
    </xf>
    <xf numFmtId="0" fontId="9" fillId="0" borderId="79" xfId="0" applyFont="1" applyBorder="1" applyAlignment="1">
      <alignment horizontal="justify" vertical="center" wrapText="1"/>
    </xf>
    <xf numFmtId="0" fontId="0" fillId="5" borderId="82" xfId="0" applyFill="1" applyBorder="1" applyAlignment="1">
      <alignment vertical="top" wrapText="1"/>
    </xf>
    <xf numFmtId="0" fontId="0" fillId="5" borderId="0" xfId="0" applyFill="1" applyBorder="1" applyAlignment="1">
      <alignment vertical="top" wrapText="1"/>
    </xf>
    <xf numFmtId="0" fontId="0" fillId="5" borderId="83" xfId="0" applyFill="1" applyBorder="1" applyAlignment="1">
      <alignment vertical="top" wrapText="1"/>
    </xf>
    <xf numFmtId="0" fontId="1" fillId="5" borderId="73" xfId="0" applyFont="1" applyFill="1" applyBorder="1" applyAlignment="1">
      <alignment horizontal="center" vertical="center" wrapText="1"/>
    </xf>
    <xf numFmtId="0" fontId="1" fillId="5" borderId="74" xfId="0" applyFont="1" applyFill="1" applyBorder="1" applyAlignment="1">
      <alignment horizontal="center" vertical="center" wrapText="1"/>
    </xf>
    <xf numFmtId="0" fontId="1" fillId="5" borderId="77" xfId="0" applyFont="1" applyFill="1" applyBorder="1" applyAlignment="1">
      <alignment horizontal="center" vertical="center" wrapText="1"/>
    </xf>
    <xf numFmtId="0" fontId="1" fillId="5" borderId="79" xfId="0" applyFont="1" applyFill="1" applyBorder="1" applyAlignment="1">
      <alignment horizontal="center" vertical="center" wrapText="1"/>
    </xf>
    <xf numFmtId="0" fontId="1" fillId="5" borderId="73" xfId="0" applyFont="1" applyFill="1" applyBorder="1" applyAlignment="1">
      <alignment vertical="center" wrapText="1"/>
    </xf>
    <xf numFmtId="0" fontId="1" fillId="5" borderId="76" xfId="0" applyFont="1" applyFill="1" applyBorder="1" applyAlignment="1">
      <alignment vertical="center" wrapText="1"/>
    </xf>
    <xf numFmtId="0" fontId="1" fillId="5" borderId="74" xfId="0" applyFont="1" applyFill="1" applyBorder="1" applyAlignment="1">
      <alignment vertical="center" wrapText="1"/>
    </xf>
    <xf numFmtId="0" fontId="1" fillId="5" borderId="80" xfId="0" applyFont="1" applyFill="1" applyBorder="1" applyAlignment="1">
      <alignment vertical="center" wrapText="1"/>
    </xf>
    <xf numFmtId="0" fontId="1" fillId="5" borderId="86" xfId="0" applyFont="1" applyFill="1" applyBorder="1" applyAlignment="1">
      <alignment vertical="center" wrapText="1"/>
    </xf>
    <xf numFmtId="0" fontId="1" fillId="5" borderId="81" xfId="0" applyFont="1" applyFill="1" applyBorder="1" applyAlignment="1">
      <alignment vertical="center" wrapText="1"/>
    </xf>
    <xf numFmtId="0" fontId="1" fillId="5" borderId="84" xfId="0" applyFont="1" applyFill="1" applyBorder="1" applyAlignment="1">
      <alignment vertical="center" wrapText="1"/>
    </xf>
    <xf numFmtId="0" fontId="1" fillId="5" borderId="87" xfId="0" applyFont="1" applyFill="1" applyBorder="1" applyAlignment="1">
      <alignment vertical="center" wrapText="1"/>
    </xf>
    <xf numFmtId="0" fontId="1" fillId="5" borderId="85" xfId="0" applyFont="1" applyFill="1" applyBorder="1" applyAlignment="1">
      <alignment vertical="center" wrapText="1"/>
    </xf>
    <xf numFmtId="0" fontId="1" fillId="5" borderId="77" xfId="0" applyFont="1" applyFill="1" applyBorder="1" applyAlignment="1">
      <alignment vertical="center" wrapText="1"/>
    </xf>
    <xf numFmtId="0" fontId="1" fillId="5" borderId="78" xfId="0" applyFont="1" applyFill="1" applyBorder="1" applyAlignment="1">
      <alignment vertical="center" wrapText="1"/>
    </xf>
    <xf numFmtId="0" fontId="1" fillId="5" borderId="79" xfId="0" applyFont="1" applyFill="1" applyBorder="1" applyAlignment="1">
      <alignment vertical="center" wrapText="1"/>
    </xf>
    <xf numFmtId="0" fontId="1" fillId="0" borderId="12" xfId="0" applyFont="1" applyBorder="1" applyAlignment="1">
      <alignment horizontal="left" vertical="top" wrapText="1"/>
    </xf>
    <xf numFmtId="0" fontId="2" fillId="0" borderId="0" xfId="0" applyFont="1" applyAlignment="1">
      <alignment horizontal="left" wrapText="1"/>
    </xf>
    <xf numFmtId="0" fontId="2" fillId="0" borderId="45" xfId="0" applyFont="1" applyBorder="1" applyAlignment="1">
      <alignment horizontal="center" vertical="center" wrapText="1"/>
    </xf>
    <xf numFmtId="0" fontId="2" fillId="0" borderId="47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2" fillId="0" borderId="66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1" fillId="0" borderId="5" xfId="0" applyFont="1" applyBorder="1" applyAlignment="1">
      <alignment horizontal="left" vertical="top" wrapText="1"/>
    </xf>
    <xf numFmtId="0" fontId="1" fillId="0" borderId="0" xfId="0" applyFont="1" applyBorder="1" applyAlignment="1">
      <alignment horizontal="left" vertical="top" wrapText="1"/>
    </xf>
    <xf numFmtId="0" fontId="1" fillId="0" borderId="34" xfId="0" applyFont="1" applyBorder="1" applyAlignment="1">
      <alignment horizontal="left" vertical="top" wrapText="1"/>
    </xf>
    <xf numFmtId="0" fontId="0" fillId="0" borderId="23" xfId="0" applyFill="1" applyBorder="1" applyAlignment="1">
      <alignment horizontal="center" vertical="center" wrapText="1"/>
    </xf>
  </cellXfs>
  <cellStyles count="6">
    <cellStyle name="Гиперссылка" xfId="4" builtinId="8"/>
    <cellStyle name="Обычный" xfId="0" builtinId="0"/>
    <cellStyle name="Обычный 2" xfId="1"/>
    <cellStyle name="Обычный 3" xfId="2"/>
    <cellStyle name="Обычный 4" xfId="3"/>
    <cellStyle name="Финансовый" xfId="5" builtinId="3"/>
  </cellStyles>
  <dxfs count="0"/>
  <tableStyles count="0" defaultTableStyle="TableStyleMedium9" defaultPivotStyle="PivotStyleLight16"/>
  <colors>
    <mruColors>
      <color rgb="FFFF0000"/>
      <color rgb="FF800000"/>
      <color rgb="FF33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884696016771826"/>
          <c:y val="2.8368794326241127E-2"/>
          <c:w val="0.46331236897275896"/>
          <c:h val="0.87588652482269458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we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Предохранители!$EA$6:$EA$170</c:f>
              <c:numCache>
                <c:formatCode>0.00E+00</c:formatCode>
                <c:ptCount val="165"/>
                <c:pt idx="0">
                  <c:v>6.4132419629602977E-2</c:v>
                </c:pt>
                <c:pt idx="1">
                  <c:v>6.62455596190583E-2</c:v>
                </c:pt>
                <c:pt idx="2">
                  <c:v>6.7950362951111287E-2</c:v>
                </c:pt>
                <c:pt idx="3">
                  <c:v>6.9637996988776138E-2</c:v>
                </c:pt>
                <c:pt idx="4">
                  <c:v>7.1430103357665559E-2</c:v>
                </c:pt>
                <c:pt idx="5">
                  <c:v>7.3204161192015116E-2</c:v>
                </c:pt>
                <c:pt idx="6">
                  <c:v>7.5022280018182882E-2</c:v>
                </c:pt>
                <c:pt idx="7">
                  <c:v>7.688555414716737E-2</c:v>
                </c:pt>
                <c:pt idx="8">
                  <c:v>7.8864173539177435E-2</c:v>
                </c:pt>
                <c:pt idx="9">
                  <c:v>8.0893711920350872E-2</c:v>
                </c:pt>
                <c:pt idx="10">
                  <c:v>8.2975479670777882E-2</c:v>
                </c:pt>
                <c:pt idx="11">
                  <c:v>8.5036281669506358E-2</c:v>
                </c:pt>
                <c:pt idx="12">
                  <c:v>8.7148266317552556E-2</c:v>
                </c:pt>
                <c:pt idx="13">
                  <c:v>8.9469348936263016E-2</c:v>
                </c:pt>
                <c:pt idx="14">
                  <c:v>9.1852250622070572E-2</c:v>
                </c:pt>
                <c:pt idx="15">
                  <c:v>9.4216032041044631E-2</c:v>
                </c:pt>
                <c:pt idx="16">
                  <c:v>9.6471444706789533E-2</c:v>
                </c:pt>
                <c:pt idx="17">
                  <c:v>9.8780849099659826E-2</c:v>
                </c:pt>
                <c:pt idx="18">
                  <c:v>0.10132293526598564</c:v>
                </c:pt>
                <c:pt idx="19">
                  <c:v>0.10393044101653175</c:v>
                </c:pt>
                <c:pt idx="20">
                  <c:v>0.10660504989847924</c:v>
                </c:pt>
                <c:pt idx="21">
                  <c:v>0.10934848878443157</c:v>
                </c:pt>
                <c:pt idx="22">
                  <c:v>0.11206429814328067</c:v>
                </c:pt>
                <c:pt idx="23">
                  <c:v>0.11474697572940586</c:v>
                </c:pt>
                <c:pt idx="24">
                  <c:v>0.11769994386329137</c:v>
                </c:pt>
                <c:pt idx="25">
                  <c:v>0.12083473134063283</c:v>
                </c:pt>
                <c:pt idx="26">
                  <c:v>0.12405300987332697</c:v>
                </c:pt>
                <c:pt idx="27">
                  <c:v>0.12713402479134336</c:v>
                </c:pt>
                <c:pt idx="28">
                  <c:v>0.13017745257693084</c:v>
                </c:pt>
                <c:pt idx="29">
                  <c:v>0.13329373617512469</c:v>
                </c:pt>
                <c:pt idx="30">
                  <c:v>0.1364846196619485</c:v>
                </c:pt>
                <c:pt idx="31">
                  <c:v>0.1397518888644004</c:v>
                </c:pt>
                <c:pt idx="32">
                  <c:v>0.14322280548989669</c:v>
                </c:pt>
                <c:pt idx="33">
                  <c:v>0.14677992676220694</c:v>
                </c:pt>
                <c:pt idx="34">
                  <c:v>0.15055725024866612</c:v>
                </c:pt>
                <c:pt idx="35">
                  <c:v>0.15443178166427535</c:v>
                </c:pt>
                <c:pt idx="36">
                  <c:v>0.15812868322989654</c:v>
                </c:pt>
                <c:pt idx="37">
                  <c:v>0.16205601101094014</c:v>
                </c:pt>
                <c:pt idx="38">
                  <c:v>0.1662264584966186</c:v>
                </c:pt>
                <c:pt idx="39">
                  <c:v>0.17020570971059307</c:v>
                </c:pt>
                <c:pt idx="40">
                  <c:v>0.17428021916664965</c:v>
                </c:pt>
                <c:pt idx="41">
                  <c:v>0.17860869096846976</c:v>
                </c:pt>
                <c:pt idx="42">
                  <c:v>0.18288435716981122</c:v>
                </c:pt>
                <c:pt idx="43">
                  <c:v>0.18742652372657106</c:v>
                </c:pt>
                <c:pt idx="44">
                  <c:v>0.19191327769351035</c:v>
                </c:pt>
                <c:pt idx="45">
                  <c:v>0.19667968902156199</c:v>
                </c:pt>
                <c:pt idx="46">
                  <c:v>0.20191800100332749</c:v>
                </c:pt>
                <c:pt idx="47">
                  <c:v>0.20711428106936397</c:v>
                </c:pt>
                <c:pt idx="48">
                  <c:v>0.21225822872819586</c:v>
                </c:pt>
                <c:pt idx="49">
                  <c:v>0.21733942231182699</c:v>
                </c:pt>
                <c:pt idx="50">
                  <c:v>0.22254225324440352</c:v>
                </c:pt>
                <c:pt idx="51">
                  <c:v>0.22786963337024208</c:v>
                </c:pt>
                <c:pt idx="52">
                  <c:v>0.23332454423953006</c:v>
                </c:pt>
                <c:pt idx="53">
                  <c:v>0.23891003877699618</c:v>
                </c:pt>
                <c:pt idx="54">
                  <c:v>0.24484367468222268</c:v>
                </c:pt>
                <c:pt idx="55">
                  <c:v>0.25070492263591732</c:v>
                </c:pt>
                <c:pt idx="56">
                  <c:v>0.25693149954404831</c:v>
                </c:pt>
                <c:pt idx="57">
                  <c:v>0.26331272144113776</c:v>
                </c:pt>
                <c:pt idx="58">
                  <c:v>0.26985242913297081</c:v>
                </c:pt>
                <c:pt idx="59">
                  <c:v>0.27607036338960422</c:v>
                </c:pt>
                <c:pt idx="60">
                  <c:v>0.28243157116259637</c:v>
                </c:pt>
                <c:pt idx="61">
                  <c:v>0.28919262582608335</c:v>
                </c:pt>
                <c:pt idx="62">
                  <c:v>0.29637509399239637</c:v>
                </c:pt>
                <c:pt idx="63">
                  <c:v>0.30400219006768392</c:v>
                </c:pt>
                <c:pt idx="64">
                  <c:v>0.31127961807053306</c:v>
                </c:pt>
                <c:pt idx="65">
                  <c:v>0.31845211678329738</c:v>
                </c:pt>
                <c:pt idx="66">
                  <c:v>0.32636128177240248</c:v>
                </c:pt>
                <c:pt idx="67">
                  <c:v>0.33446688097415078</c:v>
                </c:pt>
                <c:pt idx="68">
                  <c:v>0.34307425415395332</c:v>
                </c:pt>
                <c:pt idx="69">
                  <c:v>0.35128701796226897</c:v>
                </c:pt>
                <c:pt idx="70">
                  <c:v>0.35969638495066736</c:v>
                </c:pt>
                <c:pt idx="71">
                  <c:v>0.36830706155066423</c:v>
                </c:pt>
                <c:pt idx="72">
                  <c:v>0.37745443775868287</c:v>
                </c:pt>
                <c:pt idx="73">
                  <c:v>0.38649021968687602</c:v>
                </c:pt>
                <c:pt idx="74">
                  <c:v>0.39574230680819045</c:v>
                </c:pt>
                <c:pt idx="75">
                  <c:v>0.40521587719541968</c:v>
                </c:pt>
                <c:pt idx="76">
                  <c:v>0.4149162328778721</c:v>
                </c:pt>
                <c:pt idx="77">
                  <c:v>0.42484880280873294</c:v>
                </c:pt>
                <c:pt idx="78">
                  <c:v>0.43501914590346141</c:v>
                </c:pt>
                <c:pt idx="79">
                  <c:v>0.44543295415092349</c:v>
                </c:pt>
                <c:pt idx="80">
                  <c:v>0.45609605579900059</c:v>
                </c:pt>
                <c:pt idx="81">
                  <c:v>0.46701441861645826</c:v>
                </c:pt>
                <c:pt idx="82">
                  <c:v>0.47819415323289982</c:v>
                </c:pt>
                <c:pt idx="83">
                  <c:v>0.48964151655867405</c:v>
                </c:pt>
                <c:pt idx="84">
                  <c:v>0.50136291528665122</c:v>
                </c:pt>
                <c:pt idx="85">
                  <c:v>0.51336490947782742</c:v>
                </c:pt>
                <c:pt idx="86">
                  <c:v>0.52565421623276321</c:v>
                </c:pt>
                <c:pt idx="87">
                  <c:v>0.53823771345091265</c:v>
                </c:pt>
                <c:pt idx="88">
                  <c:v>0.55112244367994523</c:v>
                </c:pt>
                <c:pt idx="89">
                  <c:v>0.56431561805721575</c:v>
                </c:pt>
                <c:pt idx="90">
                  <c:v>0.57833111707234874</c:v>
                </c:pt>
                <c:pt idx="91">
                  <c:v>0.59217563268378004</c:v>
                </c:pt>
                <c:pt idx="92">
                  <c:v>0.60635156849180294</c:v>
                </c:pt>
                <c:pt idx="93">
                  <c:v>0.62086685827682497</c:v>
                </c:pt>
                <c:pt idx="94">
                  <c:v>0.63628687955971164</c:v>
                </c:pt>
                <c:pt idx="95">
                  <c:v>0.65208987676278929</c:v>
                </c:pt>
                <c:pt idx="96">
                  <c:v>0.66770008380923007</c:v>
                </c:pt>
                <c:pt idx="97">
                  <c:v>0.68308521574083358</c:v>
                </c:pt>
                <c:pt idx="98">
                  <c:v>0.69943741200710985</c:v>
                </c:pt>
                <c:pt idx="99">
                  <c:v>0.71680883332782719</c:v>
                </c:pt>
                <c:pt idx="100">
                  <c:v>0.73461169608064625</c:v>
                </c:pt>
                <c:pt idx="101">
                  <c:v>0.7528567156644913</c:v>
                </c:pt>
                <c:pt idx="102">
                  <c:v>0.77155487360890285</c:v>
                </c:pt>
                <c:pt idx="103">
                  <c:v>0.79071742418373081</c:v>
                </c:pt>
                <c:pt idx="104">
                  <c:v>0.80964619941332461</c:v>
                </c:pt>
                <c:pt idx="105">
                  <c:v>0.82830205089207676</c:v>
                </c:pt>
                <c:pt idx="106">
                  <c:v>0.84887399008184694</c:v>
                </c:pt>
                <c:pt idx="107">
                  <c:v>0.86995685965211267</c:v>
                </c:pt>
                <c:pt idx="108">
                  <c:v>0.89156334921134062</c:v>
                </c:pt>
                <c:pt idx="109">
                  <c:v>0.91370646353062812</c:v>
                </c:pt>
                <c:pt idx="110">
                  <c:v>0.93639953037117019</c:v>
                </c:pt>
                <c:pt idx="111">
                  <c:v>0.9596562085061312</c:v>
                </c:pt>
                <c:pt idx="112">
                  <c:v>0.98435258229019207</c:v>
                </c:pt>
                <c:pt idx="113">
                  <c:v>1.0096845075068139</c:v>
                </c:pt>
                <c:pt idx="114">
                  <c:v>1.0356683398212845</c:v>
                </c:pt>
                <c:pt idx="115">
                  <c:v>1.0604609302174315</c:v>
                </c:pt>
                <c:pt idx="116">
                  <c:v>1.0867988316461008</c:v>
                </c:pt>
                <c:pt idx="117">
                  <c:v>1.1147671706580411</c:v>
                </c:pt>
                <c:pt idx="118">
                  <c:v>1.1424538369180495</c:v>
                </c:pt>
                <c:pt idx="119">
                  <c:v>1.1708281368909708</c:v>
                </c:pt>
                <c:pt idx="120">
                  <c:v>1.2009589369100386</c:v>
                </c:pt>
                <c:pt idx="121">
                  <c:v>1.2318651411760524</c:v>
                </c:pt>
                <c:pt idx="122">
                  <c:v>1.2624600850699839</c:v>
                </c:pt>
                <c:pt idx="123">
                  <c:v>1.2938148934657869</c:v>
                </c:pt>
                <c:pt idx="124">
                  <c:v>1.3259484385687255</c:v>
                </c:pt>
                <c:pt idx="125">
                  <c:v>1.3588800612993817</c:v>
                </c:pt>
                <c:pt idx="126">
                  <c:v>1.3926295829347981</c:v>
                </c:pt>
                <c:pt idx="127">
                  <c:v>1.4297204908304717</c:v>
                </c:pt>
                <c:pt idx="128">
                  <c:v>1.4665137834026574</c:v>
                </c:pt>
                <c:pt idx="129">
                  <c:v>1.5029365259766101</c:v>
                </c:pt>
                <c:pt idx="130">
                  <c:v>1.5402638738748513</c:v>
                </c:pt>
                <c:pt idx="131">
                  <c:v>1.5785182941258062</c:v>
                </c:pt>
                <c:pt idx="132">
                  <c:v>1.6191408394406475</c:v>
                </c:pt>
                <c:pt idx="133">
                  <c:v>1.6622645849661857</c:v>
                </c:pt>
                <c:pt idx="134">
                  <c:v>1.7065368763024724</c:v>
                </c:pt>
                <c:pt idx="135">
                  <c:v>1.7519883034982919</c:v>
                </c:pt>
                <c:pt idx="136">
                  <c:v>1.798650271329256</c:v>
                </c:pt>
                <c:pt idx="137">
                  <c:v>1.848173633359631</c:v>
                </c:pt>
                <c:pt idx="138">
                  <c:v>1.8973973744392172</c:v>
                </c:pt>
                <c:pt idx="139">
                  <c:v>1.9513485741389123</c:v>
                </c:pt>
                <c:pt idx="140">
                  <c:v>2.0121157846899242</c:v>
                </c:pt>
                <c:pt idx="141">
                  <c:v>2.0784142707380009</c:v>
                </c:pt>
                <c:pt idx="142">
                  <c:v>2.1356405498093554</c:v>
                </c:pt>
                <c:pt idx="143">
                  <c:v>2.1848499364996328</c:v>
                </c:pt>
                <c:pt idx="144">
                  <c:v>2.2430406203351709</c:v>
                </c:pt>
                <c:pt idx="145">
                  <c:v>2.3189789350795587</c:v>
                </c:pt>
                <c:pt idx="146">
                  <c:v>2.3974881473787826</c:v>
                </c:pt>
                <c:pt idx="147">
                  <c:v>2.4764845131440443</c:v>
                </c:pt>
                <c:pt idx="148">
                  <c:v>2.5625703630649581</c:v>
                </c:pt>
                <c:pt idx="149">
                  <c:v>2.6562993545432088</c:v>
                </c:pt>
                <c:pt idx="150">
                  <c:v>2.7558701569840083</c:v>
                </c:pt>
                <c:pt idx="151">
                  <c:v>2.8591733492557014</c:v>
                </c:pt>
                <c:pt idx="152">
                  <c:v>2.9611553158849135</c:v>
                </c:pt>
                <c:pt idx="153">
                  <c:v>3.3417395815637008</c:v>
                </c:pt>
                <c:pt idx="154">
                  <c:v>4.2336244316522382</c:v>
                </c:pt>
                <c:pt idx="155">
                  <c:v>5.4060083520410149</c:v>
                </c:pt>
                <c:pt idx="156">
                  <c:v>6.7950362951111272</c:v>
                </c:pt>
                <c:pt idx="157">
                  <c:v>9.7662092992802307</c:v>
                </c:pt>
                <c:pt idx="158">
                  <c:v>12.275553852817559</c:v>
                </c:pt>
                <c:pt idx="159">
                  <c:v>15.551805709238671</c:v>
                </c:pt>
                <c:pt idx="160">
                  <c:v>19.702464240535715</c:v>
                </c:pt>
                <c:pt idx="161">
                  <c:v>25.15851085982079</c:v>
                </c:pt>
                <c:pt idx="162">
                  <c:v>31.622776601683793</c:v>
                </c:pt>
                <c:pt idx="163">
                  <c:v>40.062654898716929</c:v>
                </c:pt>
                <c:pt idx="164">
                  <c:v>45.093047712267293</c:v>
                </c:pt>
              </c:numCache>
            </c:numRef>
          </c:xVal>
          <c:yVal>
            <c:numRef>
              <c:f>Предохранители!$EB$6:$EB$170</c:f>
              <c:numCache>
                <c:formatCode>0.00E+00</c:formatCode>
                <c:ptCount val="165"/>
                <c:pt idx="0">
                  <c:v>1088.0756919328942</c:v>
                </c:pt>
                <c:pt idx="1">
                  <c:v>1021.9937120044269</c:v>
                </c:pt>
                <c:pt idx="2">
                  <c:v>956.5895309511842</c:v>
                </c:pt>
                <c:pt idx="3">
                  <c:v>895.37099883980773</c:v>
                </c:pt>
                <c:pt idx="4">
                  <c:v>838.79986564443539</c:v>
                </c:pt>
                <c:pt idx="5">
                  <c:v>785.1194783429853</c:v>
                </c:pt>
                <c:pt idx="6">
                  <c:v>734.87445637581527</c:v>
                </c:pt>
                <c:pt idx="7">
                  <c:v>687.24663620889896</c:v>
                </c:pt>
                <c:pt idx="8">
                  <c:v>643.82517064275601</c:v>
                </c:pt>
                <c:pt idx="9">
                  <c:v>603.14715054811472</c:v>
                </c:pt>
                <c:pt idx="10">
                  <c:v>564.54774922809429</c:v>
                </c:pt>
                <c:pt idx="11">
                  <c:v>528.41858055513183</c:v>
                </c:pt>
                <c:pt idx="12">
                  <c:v>494.17133613238332</c:v>
                </c:pt>
                <c:pt idx="13">
                  <c:v>462.94871164051972</c:v>
                </c:pt>
                <c:pt idx="14">
                  <c:v>433.69878813084853</c:v>
                </c:pt>
                <c:pt idx="15">
                  <c:v>405.94351554130537</c:v>
                </c:pt>
                <c:pt idx="16">
                  <c:v>379.96448761188657</c:v>
                </c:pt>
                <c:pt idx="17">
                  <c:v>355.64803062231283</c:v>
                </c:pt>
                <c:pt idx="18">
                  <c:v>333.17755510202375</c:v>
                </c:pt>
                <c:pt idx="19">
                  <c:v>311.85530538482084</c:v>
                </c:pt>
                <c:pt idx="20">
                  <c:v>292.15173218279801</c:v>
                </c:pt>
                <c:pt idx="21">
                  <c:v>273.6930658020604</c:v>
                </c:pt>
                <c:pt idx="22">
                  <c:v>256.17762454398593</c:v>
                </c:pt>
                <c:pt idx="23">
                  <c:v>239.78311297247816</c:v>
                </c:pt>
                <c:pt idx="24">
                  <c:v>224.4377953348544</c:v>
                </c:pt>
                <c:pt idx="25">
                  <c:v>210.25741599442932</c:v>
                </c:pt>
                <c:pt idx="26">
                  <c:v>196.97297825750425</c:v>
                </c:pt>
                <c:pt idx="27">
                  <c:v>184.36736612777477</c:v>
                </c:pt>
                <c:pt idx="28">
                  <c:v>172.56847103390922</c:v>
                </c:pt>
                <c:pt idx="29">
                  <c:v>161.52466578245952</c:v>
                </c:pt>
                <c:pt idx="30">
                  <c:v>151.18762714776904</c:v>
                </c:pt>
                <c:pt idx="31">
                  <c:v>141.51212442907911</c:v>
                </c:pt>
                <c:pt idx="32">
                  <c:v>132.45582153927384</c:v>
                </c:pt>
                <c:pt idx="33">
                  <c:v>123.97909175928362</c:v>
                </c:pt>
                <c:pt idx="34">
                  <c:v>116.04484434758756</c:v>
                </c:pt>
                <c:pt idx="35">
                  <c:v>108.6183622461281</c:v>
                </c:pt>
                <c:pt idx="36">
                  <c:v>101.66715017250461</c:v>
                </c:pt>
                <c:pt idx="37">
                  <c:v>95.160792433758644</c:v>
                </c:pt>
                <c:pt idx="38">
                  <c:v>89.070819839601782</c:v>
                </c:pt>
                <c:pt idx="39">
                  <c:v>83.29806647658269</c:v>
                </c:pt>
                <c:pt idx="40">
                  <c:v>77.96726868670757</c:v>
                </c:pt>
                <c:pt idx="41">
                  <c:v>72.977624134579301</c:v>
                </c:pt>
                <c:pt idx="42">
                  <c:v>68.30730015345398</c:v>
                </c:pt>
                <c:pt idx="43">
                  <c:v>63.93586129427306</c:v>
                </c:pt>
                <c:pt idx="44">
                  <c:v>59.844179908402133</c:v>
                </c:pt>
                <c:pt idx="45">
                  <c:v>55.965629206326405</c:v>
                </c:pt>
                <c:pt idx="46">
                  <c:v>52.429621151233732</c:v>
                </c:pt>
                <c:pt idx="47">
                  <c:v>49.11702437808313</c:v>
                </c:pt>
                <c:pt idx="48">
                  <c:v>45.973699015620653</c:v>
                </c:pt>
                <c:pt idx="49">
                  <c:v>43.031535968249663</c:v>
                </c:pt>
                <c:pt idx="50">
                  <c:v>40.27766152028795</c:v>
                </c:pt>
                <c:pt idx="51">
                  <c:v>37.700025830820294</c:v>
                </c:pt>
                <c:pt idx="52">
                  <c:v>35.287350208467529</c:v>
                </c:pt>
                <c:pt idx="53">
                  <c:v>33.029077760394188</c:v>
                </c:pt>
                <c:pt idx="54">
                  <c:v>30.915327199614715</c:v>
                </c:pt>
                <c:pt idx="55">
                  <c:v>28.911679322770262</c:v>
                </c:pt>
                <c:pt idx="56">
                  <c:v>27.037889518863615</c:v>
                </c:pt>
                <c:pt idx="57">
                  <c:v>25.307554977058068</c:v>
                </c:pt>
                <c:pt idx="58">
                  <c:v>23.667351447252365</c:v>
                </c:pt>
                <c:pt idx="59">
                  <c:v>22.152720074353944</c:v>
                </c:pt>
                <c:pt idx="60">
                  <c:v>20.735020045923068</c:v>
                </c:pt>
                <c:pt idx="61">
                  <c:v>19.408048079954362</c:v>
                </c:pt>
                <c:pt idx="62">
                  <c:v>18.165997883753278</c:v>
                </c:pt>
                <c:pt idx="63">
                  <c:v>17.003434747947331</c:v>
                </c:pt>
                <c:pt idx="64">
                  <c:v>15.915271766395712</c:v>
                </c:pt>
                <c:pt idx="65">
                  <c:v>14.896747577945129</c:v>
                </c:pt>
                <c:pt idx="66">
                  <c:v>13.943405532638927</c:v>
                </c:pt>
                <c:pt idx="67">
                  <c:v>13.039721909591218</c:v>
                </c:pt>
                <c:pt idx="68">
                  <c:v>12.205223299040915</c:v>
                </c:pt>
                <c:pt idx="69">
                  <c:v>11.414192701446581</c:v>
                </c:pt>
                <c:pt idx="70">
                  <c:v>10.6837225260892</c:v>
                </c:pt>
                <c:pt idx="71">
                  <c:v>9.9913016496101541</c:v>
                </c:pt>
                <c:pt idx="72">
                  <c:v>9.3518917448593566</c:v>
                </c:pt>
                <c:pt idx="73">
                  <c:v>8.7457879207568539</c:v>
                </c:pt>
                <c:pt idx="74">
                  <c:v>8.1860867309123844</c:v>
                </c:pt>
                <c:pt idx="75">
                  <c:v>7.6555396921522236</c:v>
                </c:pt>
                <c:pt idx="76">
                  <c:v>7.1656107442492241</c:v>
                </c:pt>
                <c:pt idx="77">
                  <c:v>6.7070356111843079</c:v>
                </c:pt>
                <c:pt idx="78">
                  <c:v>6.2778077536233363</c:v>
                </c:pt>
                <c:pt idx="79">
                  <c:v>5.8760490440417117</c:v>
                </c:pt>
                <c:pt idx="80">
                  <c:v>5.5000015487978526</c:v>
                </c:pt>
                <c:pt idx="81">
                  <c:v>5.1480198361264815</c:v>
                </c:pt>
                <c:pt idx="82">
                  <c:v>4.8185637763946358</c:v>
                </c:pt>
                <c:pt idx="83">
                  <c:v>4.5101918031172241</c:v>
                </c:pt>
                <c:pt idx="84">
                  <c:v>4.2215546052450597</c:v>
                </c:pt>
                <c:pt idx="85">
                  <c:v>3.9513892231253664</c:v>
                </c:pt>
                <c:pt idx="86">
                  <c:v>3.6985135223010897</c:v>
                </c:pt>
                <c:pt idx="87">
                  <c:v>3.4618210209685576</c:v>
                </c:pt>
                <c:pt idx="88">
                  <c:v>3.2374575428176442</c:v>
                </c:pt>
                <c:pt idx="89">
                  <c:v>3.0302710828663968</c:v>
                </c:pt>
                <c:pt idx="90">
                  <c:v>2.8338767124544275</c:v>
                </c:pt>
                <c:pt idx="91">
                  <c:v>2.6525180764796352</c:v>
                </c:pt>
                <c:pt idx="92">
                  <c:v>2.4806061902520113</c:v>
                </c:pt>
                <c:pt idx="93">
                  <c:v>2.3218556867182536</c:v>
                </c:pt>
                <c:pt idx="94">
                  <c:v>2.1732646847092663</c:v>
                </c:pt>
                <c:pt idx="95">
                  <c:v>2.0341830100905796</c:v>
                </c:pt>
                <c:pt idx="96">
                  <c:v>1.9023459299599248</c:v>
                </c:pt>
                <c:pt idx="97">
                  <c:v>1.7790533198259013</c:v>
                </c:pt>
                <c:pt idx="98">
                  <c:v>1.6651998547149909</c:v>
                </c:pt>
                <c:pt idx="99">
                  <c:v>1.5586326307601521</c:v>
                </c:pt>
                <c:pt idx="100">
                  <c:v>1.4588853528852295</c:v>
                </c:pt>
                <c:pt idx="101">
                  <c:v>1.3655215673401222</c:v>
                </c:pt>
                <c:pt idx="102">
                  <c:v>1.2781327519556747</c:v>
                </c:pt>
                <c:pt idx="103">
                  <c:v>1.1952959131848644</c:v>
                </c:pt>
                <c:pt idx="104">
                  <c:v>1.1188009706036468</c:v>
                </c:pt>
                <c:pt idx="105">
                  <c:v>1.0472014486257779</c:v>
                </c:pt>
                <c:pt idx="106">
                  <c:v>0.98018405669798714</c:v>
                </c:pt>
                <c:pt idx="107">
                  <c:v>0.91745555381508548</c:v>
                </c:pt>
                <c:pt idx="108">
                  <c:v>0.85874146541591434</c:v>
                </c:pt>
                <c:pt idx="109">
                  <c:v>0.80378488239366352</c:v>
                </c:pt>
                <c:pt idx="110">
                  <c:v>0.75234533696551431</c:v>
                </c:pt>
                <c:pt idx="111">
                  <c:v>0.70419775048286648</c:v>
                </c:pt>
                <c:pt idx="112">
                  <c:v>0.65913144857819472</c:v>
                </c:pt>
                <c:pt idx="113">
                  <c:v>0.61748635060306223</c:v>
                </c:pt>
                <c:pt idx="114">
                  <c:v>0.57796928841533135</c:v>
                </c:pt>
                <c:pt idx="115">
                  <c:v>0.54098118610246071</c:v>
                </c:pt>
                <c:pt idx="116">
                  <c:v>0.50636019868674742</c:v>
                </c:pt>
                <c:pt idx="117">
                  <c:v>0.47395483872801558</c:v>
                </c:pt>
                <c:pt idx="118">
                  <c:v>0.44323743437366758</c:v>
                </c:pt>
                <c:pt idx="119">
                  <c:v>0.41487172031218555</c:v>
                </c:pt>
                <c:pt idx="120">
                  <c:v>0.38832131712433215</c:v>
                </c:pt>
                <c:pt idx="121">
                  <c:v>0.36347005098276169</c:v>
                </c:pt>
                <c:pt idx="122">
                  <c:v>0.3402091827967107</c:v>
                </c:pt>
                <c:pt idx="123">
                  <c:v>0.31843693241371085</c:v>
                </c:pt>
                <c:pt idx="124">
                  <c:v>0.29805803327080171</c:v>
                </c:pt>
                <c:pt idx="125">
                  <c:v>0.27898331554657707</c:v>
                </c:pt>
                <c:pt idx="126">
                  <c:v>0.26112931599010691</c:v>
                </c:pt>
                <c:pt idx="127">
                  <c:v>0.244417912719504</c:v>
                </c:pt>
                <c:pt idx="128">
                  <c:v>0.22897515400417079</c:v>
                </c:pt>
                <c:pt idx="129">
                  <c:v>0.21432150960961696</c:v>
                </c:pt>
                <c:pt idx="130">
                  <c:v>0.20060564946932388</c:v>
                </c:pt>
                <c:pt idx="131">
                  <c:v>0.18776755852602248</c:v>
                </c:pt>
                <c:pt idx="132">
                  <c:v>0.1757510624854792</c:v>
                </c:pt>
                <c:pt idx="133">
                  <c:v>0.16464679757408784</c:v>
                </c:pt>
                <c:pt idx="134">
                  <c:v>0.15410995294198931</c:v>
                </c:pt>
                <c:pt idx="135">
                  <c:v>0.14437301184616352</c:v>
                </c:pt>
                <c:pt idx="136">
                  <c:v>0.13525126801757245</c:v>
                </c:pt>
                <c:pt idx="137">
                  <c:v>0.12670585219800776</c:v>
                </c:pt>
                <c:pt idx="138">
                  <c:v>0.11870035095817015</c:v>
                </c:pt>
                <c:pt idx="139">
                  <c:v>0.1112006515340284</c:v>
                </c:pt>
                <c:pt idx="140">
                  <c:v>0.10435626297753911</c:v>
                </c:pt>
                <c:pt idx="141">
                  <c:v>9.8018405669798719E-2</c:v>
                </c:pt>
                <c:pt idx="142">
                  <c:v>9.1825428356562863E-2</c:v>
                </c:pt>
                <c:pt idx="143">
                  <c:v>8.617358277501011E-2</c:v>
                </c:pt>
                <c:pt idx="144">
                  <c:v>8.1222243465017316E-2</c:v>
                </c:pt>
                <c:pt idx="145">
                  <c:v>7.6688752025030643E-2</c:v>
                </c:pt>
                <c:pt idx="146">
                  <c:v>7.2219515898555686E-2</c:v>
                </c:pt>
                <c:pt idx="147">
                  <c:v>6.7892471325764175E-2</c:v>
                </c:pt>
                <c:pt idx="148">
                  <c:v>6.3824682364173727E-2</c:v>
                </c:pt>
                <c:pt idx="149">
                  <c:v>6.0052851744402558E-2</c:v>
                </c:pt>
                <c:pt idx="150">
                  <c:v>5.6503924015758454E-2</c:v>
                </c:pt>
                <c:pt idx="151">
                  <c:v>5.3211011146131887E-2</c:v>
                </c:pt>
                <c:pt idx="152">
                  <c:v>5.0066413888212334E-2</c:v>
                </c:pt>
                <c:pt idx="153">
                  <c:v>4.2919342601287783E-2</c:v>
                </c:pt>
                <c:pt idx="154">
                  <c:v>3.1376076807037988E-2</c:v>
                </c:pt>
                <c:pt idx="155">
                  <c:v>2.404099183509972E-2</c:v>
                </c:pt>
                <c:pt idx="156">
                  <c:v>1.900691202813776E-2</c:v>
                </c:pt>
                <c:pt idx="157">
                  <c:v>1.4677992676220698E-2</c:v>
                </c:pt>
                <c:pt idx="158">
                  <c:v>1.2949258422052624E-2</c:v>
                </c:pt>
                <c:pt idx="159">
                  <c:v>1.1695726687403403E-2</c:v>
                </c:pt>
                <c:pt idx="160">
                  <c:v>1.0814678306544029E-2</c:v>
                </c:pt>
                <c:pt idx="161">
                  <c:v>1.0157871652297085E-2</c:v>
                </c:pt>
                <c:pt idx="162">
                  <c:v>9.6915793928004871E-3</c:v>
                </c:pt>
                <c:pt idx="163">
                  <c:v>9.319395762340775E-3</c:v>
                </c:pt>
                <c:pt idx="164">
                  <c:v>9.2466920573577704E-3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E3F-4481-8A0E-EE4A0797C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88224"/>
        <c:axId val="154588800"/>
      </c:scatterChart>
      <c:valAx>
        <c:axId val="154588224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54588800"/>
        <c:crosses val="autoZero"/>
        <c:crossBetween val="midCat"/>
      </c:valAx>
      <c:valAx>
        <c:axId val="15458880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545882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А</c:v>
          </c:tx>
          <c:xVal>
            <c:numRef>
              <c:f>('ВЛ-0,4кВ'!$A$9:$A$11,'ВЛ-0,4кВ'!$A$13,'ВЛ-0,4кВ'!$A$15:$A$16,'ВЛ-0,4кВ'!$A$18,'ВЛ-0,4кВ'!$A$20,'ВЛ-0,4кВ'!$A$22,'ВЛ-0,4кВ'!$A$24,'ВЛ-0,4кВ'!$A$26,'ВЛ-0,4кВ'!$A$29,'ВЛ-0,4кВ'!$A$31,'ВЛ-0,4кВ'!$A$34)</c:f>
              <c:numCache>
                <c:formatCode>General</c:formatCode>
                <c:ptCount val="14"/>
                <c:pt idx="0">
                  <c:v>16</c:v>
                </c:pt>
                <c:pt idx="1">
                  <c:v>25</c:v>
                </c:pt>
                <c:pt idx="2">
                  <c:v>35</c:v>
                </c:pt>
                <c:pt idx="3">
                  <c:v>50</c:v>
                </c:pt>
                <c:pt idx="4">
                  <c:v>70</c:v>
                </c:pt>
                <c:pt idx="5">
                  <c:v>95</c:v>
                </c:pt>
                <c:pt idx="6">
                  <c:v>120</c:v>
                </c:pt>
                <c:pt idx="7">
                  <c:v>150</c:v>
                </c:pt>
                <c:pt idx="8">
                  <c:v>185</c:v>
                </c:pt>
                <c:pt idx="9">
                  <c:v>240</c:v>
                </c:pt>
                <c:pt idx="10">
                  <c:v>300</c:v>
                </c:pt>
                <c:pt idx="11">
                  <c:v>400</c:v>
                </c:pt>
                <c:pt idx="12">
                  <c:v>500</c:v>
                </c:pt>
                <c:pt idx="13">
                  <c:v>600</c:v>
                </c:pt>
              </c:numCache>
            </c:numRef>
          </c:xVal>
          <c:yVal>
            <c:numRef>
              <c:f>('ВЛ-0,4кВ'!$K$9:$K$11,'ВЛ-0,4кВ'!$K$13,'ВЛ-0,4кВ'!$K$15:$K$16,'ВЛ-0,4кВ'!$K$18,'ВЛ-0,4кВ'!$K$20,'ВЛ-0,4кВ'!$K$22,'ВЛ-0,4кВ'!$K$24,'ВЛ-0,4кВ'!$K$26,'ВЛ-0,4кВ'!$K$29,'ВЛ-0,4кВ'!$K$31,'ВЛ-0,4кВ'!$K$34)</c:f>
              <c:numCache>
                <c:formatCode>General</c:formatCode>
                <c:ptCount val="14"/>
                <c:pt idx="0">
                  <c:v>105</c:v>
                </c:pt>
                <c:pt idx="1">
                  <c:v>136</c:v>
                </c:pt>
                <c:pt idx="2">
                  <c:v>170</c:v>
                </c:pt>
                <c:pt idx="3">
                  <c:v>215</c:v>
                </c:pt>
                <c:pt idx="4">
                  <c:v>265</c:v>
                </c:pt>
                <c:pt idx="5">
                  <c:v>320</c:v>
                </c:pt>
                <c:pt idx="6">
                  <c:v>375</c:v>
                </c:pt>
                <c:pt idx="7">
                  <c:v>440</c:v>
                </c:pt>
                <c:pt idx="8">
                  <c:v>500</c:v>
                </c:pt>
                <c:pt idx="9">
                  <c:v>590</c:v>
                </c:pt>
                <c:pt idx="10">
                  <c:v>680</c:v>
                </c:pt>
                <c:pt idx="11">
                  <c:v>815</c:v>
                </c:pt>
                <c:pt idx="12">
                  <c:v>980</c:v>
                </c:pt>
                <c:pt idx="13">
                  <c:v>1100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381-4C43-B5AF-CC70B110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778368"/>
        <c:axId val="152778944"/>
      </c:scatterChart>
      <c:valAx>
        <c:axId val="152778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2778944"/>
        <c:crosses val="autoZero"/>
        <c:crossBetween val="midCat"/>
      </c:valAx>
      <c:valAx>
        <c:axId val="152778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27783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50790067720226E-2"/>
          <c:y val="2.9090909090909091E-2"/>
          <c:w val="0.53950338600451453"/>
          <c:h val="0.82181818181818178"/>
        </c:manualLayout>
      </c:layout>
      <c:scatterChart>
        <c:scatterStyle val="smoothMarker"/>
        <c:varyColors val="0"/>
        <c:ser>
          <c:idx val="0"/>
          <c:order val="0"/>
          <c:trendline>
            <c:trendlineType val="power"/>
            <c:forward val="900"/>
            <c:backward val="10"/>
            <c:dispRSqr val="1"/>
            <c:dispEq val="1"/>
            <c:trendlineLbl>
              <c:layout>
                <c:manualLayout>
                  <c:x val="4.7561863336468127E-2"/>
                  <c:y val="-0.53719343482234749"/>
                </c:manualLayout>
              </c:layout>
              <c:numFmt formatCode="General" sourceLinked="0"/>
            </c:trendlineLbl>
          </c:trendline>
          <c:xVal>
            <c:numRef>
              <c:f>'Параметры трансформаторов'!$A$21:$A$31</c:f>
              <c:numCache>
                <c:formatCode>General</c:formatCode>
                <c:ptCount val="11"/>
                <c:pt idx="0">
                  <c:v>25</c:v>
                </c:pt>
                <c:pt idx="1">
                  <c:v>40</c:v>
                </c:pt>
                <c:pt idx="2">
                  <c:v>63</c:v>
                </c:pt>
                <c:pt idx="3">
                  <c:v>100</c:v>
                </c:pt>
                <c:pt idx="4">
                  <c:v>160</c:v>
                </c:pt>
                <c:pt idx="5">
                  <c:v>250</c:v>
                </c:pt>
                <c:pt idx="6">
                  <c:v>400</c:v>
                </c:pt>
                <c:pt idx="7">
                  <c:v>630</c:v>
                </c:pt>
                <c:pt idx="8">
                  <c:v>1000</c:v>
                </c:pt>
                <c:pt idx="9">
                  <c:v>1250</c:v>
                </c:pt>
                <c:pt idx="10">
                  <c:v>1600</c:v>
                </c:pt>
              </c:numCache>
            </c:numRef>
          </c:xVal>
          <c:yVal>
            <c:numRef>
              <c:f>'Параметры трансформаторов'!$K$21:$K$31</c:f>
              <c:numCache>
                <c:formatCode>General</c:formatCode>
                <c:ptCount val="11"/>
                <c:pt idx="0">
                  <c:v>3110</c:v>
                </c:pt>
                <c:pt idx="1">
                  <c:v>1944</c:v>
                </c:pt>
                <c:pt idx="2">
                  <c:v>1237</c:v>
                </c:pt>
                <c:pt idx="3">
                  <c:v>779</c:v>
                </c:pt>
                <c:pt idx="4">
                  <c:v>486</c:v>
                </c:pt>
                <c:pt idx="5">
                  <c:v>311</c:v>
                </c:pt>
                <c:pt idx="6">
                  <c:v>195</c:v>
                </c:pt>
                <c:pt idx="7">
                  <c:v>128</c:v>
                </c:pt>
                <c:pt idx="8">
                  <c:v>81</c:v>
                </c:pt>
                <c:pt idx="9">
                  <c:v>73.7</c:v>
                </c:pt>
                <c:pt idx="10">
                  <c:v>63.5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3FA-42CE-B6F2-F85CBF6249E5}"/>
            </c:ext>
          </c:extLst>
        </c:ser>
        <c:ser>
          <c:idx val="1"/>
          <c:order val="1"/>
          <c:tx>
            <c:v>2</c:v>
          </c:tx>
          <c:trendline>
            <c:trendlineType val="power"/>
            <c:dispRSqr val="1"/>
            <c:dispEq val="1"/>
            <c:trendlineLbl>
              <c:layout>
                <c:manualLayout>
                  <c:x val="4.6401592577451446E-2"/>
                  <c:y val="-0.37866513958483089"/>
                </c:manualLayout>
              </c:layout>
              <c:numFmt formatCode="General" sourceLinked="0"/>
            </c:trendlineLbl>
          </c:trendline>
          <c:xVal>
            <c:numRef>
              <c:f>'Параметры трансформаторов'!$A$8:$A$19</c:f>
              <c:numCache>
                <c:formatCode>General</c:formatCode>
                <c:ptCount val="12"/>
                <c:pt idx="0">
                  <c:v>25</c:v>
                </c:pt>
                <c:pt idx="1">
                  <c:v>40</c:v>
                </c:pt>
                <c:pt idx="2">
                  <c:v>63</c:v>
                </c:pt>
                <c:pt idx="3">
                  <c:v>100</c:v>
                </c:pt>
                <c:pt idx="4">
                  <c:v>160</c:v>
                </c:pt>
                <c:pt idx="5">
                  <c:v>250</c:v>
                </c:pt>
                <c:pt idx="6">
                  <c:v>400</c:v>
                </c:pt>
                <c:pt idx="7">
                  <c:v>630</c:v>
                </c:pt>
                <c:pt idx="8">
                  <c:v>1000</c:v>
                </c:pt>
                <c:pt idx="9">
                  <c:v>1250</c:v>
                </c:pt>
                <c:pt idx="10">
                  <c:v>1600</c:v>
                </c:pt>
                <c:pt idx="11">
                  <c:v>2500</c:v>
                </c:pt>
              </c:numCache>
            </c:numRef>
          </c:xVal>
          <c:yVal>
            <c:numRef>
              <c:f>'Параметры трансформаторов'!$K$8:$K$19</c:f>
              <c:numCache>
                <c:formatCode>0.00</c:formatCode>
                <c:ptCount val="12"/>
                <c:pt idx="0">
                  <c:v>863.99825208156528</c:v>
                </c:pt>
                <c:pt idx="1">
                  <c:v>539.99400330003675</c:v>
                </c:pt>
                <c:pt idx="2">
                  <c:v>342.846858086814</c:v>
                </c:pt>
                <c:pt idx="3">
                  <c:v>216.00520827054149</c:v>
                </c:pt>
                <c:pt idx="4">
                  <c:v>135</c:v>
                </c:pt>
                <c:pt idx="5">
                  <c:v>86.4</c:v>
                </c:pt>
                <c:pt idx="6">
                  <c:v>54</c:v>
                </c:pt>
                <c:pt idx="7">
                  <c:v>41.904761904761905</c:v>
                </c:pt>
                <c:pt idx="8">
                  <c:v>26.400000000000006</c:v>
                </c:pt>
                <c:pt idx="9">
                  <c:v>23.04</c:v>
                </c:pt>
                <c:pt idx="10">
                  <c:v>18</c:v>
                </c:pt>
                <c:pt idx="11">
                  <c:v>11.52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3FA-42CE-B6F2-F85CBF624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05408"/>
        <c:axId val="178505984"/>
      </c:scatterChart>
      <c:valAx>
        <c:axId val="178505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78505984"/>
        <c:crosses val="autoZero"/>
        <c:crossBetween val="midCat"/>
      </c:valAx>
      <c:valAx>
        <c:axId val="178505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505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5553047404063214"/>
          <c:y val="5.3135194464328322E-2"/>
          <c:w val="0.31136192626035447"/>
          <c:h val="0.350698926270579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4.jpeg"/><Relationship Id="rId21" Type="http://schemas.openxmlformats.org/officeDocument/2006/relationships/image" Target="../media/image29.jpeg"/><Relationship Id="rId42" Type="http://schemas.openxmlformats.org/officeDocument/2006/relationships/image" Target="../media/image50.jpeg"/><Relationship Id="rId47" Type="http://schemas.openxmlformats.org/officeDocument/2006/relationships/image" Target="../media/image55.jpeg"/><Relationship Id="rId63" Type="http://schemas.openxmlformats.org/officeDocument/2006/relationships/image" Target="../media/image71.jpeg"/><Relationship Id="rId68" Type="http://schemas.openxmlformats.org/officeDocument/2006/relationships/image" Target="../media/image76.jpeg"/><Relationship Id="rId7" Type="http://schemas.openxmlformats.org/officeDocument/2006/relationships/image" Target="../media/image15.jpeg"/><Relationship Id="rId2" Type="http://schemas.openxmlformats.org/officeDocument/2006/relationships/image" Target="../media/image10.jpeg"/><Relationship Id="rId16" Type="http://schemas.openxmlformats.org/officeDocument/2006/relationships/image" Target="../media/image24.jpeg"/><Relationship Id="rId29" Type="http://schemas.openxmlformats.org/officeDocument/2006/relationships/image" Target="../media/image37.jpeg"/><Relationship Id="rId11" Type="http://schemas.openxmlformats.org/officeDocument/2006/relationships/image" Target="../media/image19.jpeg"/><Relationship Id="rId24" Type="http://schemas.openxmlformats.org/officeDocument/2006/relationships/image" Target="../media/image32.jpeg"/><Relationship Id="rId32" Type="http://schemas.openxmlformats.org/officeDocument/2006/relationships/image" Target="../media/image40.png"/><Relationship Id="rId37" Type="http://schemas.openxmlformats.org/officeDocument/2006/relationships/image" Target="../media/image45.jpeg"/><Relationship Id="rId40" Type="http://schemas.openxmlformats.org/officeDocument/2006/relationships/image" Target="../media/image48.jpeg"/><Relationship Id="rId45" Type="http://schemas.openxmlformats.org/officeDocument/2006/relationships/image" Target="../media/image53.jpeg"/><Relationship Id="rId53" Type="http://schemas.openxmlformats.org/officeDocument/2006/relationships/image" Target="../media/image61.jpeg"/><Relationship Id="rId58" Type="http://schemas.openxmlformats.org/officeDocument/2006/relationships/image" Target="../media/image66.jpeg"/><Relationship Id="rId66" Type="http://schemas.openxmlformats.org/officeDocument/2006/relationships/image" Target="../media/image74.jpeg"/><Relationship Id="rId5" Type="http://schemas.openxmlformats.org/officeDocument/2006/relationships/image" Target="../media/image13.jpeg"/><Relationship Id="rId61" Type="http://schemas.openxmlformats.org/officeDocument/2006/relationships/image" Target="../media/image69.jpeg"/><Relationship Id="rId19" Type="http://schemas.openxmlformats.org/officeDocument/2006/relationships/image" Target="../media/image27.jpeg"/><Relationship Id="rId14" Type="http://schemas.openxmlformats.org/officeDocument/2006/relationships/image" Target="../media/image22.jpeg"/><Relationship Id="rId22" Type="http://schemas.openxmlformats.org/officeDocument/2006/relationships/image" Target="../media/image30.jpeg"/><Relationship Id="rId27" Type="http://schemas.openxmlformats.org/officeDocument/2006/relationships/image" Target="../media/image35.jpeg"/><Relationship Id="rId30" Type="http://schemas.openxmlformats.org/officeDocument/2006/relationships/image" Target="../media/image38.jpeg"/><Relationship Id="rId35" Type="http://schemas.openxmlformats.org/officeDocument/2006/relationships/image" Target="../media/image43.png"/><Relationship Id="rId43" Type="http://schemas.openxmlformats.org/officeDocument/2006/relationships/image" Target="../media/image51.jpeg"/><Relationship Id="rId48" Type="http://schemas.openxmlformats.org/officeDocument/2006/relationships/image" Target="../media/image56.jpeg"/><Relationship Id="rId56" Type="http://schemas.openxmlformats.org/officeDocument/2006/relationships/image" Target="../media/image64.jpeg"/><Relationship Id="rId64" Type="http://schemas.openxmlformats.org/officeDocument/2006/relationships/image" Target="../media/image72.jpeg"/><Relationship Id="rId69" Type="http://schemas.openxmlformats.org/officeDocument/2006/relationships/image" Target="../media/image77.jpeg"/><Relationship Id="rId8" Type="http://schemas.openxmlformats.org/officeDocument/2006/relationships/image" Target="../media/image16.jpeg"/><Relationship Id="rId51" Type="http://schemas.openxmlformats.org/officeDocument/2006/relationships/image" Target="../media/image59.jpeg"/><Relationship Id="rId3" Type="http://schemas.openxmlformats.org/officeDocument/2006/relationships/image" Target="../media/image11.jpeg"/><Relationship Id="rId12" Type="http://schemas.openxmlformats.org/officeDocument/2006/relationships/image" Target="../media/image20.jpeg"/><Relationship Id="rId17" Type="http://schemas.openxmlformats.org/officeDocument/2006/relationships/image" Target="../media/image25.jpeg"/><Relationship Id="rId25" Type="http://schemas.openxmlformats.org/officeDocument/2006/relationships/image" Target="../media/image33.jpeg"/><Relationship Id="rId33" Type="http://schemas.openxmlformats.org/officeDocument/2006/relationships/image" Target="../media/image41.png"/><Relationship Id="rId38" Type="http://schemas.openxmlformats.org/officeDocument/2006/relationships/image" Target="../media/image46.jpeg"/><Relationship Id="rId46" Type="http://schemas.openxmlformats.org/officeDocument/2006/relationships/image" Target="../media/image54.jpeg"/><Relationship Id="rId59" Type="http://schemas.openxmlformats.org/officeDocument/2006/relationships/image" Target="../media/image67.jpeg"/><Relationship Id="rId67" Type="http://schemas.openxmlformats.org/officeDocument/2006/relationships/image" Target="../media/image75.jpeg"/><Relationship Id="rId20" Type="http://schemas.openxmlformats.org/officeDocument/2006/relationships/image" Target="../media/image28.jpeg"/><Relationship Id="rId41" Type="http://schemas.openxmlformats.org/officeDocument/2006/relationships/image" Target="../media/image49.jpeg"/><Relationship Id="rId54" Type="http://schemas.openxmlformats.org/officeDocument/2006/relationships/image" Target="../media/image62.jpeg"/><Relationship Id="rId62" Type="http://schemas.openxmlformats.org/officeDocument/2006/relationships/image" Target="../media/image70.jpeg"/><Relationship Id="rId70" Type="http://schemas.openxmlformats.org/officeDocument/2006/relationships/image" Target="../media/image78.jpeg"/><Relationship Id="rId1" Type="http://schemas.openxmlformats.org/officeDocument/2006/relationships/image" Target="../media/image9.jpeg"/><Relationship Id="rId6" Type="http://schemas.openxmlformats.org/officeDocument/2006/relationships/image" Target="../media/image14.jpeg"/><Relationship Id="rId15" Type="http://schemas.openxmlformats.org/officeDocument/2006/relationships/image" Target="../media/image23.jpeg"/><Relationship Id="rId23" Type="http://schemas.openxmlformats.org/officeDocument/2006/relationships/image" Target="../media/image31.jpeg"/><Relationship Id="rId28" Type="http://schemas.openxmlformats.org/officeDocument/2006/relationships/image" Target="../media/image36.jpeg"/><Relationship Id="rId36" Type="http://schemas.openxmlformats.org/officeDocument/2006/relationships/image" Target="../media/image44.png"/><Relationship Id="rId49" Type="http://schemas.openxmlformats.org/officeDocument/2006/relationships/image" Target="../media/image57.jpeg"/><Relationship Id="rId57" Type="http://schemas.openxmlformats.org/officeDocument/2006/relationships/image" Target="../media/image65.jpeg"/><Relationship Id="rId10" Type="http://schemas.openxmlformats.org/officeDocument/2006/relationships/image" Target="../media/image18.jpeg"/><Relationship Id="rId31" Type="http://schemas.openxmlformats.org/officeDocument/2006/relationships/image" Target="../media/image39.jpeg"/><Relationship Id="rId44" Type="http://schemas.openxmlformats.org/officeDocument/2006/relationships/image" Target="../media/image52.jpeg"/><Relationship Id="rId52" Type="http://schemas.openxmlformats.org/officeDocument/2006/relationships/image" Target="../media/image60.jpeg"/><Relationship Id="rId60" Type="http://schemas.openxmlformats.org/officeDocument/2006/relationships/image" Target="../media/image68.jpeg"/><Relationship Id="rId65" Type="http://schemas.openxmlformats.org/officeDocument/2006/relationships/image" Target="../media/image73.jpeg"/><Relationship Id="rId4" Type="http://schemas.openxmlformats.org/officeDocument/2006/relationships/image" Target="../media/image12.jpeg"/><Relationship Id="rId9" Type="http://schemas.openxmlformats.org/officeDocument/2006/relationships/image" Target="../media/image17.jpeg"/><Relationship Id="rId13" Type="http://schemas.openxmlformats.org/officeDocument/2006/relationships/image" Target="../media/image21.jpeg"/><Relationship Id="rId18" Type="http://schemas.openxmlformats.org/officeDocument/2006/relationships/image" Target="../media/image26.jpeg"/><Relationship Id="rId39" Type="http://schemas.openxmlformats.org/officeDocument/2006/relationships/image" Target="../media/image47.jpeg"/><Relationship Id="rId34" Type="http://schemas.openxmlformats.org/officeDocument/2006/relationships/image" Target="../media/image42.png"/><Relationship Id="rId50" Type="http://schemas.openxmlformats.org/officeDocument/2006/relationships/image" Target="../media/image58.jpeg"/><Relationship Id="rId55" Type="http://schemas.openxmlformats.org/officeDocument/2006/relationships/image" Target="../media/image63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80.png"/><Relationship Id="rId1" Type="http://schemas.openxmlformats.org/officeDocument/2006/relationships/image" Target="../media/image7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3.png"/><Relationship Id="rId2" Type="http://schemas.openxmlformats.org/officeDocument/2006/relationships/image" Target="../media/image82.png"/><Relationship Id="rId1" Type="http://schemas.openxmlformats.org/officeDocument/2006/relationships/image" Target="../media/image8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78</xdr:col>
          <xdr:colOff>342900</xdr:colOff>
          <xdr:row>37</xdr:row>
          <xdr:rowOff>0</xdr:rowOff>
        </xdr:to>
        <xdr:sp macro="" textlink="">
          <xdr:nvSpPr>
            <xdr:cNvPr id="8227" name="ВесьРасчет" hidden="1">
              <a:extLst>
                <a:ext uri="{63B3BB69-23CF-44E3-9099-C40C66FF867C}">
                  <a14:compatExt spid="_x0000_s8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8251" name="Расчет_кабелей" hidden="1">
              <a:extLst>
                <a:ext uri="{63B3BB69-23CF-44E3-9099-C40C66FF867C}">
                  <a14:compatExt spid="_x0000_s8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8254" name="Расчет_кабелей_от_РУ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0</xdr:colOff>
          <xdr:row>27</xdr:row>
          <xdr:rowOff>0</xdr:rowOff>
        </xdr:from>
        <xdr:to>
          <xdr:col>56</xdr:col>
          <xdr:colOff>0</xdr:colOff>
          <xdr:row>29</xdr:row>
          <xdr:rowOff>0</xdr:rowOff>
        </xdr:to>
        <xdr:sp macro="" textlink="">
          <xdr:nvSpPr>
            <xdr:cNvPr id="8281" name="Button 89" hidden="1">
              <a:extLst>
                <a:ext uri="{63B3BB69-23CF-44E3-9099-C40C66FF867C}">
                  <a14:compatExt spid="_x0000_s8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Выбор автоматических выключателей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619125</xdr:colOff>
          <xdr:row>33</xdr:row>
          <xdr:rowOff>47625</xdr:rowOff>
        </xdr:from>
        <xdr:to>
          <xdr:col>51</xdr:col>
          <xdr:colOff>676275</xdr:colOff>
          <xdr:row>36</xdr:row>
          <xdr:rowOff>38100</xdr:rowOff>
        </xdr:to>
        <xdr:sp macro="" textlink="">
          <xdr:nvSpPr>
            <xdr:cNvPr id="8347" name="Выбор_кабеля_по_АВ1" hidden="1">
              <a:extLst>
                <a:ext uri="{63B3BB69-23CF-44E3-9099-C40C66FF867C}">
                  <a14:compatExt spid="_x0000_s8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85725</xdr:colOff>
          <xdr:row>33</xdr:row>
          <xdr:rowOff>0</xdr:rowOff>
        </xdr:from>
        <xdr:to>
          <xdr:col>56</xdr:col>
          <xdr:colOff>85725</xdr:colOff>
          <xdr:row>36</xdr:row>
          <xdr:rowOff>0</xdr:rowOff>
        </xdr:to>
        <xdr:sp macro="" textlink="">
          <xdr:nvSpPr>
            <xdr:cNvPr id="8348" name="Выбор_кабеля_по_АВ2" hidden="1">
              <a:extLst>
                <a:ext uri="{63B3BB69-23CF-44E3-9099-C40C66FF867C}">
                  <a14:compatExt spid="_x0000_s8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89647</xdr:colOff>
      <xdr:row>19</xdr:row>
      <xdr:rowOff>22411</xdr:rowOff>
    </xdr:from>
    <xdr:to>
      <xdr:col>16</xdr:col>
      <xdr:colOff>603997</xdr:colOff>
      <xdr:row>55</xdr:row>
      <xdr:rowOff>98611</xdr:rowOff>
    </xdr:to>
    <xdr:pic>
      <xdr:nvPicPr>
        <xdr:cNvPr id="9361" name="Рисунок 1">
          <a:extLst>
            <a:ext uri="{FF2B5EF4-FFF2-40B4-BE49-F238E27FC236}">
              <a16:creationId xmlns:a16="http://schemas.microsoft.com/office/drawing/2014/main" xmlns="" id="{00000000-0008-0000-0200-000091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003676" y="3003176"/>
          <a:ext cx="8627409" cy="57239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0</xdr:colOff>
      <xdr:row>56</xdr:row>
      <xdr:rowOff>0</xdr:rowOff>
    </xdr:from>
    <xdr:to>
      <xdr:col>16</xdr:col>
      <xdr:colOff>504825</xdr:colOff>
      <xdr:row>91</xdr:row>
      <xdr:rowOff>104775</xdr:rowOff>
    </xdr:to>
    <xdr:pic>
      <xdr:nvPicPr>
        <xdr:cNvPr id="9362" name="Рисунок 2">
          <a:extLst>
            <a:ext uri="{FF2B5EF4-FFF2-40B4-BE49-F238E27FC236}">
              <a16:creationId xmlns:a16="http://schemas.microsoft.com/office/drawing/2014/main" xmlns="" id="{00000000-0008-0000-0200-000092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934200" y="9067800"/>
          <a:ext cx="8629650" cy="5772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135</xdr:col>
      <xdr:colOff>581025</xdr:colOff>
      <xdr:row>12</xdr:row>
      <xdr:rowOff>104775</xdr:rowOff>
    </xdr:from>
    <xdr:to>
      <xdr:col>143</xdr:col>
      <xdr:colOff>247650</xdr:colOff>
      <xdr:row>29</xdr:row>
      <xdr:rowOff>38100</xdr:rowOff>
    </xdr:to>
    <xdr:graphicFrame macro="">
      <xdr:nvGraphicFramePr>
        <xdr:cNvPr id="9363" name="Диаграмма 8">
          <a:extLst>
            <a:ext uri="{FF2B5EF4-FFF2-40B4-BE49-F238E27FC236}">
              <a16:creationId xmlns:a16="http://schemas.microsoft.com/office/drawing/2014/main" xmlns="" id="{00000000-0008-0000-0200-0000932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142875</xdr:colOff>
      <xdr:row>35</xdr:row>
      <xdr:rowOff>114300</xdr:rowOff>
    </xdr:from>
    <xdr:to>
      <xdr:col>7</xdr:col>
      <xdr:colOff>400050</xdr:colOff>
      <xdr:row>76</xdr:row>
      <xdr:rowOff>0</xdr:rowOff>
    </xdr:to>
    <xdr:pic>
      <xdr:nvPicPr>
        <xdr:cNvPr id="9364" name="Рисунок 2">
          <a:extLst>
            <a:ext uri="{FF2B5EF4-FFF2-40B4-BE49-F238E27FC236}">
              <a16:creationId xmlns:a16="http://schemas.microsoft.com/office/drawing/2014/main" xmlns="" id="{00000000-0008-0000-0200-000094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2875" y="5781675"/>
          <a:ext cx="5362575" cy="6524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4</xdr:row>
      <xdr:rowOff>0</xdr:rowOff>
    </xdr:from>
    <xdr:to>
      <xdr:col>1</xdr:col>
      <xdr:colOff>476250</xdr:colOff>
      <xdr:row>4</xdr:row>
      <xdr:rowOff>371475</xdr:rowOff>
    </xdr:to>
    <xdr:pic>
      <xdr:nvPicPr>
        <xdr:cNvPr id="85233" name="Picture 7">
          <a:extLst>
            <a:ext uri="{FF2B5EF4-FFF2-40B4-BE49-F238E27FC236}">
              <a16:creationId xmlns:a16="http://schemas.microsoft.com/office/drawing/2014/main" xmlns="" id="{00000000-0008-0000-0400-0000F14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14400" y="1333500"/>
          <a:ext cx="390525" cy="371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66675</xdr:colOff>
      <xdr:row>4</xdr:row>
      <xdr:rowOff>0</xdr:rowOff>
    </xdr:from>
    <xdr:to>
      <xdr:col>2</xdr:col>
      <xdr:colOff>466725</xdr:colOff>
      <xdr:row>4</xdr:row>
      <xdr:rowOff>428625</xdr:rowOff>
    </xdr:to>
    <xdr:pic>
      <xdr:nvPicPr>
        <xdr:cNvPr id="85234" name="Picture 6">
          <a:extLst>
            <a:ext uri="{FF2B5EF4-FFF2-40B4-BE49-F238E27FC236}">
              <a16:creationId xmlns:a16="http://schemas.microsoft.com/office/drawing/2014/main" xmlns="" id="{00000000-0008-0000-0400-0000F24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14475" y="1333500"/>
          <a:ext cx="400050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</xdr:col>
      <xdr:colOff>95250</xdr:colOff>
      <xdr:row>4</xdr:row>
      <xdr:rowOff>0</xdr:rowOff>
    </xdr:from>
    <xdr:to>
      <xdr:col>3</xdr:col>
      <xdr:colOff>514350</xdr:colOff>
      <xdr:row>4</xdr:row>
      <xdr:rowOff>400050</xdr:rowOff>
    </xdr:to>
    <xdr:pic>
      <xdr:nvPicPr>
        <xdr:cNvPr id="85235" name="Picture 5">
          <a:extLst>
            <a:ext uri="{FF2B5EF4-FFF2-40B4-BE49-F238E27FC236}">
              <a16:creationId xmlns:a16="http://schemas.microsoft.com/office/drawing/2014/main" xmlns="" id="{00000000-0008-0000-0400-0000F34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2162175" y="1333500"/>
          <a:ext cx="419100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114300</xdr:colOff>
      <xdr:row>3</xdr:row>
      <xdr:rowOff>571500</xdr:rowOff>
    </xdr:from>
    <xdr:to>
      <xdr:col>4</xdr:col>
      <xdr:colOff>523875</xdr:colOff>
      <xdr:row>4</xdr:row>
      <xdr:rowOff>390525</xdr:rowOff>
    </xdr:to>
    <xdr:pic>
      <xdr:nvPicPr>
        <xdr:cNvPr id="85236" name="Picture 4">
          <a:extLst>
            <a:ext uri="{FF2B5EF4-FFF2-40B4-BE49-F238E27FC236}">
              <a16:creationId xmlns:a16="http://schemas.microsoft.com/office/drawing/2014/main" xmlns="" id="{00000000-0008-0000-0400-0000F44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2800350" y="1333500"/>
          <a:ext cx="409575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104775</xdr:colOff>
      <xdr:row>4</xdr:row>
      <xdr:rowOff>38100</xdr:rowOff>
    </xdr:from>
    <xdr:to>
      <xdr:col>5</xdr:col>
      <xdr:colOff>533400</xdr:colOff>
      <xdr:row>4</xdr:row>
      <xdr:rowOff>390525</xdr:rowOff>
    </xdr:to>
    <xdr:pic>
      <xdr:nvPicPr>
        <xdr:cNvPr id="85237" name="Picture 3">
          <a:extLst>
            <a:ext uri="{FF2B5EF4-FFF2-40B4-BE49-F238E27FC236}">
              <a16:creationId xmlns:a16="http://schemas.microsoft.com/office/drawing/2014/main" xmlns="" id="{00000000-0008-0000-0400-0000F54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409950" y="1371600"/>
          <a:ext cx="428625" cy="352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85725</xdr:colOff>
      <xdr:row>4</xdr:row>
      <xdr:rowOff>47625</xdr:rowOff>
    </xdr:from>
    <xdr:to>
      <xdr:col>6</xdr:col>
      <xdr:colOff>504825</xdr:colOff>
      <xdr:row>4</xdr:row>
      <xdr:rowOff>419100</xdr:rowOff>
    </xdr:to>
    <xdr:pic>
      <xdr:nvPicPr>
        <xdr:cNvPr id="85238" name="Picture 2">
          <a:extLst>
            <a:ext uri="{FF2B5EF4-FFF2-40B4-BE49-F238E27FC236}">
              <a16:creationId xmlns:a16="http://schemas.microsoft.com/office/drawing/2014/main" xmlns="" id="{00000000-0008-0000-0400-0000F64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4010025" y="1381125"/>
          <a:ext cx="419100" cy="371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104775</xdr:colOff>
      <xdr:row>4</xdr:row>
      <xdr:rowOff>19050</xdr:rowOff>
    </xdr:from>
    <xdr:to>
      <xdr:col>7</xdr:col>
      <xdr:colOff>495300</xdr:colOff>
      <xdr:row>4</xdr:row>
      <xdr:rowOff>371475</xdr:rowOff>
    </xdr:to>
    <xdr:pic>
      <xdr:nvPicPr>
        <xdr:cNvPr id="85239" name="Picture 1">
          <a:extLst>
            <a:ext uri="{FF2B5EF4-FFF2-40B4-BE49-F238E27FC236}">
              <a16:creationId xmlns:a16="http://schemas.microsoft.com/office/drawing/2014/main" xmlns="" id="{00000000-0008-0000-0400-0000F74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4648200" y="1352550"/>
          <a:ext cx="390525" cy="352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104775</xdr:colOff>
      <xdr:row>45</xdr:row>
      <xdr:rowOff>0</xdr:rowOff>
    </xdr:from>
    <xdr:to>
      <xdr:col>1</xdr:col>
      <xdr:colOff>542925</xdr:colOff>
      <xdr:row>45</xdr:row>
      <xdr:rowOff>390525</xdr:rowOff>
    </xdr:to>
    <xdr:pic>
      <xdr:nvPicPr>
        <xdr:cNvPr id="85240" name="Picture 21">
          <a:extLst>
            <a:ext uri="{FF2B5EF4-FFF2-40B4-BE49-F238E27FC236}">
              <a16:creationId xmlns:a16="http://schemas.microsoft.com/office/drawing/2014/main" xmlns="" id="{00000000-0008-0000-0400-0000F84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933450" y="9839325"/>
          <a:ext cx="438150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142875</xdr:colOff>
      <xdr:row>45</xdr:row>
      <xdr:rowOff>0</xdr:rowOff>
    </xdr:from>
    <xdr:to>
      <xdr:col>2</xdr:col>
      <xdr:colOff>495300</xdr:colOff>
      <xdr:row>45</xdr:row>
      <xdr:rowOff>371475</xdr:rowOff>
    </xdr:to>
    <xdr:pic>
      <xdr:nvPicPr>
        <xdr:cNvPr id="85241" name="Picture 20">
          <a:extLst>
            <a:ext uri="{FF2B5EF4-FFF2-40B4-BE49-F238E27FC236}">
              <a16:creationId xmlns:a16="http://schemas.microsoft.com/office/drawing/2014/main" xmlns="" id="{00000000-0008-0000-0400-0000F94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590675" y="9839325"/>
          <a:ext cx="352425" cy="371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</xdr:col>
      <xdr:colOff>47625</xdr:colOff>
      <xdr:row>45</xdr:row>
      <xdr:rowOff>38100</xdr:rowOff>
    </xdr:from>
    <xdr:to>
      <xdr:col>3</xdr:col>
      <xdr:colOff>485775</xdr:colOff>
      <xdr:row>45</xdr:row>
      <xdr:rowOff>466725</xdr:rowOff>
    </xdr:to>
    <xdr:pic>
      <xdr:nvPicPr>
        <xdr:cNvPr id="85242" name="Picture 19">
          <a:extLst>
            <a:ext uri="{FF2B5EF4-FFF2-40B4-BE49-F238E27FC236}">
              <a16:creationId xmlns:a16="http://schemas.microsoft.com/office/drawing/2014/main" xmlns="" id="{00000000-0008-0000-0400-0000FA4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2114550" y="9877425"/>
          <a:ext cx="438150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47625</xdr:colOff>
      <xdr:row>45</xdr:row>
      <xdr:rowOff>0</xdr:rowOff>
    </xdr:from>
    <xdr:to>
      <xdr:col>4</xdr:col>
      <xdr:colOff>476250</xdr:colOff>
      <xdr:row>45</xdr:row>
      <xdr:rowOff>428625</xdr:rowOff>
    </xdr:to>
    <xdr:pic>
      <xdr:nvPicPr>
        <xdr:cNvPr id="85243" name="Picture 18">
          <a:extLst>
            <a:ext uri="{FF2B5EF4-FFF2-40B4-BE49-F238E27FC236}">
              <a16:creationId xmlns:a16="http://schemas.microsoft.com/office/drawing/2014/main" xmlns="" id="{00000000-0008-0000-0400-0000FB4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2733675" y="9839325"/>
          <a:ext cx="428625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38100</xdr:colOff>
      <xdr:row>45</xdr:row>
      <xdr:rowOff>0</xdr:rowOff>
    </xdr:from>
    <xdr:to>
      <xdr:col>5</xdr:col>
      <xdr:colOff>523875</xdr:colOff>
      <xdr:row>45</xdr:row>
      <xdr:rowOff>438150</xdr:rowOff>
    </xdr:to>
    <xdr:pic>
      <xdr:nvPicPr>
        <xdr:cNvPr id="85244" name="Picture 17">
          <a:extLst>
            <a:ext uri="{FF2B5EF4-FFF2-40B4-BE49-F238E27FC236}">
              <a16:creationId xmlns:a16="http://schemas.microsoft.com/office/drawing/2014/main" xmlns="" id="{00000000-0008-0000-0400-0000FC4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3343275" y="9839325"/>
          <a:ext cx="485775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57150</xdr:colOff>
      <xdr:row>45</xdr:row>
      <xdr:rowOff>0</xdr:rowOff>
    </xdr:from>
    <xdr:to>
      <xdr:col>6</xdr:col>
      <xdr:colOff>533400</xdr:colOff>
      <xdr:row>45</xdr:row>
      <xdr:rowOff>428625</xdr:rowOff>
    </xdr:to>
    <xdr:pic>
      <xdr:nvPicPr>
        <xdr:cNvPr id="85245" name="Picture 16">
          <a:extLst>
            <a:ext uri="{FF2B5EF4-FFF2-40B4-BE49-F238E27FC236}">
              <a16:creationId xmlns:a16="http://schemas.microsoft.com/office/drawing/2014/main" xmlns="" id="{00000000-0008-0000-0400-0000FD4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3981450" y="9839325"/>
          <a:ext cx="476250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47625</xdr:colOff>
      <xdr:row>45</xdr:row>
      <xdr:rowOff>9525</xdr:rowOff>
    </xdr:from>
    <xdr:to>
      <xdr:col>7</xdr:col>
      <xdr:colOff>457200</xdr:colOff>
      <xdr:row>45</xdr:row>
      <xdr:rowOff>409575</xdr:rowOff>
    </xdr:to>
    <xdr:pic>
      <xdr:nvPicPr>
        <xdr:cNvPr id="85246" name="Picture 15">
          <a:extLst>
            <a:ext uri="{FF2B5EF4-FFF2-40B4-BE49-F238E27FC236}">
              <a16:creationId xmlns:a16="http://schemas.microsoft.com/office/drawing/2014/main" xmlns="" id="{00000000-0008-0000-0400-0000FE4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4591050" y="9848850"/>
          <a:ext cx="40957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57150</xdr:colOff>
      <xdr:row>86</xdr:row>
      <xdr:rowOff>19050</xdr:rowOff>
    </xdr:from>
    <xdr:to>
      <xdr:col>1</xdr:col>
      <xdr:colOff>495300</xdr:colOff>
      <xdr:row>86</xdr:row>
      <xdr:rowOff>438150</xdr:rowOff>
    </xdr:to>
    <xdr:pic>
      <xdr:nvPicPr>
        <xdr:cNvPr id="85247" name="Picture 28">
          <a:extLst>
            <a:ext uri="{FF2B5EF4-FFF2-40B4-BE49-F238E27FC236}">
              <a16:creationId xmlns:a16="http://schemas.microsoft.com/office/drawing/2014/main" xmlns="" id="{00000000-0008-0000-0400-0000FF4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885825" y="19326225"/>
          <a:ext cx="438150" cy="419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76200</xdr:colOff>
      <xdr:row>86</xdr:row>
      <xdr:rowOff>38100</xdr:rowOff>
    </xdr:from>
    <xdr:to>
      <xdr:col>2</xdr:col>
      <xdr:colOff>542925</xdr:colOff>
      <xdr:row>86</xdr:row>
      <xdr:rowOff>447675</xdr:rowOff>
    </xdr:to>
    <xdr:pic>
      <xdr:nvPicPr>
        <xdr:cNvPr id="85248" name="Picture 27">
          <a:extLst>
            <a:ext uri="{FF2B5EF4-FFF2-40B4-BE49-F238E27FC236}">
              <a16:creationId xmlns:a16="http://schemas.microsoft.com/office/drawing/2014/main" xmlns="" id="{00000000-0008-0000-0400-000000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1524000" y="19345275"/>
          <a:ext cx="46672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</xdr:col>
      <xdr:colOff>38100</xdr:colOff>
      <xdr:row>86</xdr:row>
      <xdr:rowOff>28575</xdr:rowOff>
    </xdr:from>
    <xdr:to>
      <xdr:col>3</xdr:col>
      <xdr:colOff>552450</xdr:colOff>
      <xdr:row>86</xdr:row>
      <xdr:rowOff>485775</xdr:rowOff>
    </xdr:to>
    <xdr:pic>
      <xdr:nvPicPr>
        <xdr:cNvPr id="85249" name="Picture 26">
          <a:extLst>
            <a:ext uri="{FF2B5EF4-FFF2-40B4-BE49-F238E27FC236}">
              <a16:creationId xmlns:a16="http://schemas.microsoft.com/office/drawing/2014/main" xmlns="" id="{00000000-0008-0000-0400-000001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2105025" y="19335750"/>
          <a:ext cx="514350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66675</xdr:colOff>
      <xdr:row>86</xdr:row>
      <xdr:rowOff>9525</xdr:rowOff>
    </xdr:from>
    <xdr:to>
      <xdr:col>4</xdr:col>
      <xdr:colOff>542925</xdr:colOff>
      <xdr:row>86</xdr:row>
      <xdr:rowOff>438150</xdr:rowOff>
    </xdr:to>
    <xdr:pic>
      <xdr:nvPicPr>
        <xdr:cNvPr id="85250" name="Picture 25">
          <a:extLst>
            <a:ext uri="{FF2B5EF4-FFF2-40B4-BE49-F238E27FC236}">
              <a16:creationId xmlns:a16="http://schemas.microsoft.com/office/drawing/2014/main" xmlns="" id="{00000000-0008-0000-0400-000002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2752725" y="19316700"/>
          <a:ext cx="476250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66675</xdr:colOff>
      <xdr:row>86</xdr:row>
      <xdr:rowOff>28575</xdr:rowOff>
    </xdr:from>
    <xdr:to>
      <xdr:col>5</xdr:col>
      <xdr:colOff>552450</xdr:colOff>
      <xdr:row>86</xdr:row>
      <xdr:rowOff>476250</xdr:rowOff>
    </xdr:to>
    <xdr:pic>
      <xdr:nvPicPr>
        <xdr:cNvPr id="85251" name="Picture 24">
          <a:extLst>
            <a:ext uri="{FF2B5EF4-FFF2-40B4-BE49-F238E27FC236}">
              <a16:creationId xmlns:a16="http://schemas.microsoft.com/office/drawing/2014/main" xmlns="" id="{00000000-0008-0000-0400-000003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3371850" y="19335750"/>
          <a:ext cx="485775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57150</xdr:colOff>
      <xdr:row>86</xdr:row>
      <xdr:rowOff>28575</xdr:rowOff>
    </xdr:from>
    <xdr:to>
      <xdr:col>6</xdr:col>
      <xdr:colOff>504825</xdr:colOff>
      <xdr:row>86</xdr:row>
      <xdr:rowOff>438150</xdr:rowOff>
    </xdr:to>
    <xdr:pic>
      <xdr:nvPicPr>
        <xdr:cNvPr id="85252" name="Picture 23">
          <a:extLst>
            <a:ext uri="{FF2B5EF4-FFF2-40B4-BE49-F238E27FC236}">
              <a16:creationId xmlns:a16="http://schemas.microsoft.com/office/drawing/2014/main" xmlns="" id="{00000000-0008-0000-0400-000004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/>
        <a:srcRect/>
        <a:stretch>
          <a:fillRect/>
        </a:stretch>
      </xdr:blipFill>
      <xdr:spPr bwMode="auto">
        <a:xfrm>
          <a:off x="3981450" y="19335750"/>
          <a:ext cx="44767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57150</xdr:colOff>
      <xdr:row>126</xdr:row>
      <xdr:rowOff>0</xdr:rowOff>
    </xdr:from>
    <xdr:to>
      <xdr:col>1</xdr:col>
      <xdr:colOff>552450</xdr:colOff>
      <xdr:row>126</xdr:row>
      <xdr:rowOff>466725</xdr:rowOff>
    </xdr:to>
    <xdr:pic>
      <xdr:nvPicPr>
        <xdr:cNvPr id="85253" name="Picture 35">
          <a:extLst>
            <a:ext uri="{FF2B5EF4-FFF2-40B4-BE49-F238E27FC236}">
              <a16:creationId xmlns:a16="http://schemas.microsoft.com/office/drawing/2014/main" xmlns="" id="{00000000-0008-0000-0400-000005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/>
        <a:srcRect/>
        <a:stretch>
          <a:fillRect/>
        </a:stretch>
      </xdr:blipFill>
      <xdr:spPr bwMode="auto">
        <a:xfrm>
          <a:off x="885825" y="27813000"/>
          <a:ext cx="4953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47625</xdr:colOff>
      <xdr:row>126</xdr:row>
      <xdr:rowOff>38100</xdr:rowOff>
    </xdr:from>
    <xdr:to>
      <xdr:col>2</xdr:col>
      <xdr:colOff>523875</xdr:colOff>
      <xdr:row>126</xdr:row>
      <xdr:rowOff>428625</xdr:rowOff>
    </xdr:to>
    <xdr:pic>
      <xdr:nvPicPr>
        <xdr:cNvPr id="85254" name="Picture 34">
          <a:extLst>
            <a:ext uri="{FF2B5EF4-FFF2-40B4-BE49-F238E27FC236}">
              <a16:creationId xmlns:a16="http://schemas.microsoft.com/office/drawing/2014/main" xmlns="" id="{00000000-0008-0000-0400-000006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/>
        <a:srcRect/>
        <a:stretch>
          <a:fillRect/>
        </a:stretch>
      </xdr:blipFill>
      <xdr:spPr bwMode="auto">
        <a:xfrm>
          <a:off x="1495425" y="27851100"/>
          <a:ext cx="476250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</xdr:col>
      <xdr:colOff>57150</xdr:colOff>
      <xdr:row>126</xdr:row>
      <xdr:rowOff>0</xdr:rowOff>
    </xdr:from>
    <xdr:to>
      <xdr:col>3</xdr:col>
      <xdr:colOff>504825</xdr:colOff>
      <xdr:row>126</xdr:row>
      <xdr:rowOff>447675</xdr:rowOff>
    </xdr:to>
    <xdr:pic>
      <xdr:nvPicPr>
        <xdr:cNvPr id="85255" name="Picture 33">
          <a:extLst>
            <a:ext uri="{FF2B5EF4-FFF2-40B4-BE49-F238E27FC236}">
              <a16:creationId xmlns:a16="http://schemas.microsoft.com/office/drawing/2014/main" xmlns="" id="{00000000-0008-0000-0400-000007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/>
        <a:srcRect/>
        <a:stretch>
          <a:fillRect/>
        </a:stretch>
      </xdr:blipFill>
      <xdr:spPr bwMode="auto">
        <a:xfrm>
          <a:off x="2124075" y="27813000"/>
          <a:ext cx="447675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85725</xdr:colOff>
      <xdr:row>126</xdr:row>
      <xdr:rowOff>0</xdr:rowOff>
    </xdr:from>
    <xdr:to>
      <xdr:col>4</xdr:col>
      <xdr:colOff>542925</xdr:colOff>
      <xdr:row>126</xdr:row>
      <xdr:rowOff>466725</xdr:rowOff>
    </xdr:to>
    <xdr:pic>
      <xdr:nvPicPr>
        <xdr:cNvPr id="85256" name="Picture 32">
          <a:extLst>
            <a:ext uri="{FF2B5EF4-FFF2-40B4-BE49-F238E27FC236}">
              <a16:creationId xmlns:a16="http://schemas.microsoft.com/office/drawing/2014/main" xmlns="" id="{00000000-0008-0000-0400-000008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/>
        <a:srcRect/>
        <a:stretch>
          <a:fillRect/>
        </a:stretch>
      </xdr:blipFill>
      <xdr:spPr bwMode="auto">
        <a:xfrm>
          <a:off x="2771775" y="27813000"/>
          <a:ext cx="457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114300</xdr:colOff>
      <xdr:row>126</xdr:row>
      <xdr:rowOff>0</xdr:rowOff>
    </xdr:from>
    <xdr:to>
      <xdr:col>5</xdr:col>
      <xdr:colOff>523875</xdr:colOff>
      <xdr:row>126</xdr:row>
      <xdr:rowOff>476250</xdr:rowOff>
    </xdr:to>
    <xdr:pic>
      <xdr:nvPicPr>
        <xdr:cNvPr id="85257" name="Picture 31">
          <a:extLst>
            <a:ext uri="{FF2B5EF4-FFF2-40B4-BE49-F238E27FC236}">
              <a16:creationId xmlns:a16="http://schemas.microsoft.com/office/drawing/2014/main" xmlns="" id="{00000000-0008-0000-0400-000009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/>
        <a:srcRect/>
        <a:stretch>
          <a:fillRect/>
        </a:stretch>
      </xdr:blipFill>
      <xdr:spPr bwMode="auto">
        <a:xfrm>
          <a:off x="3419475" y="27813000"/>
          <a:ext cx="409575" cy="476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95250</xdr:colOff>
      <xdr:row>167</xdr:row>
      <xdr:rowOff>47625</xdr:rowOff>
    </xdr:from>
    <xdr:to>
      <xdr:col>1</xdr:col>
      <xdr:colOff>466725</xdr:colOff>
      <xdr:row>167</xdr:row>
      <xdr:rowOff>381000</xdr:rowOff>
    </xdr:to>
    <xdr:pic>
      <xdr:nvPicPr>
        <xdr:cNvPr id="85258" name="Picture 38">
          <a:extLst>
            <a:ext uri="{FF2B5EF4-FFF2-40B4-BE49-F238E27FC236}">
              <a16:creationId xmlns:a16="http://schemas.microsoft.com/office/drawing/2014/main" xmlns="" id="{00000000-0008-0000-0400-00000A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/>
        <a:srcRect/>
        <a:stretch>
          <a:fillRect/>
        </a:stretch>
      </xdr:blipFill>
      <xdr:spPr bwMode="auto">
        <a:xfrm>
          <a:off x="923925" y="39576375"/>
          <a:ext cx="3714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76200</xdr:colOff>
      <xdr:row>167</xdr:row>
      <xdr:rowOff>57150</xdr:rowOff>
    </xdr:from>
    <xdr:to>
      <xdr:col>2</xdr:col>
      <xdr:colOff>438150</xdr:colOff>
      <xdr:row>167</xdr:row>
      <xdr:rowOff>390525</xdr:rowOff>
    </xdr:to>
    <xdr:pic>
      <xdr:nvPicPr>
        <xdr:cNvPr id="85259" name="Picture 37">
          <a:extLst>
            <a:ext uri="{FF2B5EF4-FFF2-40B4-BE49-F238E27FC236}">
              <a16:creationId xmlns:a16="http://schemas.microsoft.com/office/drawing/2014/main" xmlns="" id="{00000000-0008-0000-0400-00000B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/>
        <a:srcRect/>
        <a:stretch>
          <a:fillRect/>
        </a:stretch>
      </xdr:blipFill>
      <xdr:spPr bwMode="auto">
        <a:xfrm>
          <a:off x="1524000" y="39585900"/>
          <a:ext cx="3619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</xdr:col>
      <xdr:colOff>142875</xdr:colOff>
      <xdr:row>167</xdr:row>
      <xdr:rowOff>38100</xdr:rowOff>
    </xdr:from>
    <xdr:to>
      <xdr:col>3</xdr:col>
      <xdr:colOff>485775</xdr:colOff>
      <xdr:row>167</xdr:row>
      <xdr:rowOff>371475</xdr:rowOff>
    </xdr:to>
    <xdr:pic>
      <xdr:nvPicPr>
        <xdr:cNvPr id="85260" name="Picture 36">
          <a:extLst>
            <a:ext uri="{FF2B5EF4-FFF2-40B4-BE49-F238E27FC236}">
              <a16:creationId xmlns:a16="http://schemas.microsoft.com/office/drawing/2014/main" xmlns="" id="{00000000-0008-0000-0400-00000C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/>
        <a:srcRect/>
        <a:stretch>
          <a:fillRect/>
        </a:stretch>
      </xdr:blipFill>
      <xdr:spPr bwMode="auto">
        <a:xfrm>
          <a:off x="2209800" y="39566850"/>
          <a:ext cx="34290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114300</xdr:colOff>
      <xdr:row>198</xdr:row>
      <xdr:rowOff>19050</xdr:rowOff>
    </xdr:from>
    <xdr:to>
      <xdr:col>1</xdr:col>
      <xdr:colOff>523875</xdr:colOff>
      <xdr:row>198</xdr:row>
      <xdr:rowOff>409575</xdr:rowOff>
    </xdr:to>
    <xdr:pic>
      <xdr:nvPicPr>
        <xdr:cNvPr id="85261" name="Picture 41">
          <a:extLst>
            <a:ext uri="{FF2B5EF4-FFF2-40B4-BE49-F238E27FC236}">
              <a16:creationId xmlns:a16="http://schemas.microsoft.com/office/drawing/2014/main" xmlns="" id="{00000000-0008-0000-0400-00000D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/>
        <a:srcRect/>
        <a:stretch>
          <a:fillRect/>
        </a:stretch>
      </xdr:blipFill>
      <xdr:spPr bwMode="auto">
        <a:xfrm>
          <a:off x="942975" y="49958625"/>
          <a:ext cx="409575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114300</xdr:colOff>
      <xdr:row>198</xdr:row>
      <xdr:rowOff>0</xdr:rowOff>
    </xdr:from>
    <xdr:to>
      <xdr:col>2</xdr:col>
      <xdr:colOff>514350</xdr:colOff>
      <xdr:row>198</xdr:row>
      <xdr:rowOff>400050</xdr:rowOff>
    </xdr:to>
    <xdr:pic>
      <xdr:nvPicPr>
        <xdr:cNvPr id="85262" name="Picture 40">
          <a:extLst>
            <a:ext uri="{FF2B5EF4-FFF2-40B4-BE49-F238E27FC236}">
              <a16:creationId xmlns:a16="http://schemas.microsoft.com/office/drawing/2014/main" xmlns="" id="{00000000-0008-0000-0400-00000E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/>
        <a:srcRect/>
        <a:stretch>
          <a:fillRect/>
        </a:stretch>
      </xdr:blipFill>
      <xdr:spPr bwMode="auto">
        <a:xfrm>
          <a:off x="1562100" y="49939575"/>
          <a:ext cx="400050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</xdr:col>
      <xdr:colOff>85725</xdr:colOff>
      <xdr:row>198</xdr:row>
      <xdr:rowOff>0</xdr:rowOff>
    </xdr:from>
    <xdr:to>
      <xdr:col>3</xdr:col>
      <xdr:colOff>466725</xdr:colOff>
      <xdr:row>198</xdr:row>
      <xdr:rowOff>400050</xdr:rowOff>
    </xdr:to>
    <xdr:pic>
      <xdr:nvPicPr>
        <xdr:cNvPr id="85263" name="Picture 39">
          <a:extLst>
            <a:ext uri="{FF2B5EF4-FFF2-40B4-BE49-F238E27FC236}">
              <a16:creationId xmlns:a16="http://schemas.microsoft.com/office/drawing/2014/main" xmlns="" id="{00000000-0008-0000-0400-00000F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/>
        <a:srcRect/>
        <a:stretch>
          <a:fillRect/>
        </a:stretch>
      </xdr:blipFill>
      <xdr:spPr bwMode="auto">
        <a:xfrm>
          <a:off x="2152650" y="49939575"/>
          <a:ext cx="381000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104775</xdr:colOff>
      <xdr:row>231</xdr:row>
      <xdr:rowOff>0</xdr:rowOff>
    </xdr:from>
    <xdr:to>
      <xdr:col>1</xdr:col>
      <xdr:colOff>485775</xdr:colOff>
      <xdr:row>231</xdr:row>
      <xdr:rowOff>419100</xdr:rowOff>
    </xdr:to>
    <xdr:pic>
      <xdr:nvPicPr>
        <xdr:cNvPr id="85264" name="Picture 80">
          <a:extLst>
            <a:ext uri="{FF2B5EF4-FFF2-40B4-BE49-F238E27FC236}">
              <a16:creationId xmlns:a16="http://schemas.microsoft.com/office/drawing/2014/main" xmlns="" id="{00000000-0008-0000-0400-000010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/>
        <a:srcRect/>
        <a:stretch>
          <a:fillRect/>
        </a:stretch>
      </xdr:blipFill>
      <xdr:spPr bwMode="auto">
        <a:xfrm>
          <a:off x="933450" y="62007750"/>
          <a:ext cx="381000" cy="419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57150</xdr:colOff>
      <xdr:row>231</xdr:row>
      <xdr:rowOff>19050</xdr:rowOff>
    </xdr:from>
    <xdr:to>
      <xdr:col>2</xdr:col>
      <xdr:colOff>466725</xdr:colOff>
      <xdr:row>231</xdr:row>
      <xdr:rowOff>428625</xdr:rowOff>
    </xdr:to>
    <xdr:pic>
      <xdr:nvPicPr>
        <xdr:cNvPr id="85265" name="Picture 79">
          <a:extLst>
            <a:ext uri="{FF2B5EF4-FFF2-40B4-BE49-F238E27FC236}">
              <a16:creationId xmlns:a16="http://schemas.microsoft.com/office/drawing/2014/main" xmlns="" id="{00000000-0008-0000-0400-000011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/>
        <a:srcRect/>
        <a:stretch>
          <a:fillRect/>
        </a:stretch>
      </xdr:blipFill>
      <xdr:spPr bwMode="auto">
        <a:xfrm>
          <a:off x="1504950" y="62026800"/>
          <a:ext cx="40957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</xdr:col>
      <xdr:colOff>85725</xdr:colOff>
      <xdr:row>231</xdr:row>
      <xdr:rowOff>0</xdr:rowOff>
    </xdr:from>
    <xdr:to>
      <xdr:col>3</xdr:col>
      <xdr:colOff>428625</xdr:colOff>
      <xdr:row>231</xdr:row>
      <xdr:rowOff>400050</xdr:rowOff>
    </xdr:to>
    <xdr:pic>
      <xdr:nvPicPr>
        <xdr:cNvPr id="85266" name="Picture 78">
          <a:extLst>
            <a:ext uri="{FF2B5EF4-FFF2-40B4-BE49-F238E27FC236}">
              <a16:creationId xmlns:a16="http://schemas.microsoft.com/office/drawing/2014/main" xmlns="" id="{00000000-0008-0000-0400-000012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 cstate="print"/>
        <a:srcRect/>
        <a:stretch>
          <a:fillRect/>
        </a:stretch>
      </xdr:blipFill>
      <xdr:spPr bwMode="auto">
        <a:xfrm>
          <a:off x="2152650" y="62007750"/>
          <a:ext cx="342900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104775</xdr:colOff>
      <xdr:row>231</xdr:row>
      <xdr:rowOff>0</xdr:rowOff>
    </xdr:from>
    <xdr:to>
      <xdr:col>4</xdr:col>
      <xdr:colOff>457200</xdr:colOff>
      <xdr:row>231</xdr:row>
      <xdr:rowOff>409575</xdr:rowOff>
    </xdr:to>
    <xdr:pic>
      <xdr:nvPicPr>
        <xdr:cNvPr id="85267" name="Picture 77">
          <a:extLst>
            <a:ext uri="{FF2B5EF4-FFF2-40B4-BE49-F238E27FC236}">
              <a16:creationId xmlns:a16="http://schemas.microsoft.com/office/drawing/2014/main" xmlns="" id="{00000000-0008-0000-0400-000013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/>
        <a:srcRect/>
        <a:stretch>
          <a:fillRect/>
        </a:stretch>
      </xdr:blipFill>
      <xdr:spPr bwMode="auto">
        <a:xfrm>
          <a:off x="2790825" y="62007750"/>
          <a:ext cx="35242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76200</xdr:colOff>
      <xdr:row>231</xdr:row>
      <xdr:rowOff>0</xdr:rowOff>
    </xdr:from>
    <xdr:to>
      <xdr:col>5</xdr:col>
      <xdr:colOff>514350</xdr:colOff>
      <xdr:row>231</xdr:row>
      <xdr:rowOff>381000</xdr:rowOff>
    </xdr:to>
    <xdr:pic>
      <xdr:nvPicPr>
        <xdr:cNvPr id="85268" name="Picture 76">
          <a:extLst>
            <a:ext uri="{FF2B5EF4-FFF2-40B4-BE49-F238E27FC236}">
              <a16:creationId xmlns:a16="http://schemas.microsoft.com/office/drawing/2014/main" xmlns="" id="{00000000-0008-0000-0400-000014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 cstate="print"/>
        <a:srcRect/>
        <a:stretch>
          <a:fillRect/>
        </a:stretch>
      </xdr:blipFill>
      <xdr:spPr bwMode="auto">
        <a:xfrm>
          <a:off x="3381375" y="62007750"/>
          <a:ext cx="43815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85725</xdr:colOff>
      <xdr:row>298</xdr:row>
      <xdr:rowOff>0</xdr:rowOff>
    </xdr:from>
    <xdr:to>
      <xdr:col>1</xdr:col>
      <xdr:colOff>476250</xdr:colOff>
      <xdr:row>298</xdr:row>
      <xdr:rowOff>457200</xdr:rowOff>
    </xdr:to>
    <xdr:pic>
      <xdr:nvPicPr>
        <xdr:cNvPr id="85269" name="Picture 92">
          <a:extLst>
            <a:ext uri="{FF2B5EF4-FFF2-40B4-BE49-F238E27FC236}">
              <a16:creationId xmlns:a16="http://schemas.microsoft.com/office/drawing/2014/main" xmlns="" id="{00000000-0008-0000-0400-000015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 cstate="print"/>
        <a:srcRect/>
        <a:stretch>
          <a:fillRect/>
        </a:stretch>
      </xdr:blipFill>
      <xdr:spPr bwMode="auto">
        <a:xfrm>
          <a:off x="914400" y="81457800"/>
          <a:ext cx="390525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76200</xdr:colOff>
      <xdr:row>298</xdr:row>
      <xdr:rowOff>0</xdr:rowOff>
    </xdr:from>
    <xdr:to>
      <xdr:col>2</xdr:col>
      <xdr:colOff>419100</xdr:colOff>
      <xdr:row>298</xdr:row>
      <xdr:rowOff>495300</xdr:rowOff>
    </xdr:to>
    <xdr:pic>
      <xdr:nvPicPr>
        <xdr:cNvPr id="85270" name="Picture 91">
          <a:extLst>
            <a:ext uri="{FF2B5EF4-FFF2-40B4-BE49-F238E27FC236}">
              <a16:creationId xmlns:a16="http://schemas.microsoft.com/office/drawing/2014/main" xmlns="" id="{00000000-0008-0000-0400-000016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 cstate="print"/>
        <a:srcRect/>
        <a:stretch>
          <a:fillRect/>
        </a:stretch>
      </xdr:blipFill>
      <xdr:spPr bwMode="auto">
        <a:xfrm>
          <a:off x="1524000" y="81457800"/>
          <a:ext cx="342900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</xdr:col>
      <xdr:colOff>104775</xdr:colOff>
      <xdr:row>298</xdr:row>
      <xdr:rowOff>0</xdr:rowOff>
    </xdr:from>
    <xdr:to>
      <xdr:col>3</xdr:col>
      <xdr:colOff>466725</xdr:colOff>
      <xdr:row>298</xdr:row>
      <xdr:rowOff>476250</xdr:rowOff>
    </xdr:to>
    <xdr:pic>
      <xdr:nvPicPr>
        <xdr:cNvPr id="85271" name="Picture 90">
          <a:extLst>
            <a:ext uri="{FF2B5EF4-FFF2-40B4-BE49-F238E27FC236}">
              <a16:creationId xmlns:a16="http://schemas.microsoft.com/office/drawing/2014/main" xmlns="" id="{00000000-0008-0000-0400-000017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" cstate="print"/>
        <a:srcRect/>
        <a:stretch>
          <a:fillRect/>
        </a:stretch>
      </xdr:blipFill>
      <xdr:spPr bwMode="auto">
        <a:xfrm>
          <a:off x="2171700" y="81457800"/>
          <a:ext cx="361950" cy="476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114300</xdr:colOff>
      <xdr:row>298</xdr:row>
      <xdr:rowOff>0</xdr:rowOff>
    </xdr:from>
    <xdr:to>
      <xdr:col>4</xdr:col>
      <xdr:colOff>495300</xdr:colOff>
      <xdr:row>298</xdr:row>
      <xdr:rowOff>428625</xdr:rowOff>
    </xdr:to>
    <xdr:pic>
      <xdr:nvPicPr>
        <xdr:cNvPr id="85272" name="Picture 89">
          <a:extLst>
            <a:ext uri="{FF2B5EF4-FFF2-40B4-BE49-F238E27FC236}">
              <a16:creationId xmlns:a16="http://schemas.microsoft.com/office/drawing/2014/main" xmlns="" id="{00000000-0008-0000-0400-000018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 cstate="print"/>
        <a:srcRect/>
        <a:stretch>
          <a:fillRect/>
        </a:stretch>
      </xdr:blipFill>
      <xdr:spPr bwMode="auto">
        <a:xfrm>
          <a:off x="2800350" y="81457800"/>
          <a:ext cx="381000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85725</xdr:colOff>
      <xdr:row>298</xdr:row>
      <xdr:rowOff>0</xdr:rowOff>
    </xdr:from>
    <xdr:to>
      <xdr:col>5</xdr:col>
      <xdr:colOff>476250</xdr:colOff>
      <xdr:row>298</xdr:row>
      <xdr:rowOff>438150</xdr:rowOff>
    </xdr:to>
    <xdr:pic>
      <xdr:nvPicPr>
        <xdr:cNvPr id="85273" name="Picture 88">
          <a:extLst>
            <a:ext uri="{FF2B5EF4-FFF2-40B4-BE49-F238E27FC236}">
              <a16:creationId xmlns:a16="http://schemas.microsoft.com/office/drawing/2014/main" xmlns="" id="{00000000-0008-0000-0400-000019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 cstate="print"/>
        <a:srcRect/>
        <a:stretch>
          <a:fillRect/>
        </a:stretch>
      </xdr:blipFill>
      <xdr:spPr bwMode="auto">
        <a:xfrm>
          <a:off x="3390900" y="81457800"/>
          <a:ext cx="390525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104775</xdr:colOff>
      <xdr:row>298</xdr:row>
      <xdr:rowOff>0</xdr:rowOff>
    </xdr:from>
    <xdr:to>
      <xdr:col>6</xdr:col>
      <xdr:colOff>504825</xdr:colOff>
      <xdr:row>298</xdr:row>
      <xdr:rowOff>466725</xdr:rowOff>
    </xdr:to>
    <xdr:pic>
      <xdr:nvPicPr>
        <xdr:cNvPr id="85274" name="Picture 87">
          <a:extLst>
            <a:ext uri="{FF2B5EF4-FFF2-40B4-BE49-F238E27FC236}">
              <a16:creationId xmlns:a16="http://schemas.microsoft.com/office/drawing/2014/main" xmlns="" id="{00000000-0008-0000-0400-00001A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 cstate="print"/>
        <a:srcRect/>
        <a:stretch>
          <a:fillRect/>
        </a:stretch>
      </xdr:blipFill>
      <xdr:spPr bwMode="auto">
        <a:xfrm>
          <a:off x="4029075" y="81457800"/>
          <a:ext cx="4000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57150</xdr:colOff>
      <xdr:row>298</xdr:row>
      <xdr:rowOff>0</xdr:rowOff>
    </xdr:from>
    <xdr:to>
      <xdr:col>7</xdr:col>
      <xdr:colOff>495300</xdr:colOff>
      <xdr:row>298</xdr:row>
      <xdr:rowOff>428625</xdr:rowOff>
    </xdr:to>
    <xdr:pic>
      <xdr:nvPicPr>
        <xdr:cNvPr id="85275" name="Picture 86">
          <a:extLst>
            <a:ext uri="{FF2B5EF4-FFF2-40B4-BE49-F238E27FC236}">
              <a16:creationId xmlns:a16="http://schemas.microsoft.com/office/drawing/2014/main" xmlns="" id="{00000000-0008-0000-0400-00001B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 cstate="print"/>
        <a:srcRect/>
        <a:stretch>
          <a:fillRect/>
        </a:stretch>
      </xdr:blipFill>
      <xdr:spPr bwMode="auto">
        <a:xfrm>
          <a:off x="4600575" y="81457800"/>
          <a:ext cx="438150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200025</xdr:colOff>
      <xdr:row>512</xdr:row>
      <xdr:rowOff>28575</xdr:rowOff>
    </xdr:from>
    <xdr:to>
      <xdr:col>3</xdr:col>
      <xdr:colOff>561975</xdr:colOff>
      <xdr:row>512</xdr:row>
      <xdr:rowOff>485775</xdr:rowOff>
    </xdr:to>
    <xdr:pic>
      <xdr:nvPicPr>
        <xdr:cNvPr id="85276" name="Picture 117">
          <a:extLst>
            <a:ext uri="{FF2B5EF4-FFF2-40B4-BE49-F238E27FC236}">
              <a16:creationId xmlns:a16="http://schemas.microsoft.com/office/drawing/2014/main" xmlns="" id="{00000000-0008-0000-0400-00001C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 cstate="print"/>
        <a:srcRect/>
        <a:stretch>
          <a:fillRect/>
        </a:stretch>
      </xdr:blipFill>
      <xdr:spPr bwMode="auto">
        <a:xfrm>
          <a:off x="1647825" y="141960600"/>
          <a:ext cx="981075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190500</xdr:colOff>
      <xdr:row>512</xdr:row>
      <xdr:rowOff>47625</xdr:rowOff>
    </xdr:from>
    <xdr:to>
      <xdr:col>5</xdr:col>
      <xdr:colOff>552450</xdr:colOff>
      <xdr:row>512</xdr:row>
      <xdr:rowOff>457200</xdr:rowOff>
    </xdr:to>
    <xdr:pic>
      <xdr:nvPicPr>
        <xdr:cNvPr id="85277" name="Picture 116">
          <a:extLst>
            <a:ext uri="{FF2B5EF4-FFF2-40B4-BE49-F238E27FC236}">
              <a16:creationId xmlns:a16="http://schemas.microsoft.com/office/drawing/2014/main" xmlns="" id="{00000000-0008-0000-0400-00001D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" cstate="print"/>
        <a:srcRect/>
        <a:stretch>
          <a:fillRect/>
        </a:stretch>
      </xdr:blipFill>
      <xdr:spPr bwMode="auto">
        <a:xfrm>
          <a:off x="2876550" y="141979650"/>
          <a:ext cx="98107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95250</xdr:colOff>
      <xdr:row>513</xdr:row>
      <xdr:rowOff>76200</xdr:rowOff>
    </xdr:from>
    <xdr:to>
      <xdr:col>3</xdr:col>
      <xdr:colOff>590550</xdr:colOff>
      <xdr:row>513</xdr:row>
      <xdr:rowOff>600075</xdr:rowOff>
    </xdr:to>
    <xdr:pic>
      <xdr:nvPicPr>
        <xdr:cNvPr id="85278" name="Picture 115">
          <a:extLst>
            <a:ext uri="{FF2B5EF4-FFF2-40B4-BE49-F238E27FC236}">
              <a16:creationId xmlns:a16="http://schemas.microsoft.com/office/drawing/2014/main" xmlns="" id="{00000000-0008-0000-0400-00001E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 cstate="print"/>
        <a:srcRect/>
        <a:stretch>
          <a:fillRect/>
        </a:stretch>
      </xdr:blipFill>
      <xdr:spPr bwMode="auto">
        <a:xfrm>
          <a:off x="1543050" y="142598775"/>
          <a:ext cx="1114425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19050</xdr:colOff>
      <xdr:row>513</xdr:row>
      <xdr:rowOff>76200</xdr:rowOff>
    </xdr:from>
    <xdr:to>
      <xdr:col>5</xdr:col>
      <xdr:colOff>542925</xdr:colOff>
      <xdr:row>513</xdr:row>
      <xdr:rowOff>590550</xdr:rowOff>
    </xdr:to>
    <xdr:pic>
      <xdr:nvPicPr>
        <xdr:cNvPr id="85279" name="Picture 114">
          <a:extLst>
            <a:ext uri="{FF2B5EF4-FFF2-40B4-BE49-F238E27FC236}">
              <a16:creationId xmlns:a16="http://schemas.microsoft.com/office/drawing/2014/main" xmlns="" id="{00000000-0008-0000-0400-00001F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" cstate="print"/>
        <a:srcRect/>
        <a:stretch>
          <a:fillRect/>
        </a:stretch>
      </xdr:blipFill>
      <xdr:spPr bwMode="auto">
        <a:xfrm>
          <a:off x="2705100" y="142598775"/>
          <a:ext cx="1143000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</xdr:col>
      <xdr:colOff>19050</xdr:colOff>
      <xdr:row>563</xdr:row>
      <xdr:rowOff>76200</xdr:rowOff>
    </xdr:from>
    <xdr:to>
      <xdr:col>4</xdr:col>
      <xdr:colOff>333375</xdr:colOff>
      <xdr:row>563</xdr:row>
      <xdr:rowOff>542925</xdr:rowOff>
    </xdr:to>
    <xdr:pic>
      <xdr:nvPicPr>
        <xdr:cNvPr id="85280" name="Picture 120">
          <a:extLst>
            <a:ext uri="{FF2B5EF4-FFF2-40B4-BE49-F238E27FC236}">
              <a16:creationId xmlns:a16="http://schemas.microsoft.com/office/drawing/2014/main" xmlns="" id="{00000000-0008-0000-0400-000020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 cstate="print"/>
        <a:srcRect/>
        <a:stretch>
          <a:fillRect/>
        </a:stretch>
      </xdr:blipFill>
      <xdr:spPr bwMode="auto">
        <a:xfrm>
          <a:off x="2085975" y="158229300"/>
          <a:ext cx="9334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352425</xdr:colOff>
      <xdr:row>564</xdr:row>
      <xdr:rowOff>257175</xdr:rowOff>
    </xdr:from>
    <xdr:to>
      <xdr:col>1</xdr:col>
      <xdr:colOff>390525</xdr:colOff>
      <xdr:row>564</xdr:row>
      <xdr:rowOff>657225</xdr:rowOff>
    </xdr:to>
    <xdr:pic>
      <xdr:nvPicPr>
        <xdr:cNvPr id="85281" name="Picture 119">
          <a:extLst>
            <a:ext uri="{FF2B5EF4-FFF2-40B4-BE49-F238E27FC236}">
              <a16:creationId xmlns:a16="http://schemas.microsoft.com/office/drawing/2014/main" xmlns="" id="{00000000-0008-0000-0400-000021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" cstate="print"/>
        <a:srcRect/>
        <a:stretch>
          <a:fillRect/>
        </a:stretch>
      </xdr:blipFill>
      <xdr:spPr bwMode="auto">
        <a:xfrm>
          <a:off x="352425" y="159010350"/>
          <a:ext cx="86677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314325</xdr:colOff>
      <xdr:row>564</xdr:row>
      <xdr:rowOff>247650</xdr:rowOff>
    </xdr:from>
    <xdr:to>
      <xdr:col>3</xdr:col>
      <xdr:colOff>590550</xdr:colOff>
      <xdr:row>564</xdr:row>
      <xdr:rowOff>628650</xdr:rowOff>
    </xdr:to>
    <xdr:pic>
      <xdr:nvPicPr>
        <xdr:cNvPr id="85282" name="Picture 118">
          <a:extLst>
            <a:ext uri="{FF2B5EF4-FFF2-40B4-BE49-F238E27FC236}">
              <a16:creationId xmlns:a16="http://schemas.microsoft.com/office/drawing/2014/main" xmlns="" id="{00000000-0008-0000-0400-000022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/>
        <a:srcRect/>
        <a:stretch>
          <a:fillRect/>
        </a:stretch>
      </xdr:blipFill>
      <xdr:spPr bwMode="auto">
        <a:xfrm>
          <a:off x="1762125" y="159000825"/>
          <a:ext cx="89535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276225</xdr:colOff>
      <xdr:row>573</xdr:row>
      <xdr:rowOff>180975</xdr:rowOff>
    </xdr:from>
    <xdr:to>
      <xdr:col>4</xdr:col>
      <xdr:colOff>180975</xdr:colOff>
      <xdr:row>576</xdr:row>
      <xdr:rowOff>161925</xdr:rowOff>
    </xdr:to>
    <xdr:pic>
      <xdr:nvPicPr>
        <xdr:cNvPr id="85283" name="Picture 126">
          <a:extLst>
            <a:ext uri="{FF2B5EF4-FFF2-40B4-BE49-F238E27FC236}">
              <a16:creationId xmlns:a16="http://schemas.microsoft.com/office/drawing/2014/main" xmlns="" id="{00000000-0008-0000-0400-000023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" cstate="print"/>
        <a:srcRect/>
        <a:stretch>
          <a:fillRect/>
        </a:stretch>
      </xdr:blipFill>
      <xdr:spPr bwMode="auto">
        <a:xfrm>
          <a:off x="1724025" y="165849300"/>
          <a:ext cx="11430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504825</xdr:colOff>
      <xdr:row>579</xdr:row>
      <xdr:rowOff>19050</xdr:rowOff>
    </xdr:from>
    <xdr:to>
      <xdr:col>4</xdr:col>
      <xdr:colOff>47625</xdr:colOff>
      <xdr:row>579</xdr:row>
      <xdr:rowOff>419100</xdr:rowOff>
    </xdr:to>
    <xdr:pic>
      <xdr:nvPicPr>
        <xdr:cNvPr id="85284" name="Picture 125">
          <a:extLst>
            <a:ext uri="{FF2B5EF4-FFF2-40B4-BE49-F238E27FC236}">
              <a16:creationId xmlns:a16="http://schemas.microsoft.com/office/drawing/2014/main" xmlns="" id="{00000000-0008-0000-0400-000024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 cstate="print"/>
        <a:srcRect/>
        <a:stretch>
          <a:fillRect/>
        </a:stretch>
      </xdr:blipFill>
      <xdr:spPr bwMode="auto">
        <a:xfrm>
          <a:off x="1952625" y="166887525"/>
          <a:ext cx="781050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361950</xdr:colOff>
      <xdr:row>580</xdr:row>
      <xdr:rowOff>85725</xdr:rowOff>
    </xdr:from>
    <xdr:to>
      <xdr:col>3</xdr:col>
      <xdr:colOff>609600</xdr:colOff>
      <xdr:row>580</xdr:row>
      <xdr:rowOff>876300</xdr:rowOff>
    </xdr:to>
    <xdr:pic>
      <xdr:nvPicPr>
        <xdr:cNvPr id="85285" name="Picture 124">
          <a:extLst>
            <a:ext uri="{FF2B5EF4-FFF2-40B4-BE49-F238E27FC236}">
              <a16:creationId xmlns:a16="http://schemas.microsoft.com/office/drawing/2014/main" xmlns="" id="{00000000-0008-0000-0400-000025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" cstate="print"/>
        <a:srcRect/>
        <a:stretch>
          <a:fillRect/>
        </a:stretch>
      </xdr:blipFill>
      <xdr:spPr bwMode="auto">
        <a:xfrm>
          <a:off x="1809750" y="167468550"/>
          <a:ext cx="866775" cy="619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142875</xdr:colOff>
      <xdr:row>582</xdr:row>
      <xdr:rowOff>457200</xdr:rowOff>
    </xdr:from>
    <xdr:to>
      <xdr:col>3</xdr:col>
      <xdr:colOff>104775</xdr:colOff>
      <xdr:row>584</xdr:row>
      <xdr:rowOff>123825</xdr:rowOff>
    </xdr:to>
    <xdr:pic>
      <xdr:nvPicPr>
        <xdr:cNvPr id="85286" name="Picture 123">
          <a:extLst>
            <a:ext uri="{FF2B5EF4-FFF2-40B4-BE49-F238E27FC236}">
              <a16:creationId xmlns:a16="http://schemas.microsoft.com/office/drawing/2014/main" xmlns="" id="{00000000-0008-0000-0400-000026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 cstate="print"/>
        <a:srcRect/>
        <a:stretch>
          <a:fillRect/>
        </a:stretch>
      </xdr:blipFill>
      <xdr:spPr bwMode="auto">
        <a:xfrm>
          <a:off x="1590675" y="169249725"/>
          <a:ext cx="581025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333375</xdr:colOff>
      <xdr:row>586</xdr:row>
      <xdr:rowOff>9525</xdr:rowOff>
    </xdr:from>
    <xdr:to>
      <xdr:col>4</xdr:col>
      <xdr:colOff>219075</xdr:colOff>
      <xdr:row>589</xdr:row>
      <xdr:rowOff>123825</xdr:rowOff>
    </xdr:to>
    <xdr:pic>
      <xdr:nvPicPr>
        <xdr:cNvPr id="85287" name="Picture 122">
          <a:extLst>
            <a:ext uri="{FF2B5EF4-FFF2-40B4-BE49-F238E27FC236}">
              <a16:creationId xmlns:a16="http://schemas.microsoft.com/office/drawing/2014/main" xmlns="" id="{00000000-0008-0000-0400-000027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5" cstate="print"/>
        <a:srcRect/>
        <a:stretch>
          <a:fillRect/>
        </a:stretch>
      </xdr:blipFill>
      <xdr:spPr bwMode="auto">
        <a:xfrm>
          <a:off x="1781175" y="169935525"/>
          <a:ext cx="1123950" cy="714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266700</xdr:colOff>
      <xdr:row>591</xdr:row>
      <xdr:rowOff>0</xdr:rowOff>
    </xdr:from>
    <xdr:to>
      <xdr:col>4</xdr:col>
      <xdr:colOff>200025</xdr:colOff>
      <xdr:row>594</xdr:row>
      <xdr:rowOff>123825</xdr:rowOff>
    </xdr:to>
    <xdr:pic>
      <xdr:nvPicPr>
        <xdr:cNvPr id="85288" name="Picture 121">
          <a:extLst>
            <a:ext uri="{FF2B5EF4-FFF2-40B4-BE49-F238E27FC236}">
              <a16:creationId xmlns:a16="http://schemas.microsoft.com/office/drawing/2014/main" xmlns="" id="{00000000-0008-0000-0400-000028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 cstate="print"/>
        <a:srcRect/>
        <a:stretch>
          <a:fillRect/>
        </a:stretch>
      </xdr:blipFill>
      <xdr:spPr bwMode="auto">
        <a:xfrm>
          <a:off x="1714500" y="171145200"/>
          <a:ext cx="1171575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466725</xdr:colOff>
      <xdr:row>596</xdr:row>
      <xdr:rowOff>485775</xdr:rowOff>
    </xdr:from>
    <xdr:to>
      <xdr:col>3</xdr:col>
      <xdr:colOff>361950</xdr:colOff>
      <xdr:row>598</xdr:row>
      <xdr:rowOff>114300</xdr:rowOff>
    </xdr:to>
    <xdr:pic>
      <xdr:nvPicPr>
        <xdr:cNvPr id="85289" name="Picture 212">
          <a:extLst>
            <a:ext uri="{FF2B5EF4-FFF2-40B4-BE49-F238E27FC236}">
              <a16:creationId xmlns:a16="http://schemas.microsoft.com/office/drawing/2014/main" xmlns="" id="{00000000-0008-0000-0400-000029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7" cstate="print"/>
        <a:srcRect/>
        <a:stretch>
          <a:fillRect/>
        </a:stretch>
      </xdr:blipFill>
      <xdr:spPr bwMode="auto">
        <a:xfrm>
          <a:off x="1914525" y="172612050"/>
          <a:ext cx="514350" cy="276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0</xdr:colOff>
      <xdr:row>610</xdr:row>
      <xdr:rowOff>0</xdr:rowOff>
    </xdr:from>
    <xdr:to>
      <xdr:col>4</xdr:col>
      <xdr:colOff>9525</xdr:colOff>
      <xdr:row>612</xdr:row>
      <xdr:rowOff>180975</xdr:rowOff>
    </xdr:to>
    <xdr:pic>
      <xdr:nvPicPr>
        <xdr:cNvPr id="85290" name="Picture 218">
          <a:extLst>
            <a:ext uri="{FF2B5EF4-FFF2-40B4-BE49-F238E27FC236}">
              <a16:creationId xmlns:a16="http://schemas.microsoft.com/office/drawing/2014/main" xmlns="" id="{00000000-0008-0000-0400-00002A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 cstate="print"/>
        <a:srcRect/>
        <a:stretch>
          <a:fillRect/>
        </a:stretch>
      </xdr:blipFill>
      <xdr:spPr bwMode="auto">
        <a:xfrm>
          <a:off x="1447800" y="178669950"/>
          <a:ext cx="1247775" cy="96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0</xdr:colOff>
      <xdr:row>615</xdr:row>
      <xdr:rowOff>0</xdr:rowOff>
    </xdr:from>
    <xdr:to>
      <xdr:col>3</xdr:col>
      <xdr:colOff>66675</xdr:colOff>
      <xdr:row>617</xdr:row>
      <xdr:rowOff>66675</xdr:rowOff>
    </xdr:to>
    <xdr:pic>
      <xdr:nvPicPr>
        <xdr:cNvPr id="85291" name="Picture 217">
          <a:extLst>
            <a:ext uri="{FF2B5EF4-FFF2-40B4-BE49-F238E27FC236}">
              <a16:creationId xmlns:a16="http://schemas.microsoft.com/office/drawing/2014/main" xmlns="" id="{00000000-0008-0000-0400-00002B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9" cstate="print"/>
        <a:srcRect/>
        <a:stretch>
          <a:fillRect/>
        </a:stretch>
      </xdr:blipFill>
      <xdr:spPr bwMode="auto">
        <a:xfrm>
          <a:off x="1447800" y="180660675"/>
          <a:ext cx="68580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</xdr:col>
      <xdr:colOff>0</xdr:colOff>
      <xdr:row>620</xdr:row>
      <xdr:rowOff>0</xdr:rowOff>
    </xdr:from>
    <xdr:to>
      <xdr:col>4</xdr:col>
      <xdr:colOff>476250</xdr:colOff>
      <xdr:row>622</xdr:row>
      <xdr:rowOff>314325</xdr:rowOff>
    </xdr:to>
    <xdr:pic>
      <xdr:nvPicPr>
        <xdr:cNvPr id="85292" name="Picture 216">
          <a:extLst>
            <a:ext uri="{FF2B5EF4-FFF2-40B4-BE49-F238E27FC236}">
              <a16:creationId xmlns:a16="http://schemas.microsoft.com/office/drawing/2014/main" xmlns="" id="{00000000-0008-0000-0400-00002C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 cstate="print"/>
        <a:srcRect/>
        <a:stretch>
          <a:fillRect/>
        </a:stretch>
      </xdr:blipFill>
      <xdr:spPr bwMode="auto">
        <a:xfrm>
          <a:off x="2066925" y="182870475"/>
          <a:ext cx="1095375" cy="923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0</xdr:colOff>
      <xdr:row>622</xdr:row>
      <xdr:rowOff>0</xdr:rowOff>
    </xdr:from>
    <xdr:to>
      <xdr:col>3</xdr:col>
      <xdr:colOff>457200</xdr:colOff>
      <xdr:row>622</xdr:row>
      <xdr:rowOff>1057275</xdr:rowOff>
    </xdr:to>
    <xdr:pic>
      <xdr:nvPicPr>
        <xdr:cNvPr id="85293" name="Picture 215">
          <a:extLst>
            <a:ext uri="{FF2B5EF4-FFF2-40B4-BE49-F238E27FC236}">
              <a16:creationId xmlns:a16="http://schemas.microsoft.com/office/drawing/2014/main" xmlns="" id="{00000000-0008-0000-0400-00002D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1" cstate="print"/>
        <a:srcRect/>
        <a:stretch>
          <a:fillRect/>
        </a:stretch>
      </xdr:blipFill>
      <xdr:spPr bwMode="auto">
        <a:xfrm>
          <a:off x="1447800" y="183480075"/>
          <a:ext cx="1076325" cy="800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0</xdr:colOff>
      <xdr:row>628</xdr:row>
      <xdr:rowOff>0</xdr:rowOff>
    </xdr:from>
    <xdr:to>
      <xdr:col>3</xdr:col>
      <xdr:colOff>552450</xdr:colOff>
      <xdr:row>630</xdr:row>
      <xdr:rowOff>0</xdr:rowOff>
    </xdr:to>
    <xdr:pic>
      <xdr:nvPicPr>
        <xdr:cNvPr id="85294" name="Picture 214">
          <a:extLst>
            <a:ext uri="{FF2B5EF4-FFF2-40B4-BE49-F238E27FC236}">
              <a16:creationId xmlns:a16="http://schemas.microsoft.com/office/drawing/2014/main" xmlns="" id="{00000000-0008-0000-0400-00002E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 cstate="print"/>
        <a:srcRect/>
        <a:stretch>
          <a:fillRect/>
        </a:stretch>
      </xdr:blipFill>
      <xdr:spPr bwMode="auto">
        <a:xfrm>
          <a:off x="1447800" y="186089925"/>
          <a:ext cx="1171575" cy="800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0</xdr:colOff>
      <xdr:row>632</xdr:row>
      <xdr:rowOff>0</xdr:rowOff>
    </xdr:from>
    <xdr:to>
      <xdr:col>3</xdr:col>
      <xdr:colOff>561975</xdr:colOff>
      <xdr:row>632</xdr:row>
      <xdr:rowOff>1085850</xdr:rowOff>
    </xdr:to>
    <xdr:pic>
      <xdr:nvPicPr>
        <xdr:cNvPr id="85295" name="Picture 213">
          <a:extLst>
            <a:ext uri="{FF2B5EF4-FFF2-40B4-BE49-F238E27FC236}">
              <a16:creationId xmlns:a16="http://schemas.microsoft.com/office/drawing/2014/main" xmlns="" id="{00000000-0008-0000-0400-00002F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3" cstate="print"/>
        <a:srcRect/>
        <a:stretch>
          <a:fillRect/>
        </a:stretch>
      </xdr:blipFill>
      <xdr:spPr bwMode="auto">
        <a:xfrm>
          <a:off x="1447800" y="187299600"/>
          <a:ext cx="1181100" cy="1000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76200</xdr:colOff>
      <xdr:row>86</xdr:row>
      <xdr:rowOff>38100</xdr:rowOff>
    </xdr:from>
    <xdr:to>
      <xdr:col>7</xdr:col>
      <xdr:colOff>542925</xdr:colOff>
      <xdr:row>86</xdr:row>
      <xdr:rowOff>447675</xdr:rowOff>
    </xdr:to>
    <xdr:pic>
      <xdr:nvPicPr>
        <xdr:cNvPr id="85296" name="Picture 587">
          <a:extLst>
            <a:ext uri="{FF2B5EF4-FFF2-40B4-BE49-F238E27FC236}">
              <a16:creationId xmlns:a16="http://schemas.microsoft.com/office/drawing/2014/main" xmlns="" id="{00000000-0008-0000-0400-000030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 cstate="print"/>
        <a:srcRect/>
        <a:stretch>
          <a:fillRect/>
        </a:stretch>
      </xdr:blipFill>
      <xdr:spPr bwMode="auto">
        <a:xfrm>
          <a:off x="4619625" y="19345275"/>
          <a:ext cx="46672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85725</xdr:colOff>
      <xdr:row>126</xdr:row>
      <xdr:rowOff>38100</xdr:rowOff>
    </xdr:from>
    <xdr:to>
      <xdr:col>7</xdr:col>
      <xdr:colOff>552450</xdr:colOff>
      <xdr:row>126</xdr:row>
      <xdr:rowOff>447675</xdr:rowOff>
    </xdr:to>
    <xdr:pic>
      <xdr:nvPicPr>
        <xdr:cNvPr id="85297" name="Picture 587">
          <a:extLst>
            <a:ext uri="{FF2B5EF4-FFF2-40B4-BE49-F238E27FC236}">
              <a16:creationId xmlns:a16="http://schemas.microsoft.com/office/drawing/2014/main" xmlns="" id="{00000000-0008-0000-0400-000031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 cstate="print"/>
        <a:srcRect/>
        <a:stretch>
          <a:fillRect/>
        </a:stretch>
      </xdr:blipFill>
      <xdr:spPr bwMode="auto">
        <a:xfrm>
          <a:off x="4629150" y="27851100"/>
          <a:ext cx="46672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57150</xdr:colOff>
      <xdr:row>126</xdr:row>
      <xdr:rowOff>28575</xdr:rowOff>
    </xdr:from>
    <xdr:to>
      <xdr:col>6</xdr:col>
      <xdr:colOff>504825</xdr:colOff>
      <xdr:row>126</xdr:row>
      <xdr:rowOff>438150</xdr:rowOff>
    </xdr:to>
    <xdr:pic>
      <xdr:nvPicPr>
        <xdr:cNvPr id="85298" name="Picture 23">
          <a:extLst>
            <a:ext uri="{FF2B5EF4-FFF2-40B4-BE49-F238E27FC236}">
              <a16:creationId xmlns:a16="http://schemas.microsoft.com/office/drawing/2014/main" xmlns="" id="{00000000-0008-0000-0400-000032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/>
        <a:srcRect/>
        <a:stretch>
          <a:fillRect/>
        </a:stretch>
      </xdr:blipFill>
      <xdr:spPr bwMode="auto">
        <a:xfrm>
          <a:off x="3981450" y="27841575"/>
          <a:ext cx="44767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104775</xdr:colOff>
      <xdr:row>264</xdr:row>
      <xdr:rowOff>0</xdr:rowOff>
    </xdr:from>
    <xdr:to>
      <xdr:col>1</xdr:col>
      <xdr:colOff>485775</xdr:colOff>
      <xdr:row>264</xdr:row>
      <xdr:rowOff>419100</xdr:rowOff>
    </xdr:to>
    <xdr:pic>
      <xdr:nvPicPr>
        <xdr:cNvPr id="85299" name="Picture 80">
          <a:extLst>
            <a:ext uri="{FF2B5EF4-FFF2-40B4-BE49-F238E27FC236}">
              <a16:creationId xmlns:a16="http://schemas.microsoft.com/office/drawing/2014/main" xmlns="" id="{00000000-0008-0000-0400-000033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/>
        <a:srcRect/>
        <a:stretch>
          <a:fillRect/>
        </a:stretch>
      </xdr:blipFill>
      <xdr:spPr bwMode="auto">
        <a:xfrm>
          <a:off x="933450" y="72828150"/>
          <a:ext cx="381000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57150</xdr:colOff>
      <xdr:row>264</xdr:row>
      <xdr:rowOff>19050</xdr:rowOff>
    </xdr:from>
    <xdr:to>
      <xdr:col>2</xdr:col>
      <xdr:colOff>466725</xdr:colOff>
      <xdr:row>264</xdr:row>
      <xdr:rowOff>428625</xdr:rowOff>
    </xdr:to>
    <xdr:pic>
      <xdr:nvPicPr>
        <xdr:cNvPr id="85300" name="Picture 79">
          <a:extLst>
            <a:ext uri="{FF2B5EF4-FFF2-40B4-BE49-F238E27FC236}">
              <a16:creationId xmlns:a16="http://schemas.microsoft.com/office/drawing/2014/main" xmlns="" id="{00000000-0008-0000-0400-000034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/>
        <a:srcRect/>
        <a:stretch>
          <a:fillRect/>
        </a:stretch>
      </xdr:blipFill>
      <xdr:spPr bwMode="auto">
        <a:xfrm>
          <a:off x="1504950" y="72847200"/>
          <a:ext cx="409575" cy="371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</xdr:col>
      <xdr:colOff>85725</xdr:colOff>
      <xdr:row>264</xdr:row>
      <xdr:rowOff>0</xdr:rowOff>
    </xdr:from>
    <xdr:to>
      <xdr:col>3</xdr:col>
      <xdr:colOff>428625</xdr:colOff>
      <xdr:row>264</xdr:row>
      <xdr:rowOff>400050</xdr:rowOff>
    </xdr:to>
    <xdr:pic>
      <xdr:nvPicPr>
        <xdr:cNvPr id="85301" name="Picture 78">
          <a:extLst>
            <a:ext uri="{FF2B5EF4-FFF2-40B4-BE49-F238E27FC236}">
              <a16:creationId xmlns:a16="http://schemas.microsoft.com/office/drawing/2014/main" xmlns="" id="{00000000-0008-0000-0400-000035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 cstate="print"/>
        <a:srcRect/>
        <a:stretch>
          <a:fillRect/>
        </a:stretch>
      </xdr:blipFill>
      <xdr:spPr bwMode="auto">
        <a:xfrm>
          <a:off x="2152650" y="72828150"/>
          <a:ext cx="342900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104775</xdr:colOff>
      <xdr:row>264</xdr:row>
      <xdr:rowOff>0</xdr:rowOff>
    </xdr:from>
    <xdr:to>
      <xdr:col>4</xdr:col>
      <xdr:colOff>457200</xdr:colOff>
      <xdr:row>264</xdr:row>
      <xdr:rowOff>409575</xdr:rowOff>
    </xdr:to>
    <xdr:pic>
      <xdr:nvPicPr>
        <xdr:cNvPr id="85302" name="Picture 77">
          <a:extLst>
            <a:ext uri="{FF2B5EF4-FFF2-40B4-BE49-F238E27FC236}">
              <a16:creationId xmlns:a16="http://schemas.microsoft.com/office/drawing/2014/main" xmlns="" id="{00000000-0008-0000-0400-000036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/>
        <a:srcRect/>
        <a:stretch>
          <a:fillRect/>
        </a:stretch>
      </xdr:blipFill>
      <xdr:spPr bwMode="auto">
        <a:xfrm>
          <a:off x="2790825" y="72828150"/>
          <a:ext cx="352425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76200</xdr:colOff>
      <xdr:row>264</xdr:row>
      <xdr:rowOff>0</xdr:rowOff>
    </xdr:from>
    <xdr:to>
      <xdr:col>5</xdr:col>
      <xdr:colOff>514350</xdr:colOff>
      <xdr:row>264</xdr:row>
      <xdr:rowOff>381000</xdr:rowOff>
    </xdr:to>
    <xdr:pic>
      <xdr:nvPicPr>
        <xdr:cNvPr id="85303" name="Picture 76">
          <a:extLst>
            <a:ext uri="{FF2B5EF4-FFF2-40B4-BE49-F238E27FC236}">
              <a16:creationId xmlns:a16="http://schemas.microsoft.com/office/drawing/2014/main" xmlns="" id="{00000000-0008-0000-0400-000037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 cstate="print"/>
        <a:srcRect/>
        <a:stretch>
          <a:fillRect/>
        </a:stretch>
      </xdr:blipFill>
      <xdr:spPr bwMode="auto">
        <a:xfrm>
          <a:off x="3381375" y="72828150"/>
          <a:ext cx="43815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85725</xdr:colOff>
      <xdr:row>331</xdr:row>
      <xdr:rowOff>0</xdr:rowOff>
    </xdr:from>
    <xdr:to>
      <xdr:col>1</xdr:col>
      <xdr:colOff>476250</xdr:colOff>
      <xdr:row>331</xdr:row>
      <xdr:rowOff>457200</xdr:rowOff>
    </xdr:to>
    <xdr:pic>
      <xdr:nvPicPr>
        <xdr:cNvPr id="85304" name="Picture 92">
          <a:extLst>
            <a:ext uri="{FF2B5EF4-FFF2-40B4-BE49-F238E27FC236}">
              <a16:creationId xmlns:a16="http://schemas.microsoft.com/office/drawing/2014/main" xmlns="" id="{00000000-0008-0000-0400-000038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5" cstate="print"/>
        <a:srcRect/>
        <a:stretch>
          <a:fillRect/>
        </a:stretch>
      </xdr:blipFill>
      <xdr:spPr bwMode="auto">
        <a:xfrm>
          <a:off x="914400" y="90773250"/>
          <a:ext cx="390525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76200</xdr:colOff>
      <xdr:row>331</xdr:row>
      <xdr:rowOff>0</xdr:rowOff>
    </xdr:from>
    <xdr:to>
      <xdr:col>2</xdr:col>
      <xdr:colOff>419100</xdr:colOff>
      <xdr:row>331</xdr:row>
      <xdr:rowOff>495300</xdr:rowOff>
    </xdr:to>
    <xdr:pic>
      <xdr:nvPicPr>
        <xdr:cNvPr id="85305" name="Picture 91">
          <a:extLst>
            <a:ext uri="{FF2B5EF4-FFF2-40B4-BE49-F238E27FC236}">
              <a16:creationId xmlns:a16="http://schemas.microsoft.com/office/drawing/2014/main" xmlns="" id="{00000000-0008-0000-0400-000039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 cstate="print"/>
        <a:srcRect/>
        <a:stretch>
          <a:fillRect/>
        </a:stretch>
      </xdr:blipFill>
      <xdr:spPr bwMode="auto">
        <a:xfrm>
          <a:off x="1524000" y="90773250"/>
          <a:ext cx="342900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</xdr:col>
      <xdr:colOff>104775</xdr:colOff>
      <xdr:row>331</xdr:row>
      <xdr:rowOff>0</xdr:rowOff>
    </xdr:from>
    <xdr:to>
      <xdr:col>3</xdr:col>
      <xdr:colOff>466725</xdr:colOff>
      <xdr:row>331</xdr:row>
      <xdr:rowOff>476250</xdr:rowOff>
    </xdr:to>
    <xdr:pic>
      <xdr:nvPicPr>
        <xdr:cNvPr id="85306" name="Picture 90">
          <a:extLst>
            <a:ext uri="{FF2B5EF4-FFF2-40B4-BE49-F238E27FC236}">
              <a16:creationId xmlns:a16="http://schemas.microsoft.com/office/drawing/2014/main" xmlns="" id="{00000000-0008-0000-0400-00003A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7" cstate="print"/>
        <a:srcRect/>
        <a:stretch>
          <a:fillRect/>
        </a:stretch>
      </xdr:blipFill>
      <xdr:spPr bwMode="auto">
        <a:xfrm>
          <a:off x="2171700" y="90773250"/>
          <a:ext cx="361950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114300</xdr:colOff>
      <xdr:row>331</xdr:row>
      <xdr:rowOff>0</xdr:rowOff>
    </xdr:from>
    <xdr:to>
      <xdr:col>4</xdr:col>
      <xdr:colOff>495300</xdr:colOff>
      <xdr:row>331</xdr:row>
      <xdr:rowOff>428625</xdr:rowOff>
    </xdr:to>
    <xdr:pic>
      <xdr:nvPicPr>
        <xdr:cNvPr id="85307" name="Picture 89">
          <a:extLst>
            <a:ext uri="{FF2B5EF4-FFF2-40B4-BE49-F238E27FC236}">
              <a16:creationId xmlns:a16="http://schemas.microsoft.com/office/drawing/2014/main" xmlns="" id="{00000000-0008-0000-0400-00003B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 cstate="print"/>
        <a:srcRect/>
        <a:stretch>
          <a:fillRect/>
        </a:stretch>
      </xdr:blipFill>
      <xdr:spPr bwMode="auto">
        <a:xfrm>
          <a:off x="2800350" y="90773250"/>
          <a:ext cx="381000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85725</xdr:colOff>
      <xdr:row>331</xdr:row>
      <xdr:rowOff>0</xdr:rowOff>
    </xdr:from>
    <xdr:to>
      <xdr:col>5</xdr:col>
      <xdr:colOff>476250</xdr:colOff>
      <xdr:row>331</xdr:row>
      <xdr:rowOff>438150</xdr:rowOff>
    </xdr:to>
    <xdr:pic>
      <xdr:nvPicPr>
        <xdr:cNvPr id="85308" name="Picture 88">
          <a:extLst>
            <a:ext uri="{FF2B5EF4-FFF2-40B4-BE49-F238E27FC236}">
              <a16:creationId xmlns:a16="http://schemas.microsoft.com/office/drawing/2014/main" xmlns="" id="{00000000-0008-0000-0400-00003C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 cstate="print"/>
        <a:srcRect/>
        <a:stretch>
          <a:fillRect/>
        </a:stretch>
      </xdr:blipFill>
      <xdr:spPr bwMode="auto">
        <a:xfrm>
          <a:off x="3390900" y="90773250"/>
          <a:ext cx="390525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104775</xdr:colOff>
      <xdr:row>331</xdr:row>
      <xdr:rowOff>0</xdr:rowOff>
    </xdr:from>
    <xdr:to>
      <xdr:col>6</xdr:col>
      <xdr:colOff>504825</xdr:colOff>
      <xdr:row>331</xdr:row>
      <xdr:rowOff>466725</xdr:rowOff>
    </xdr:to>
    <xdr:pic>
      <xdr:nvPicPr>
        <xdr:cNvPr id="85309" name="Picture 87">
          <a:extLst>
            <a:ext uri="{FF2B5EF4-FFF2-40B4-BE49-F238E27FC236}">
              <a16:creationId xmlns:a16="http://schemas.microsoft.com/office/drawing/2014/main" xmlns="" id="{00000000-0008-0000-0400-00003D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9" cstate="print"/>
        <a:srcRect/>
        <a:stretch>
          <a:fillRect/>
        </a:stretch>
      </xdr:blipFill>
      <xdr:spPr bwMode="auto">
        <a:xfrm>
          <a:off x="4029075" y="90773250"/>
          <a:ext cx="400050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57150</xdr:colOff>
      <xdr:row>331</xdr:row>
      <xdr:rowOff>0</xdr:rowOff>
    </xdr:from>
    <xdr:to>
      <xdr:col>7</xdr:col>
      <xdr:colOff>495300</xdr:colOff>
      <xdr:row>331</xdr:row>
      <xdr:rowOff>428625</xdr:rowOff>
    </xdr:to>
    <xdr:pic>
      <xdr:nvPicPr>
        <xdr:cNvPr id="85310" name="Picture 86">
          <a:extLst>
            <a:ext uri="{FF2B5EF4-FFF2-40B4-BE49-F238E27FC236}">
              <a16:creationId xmlns:a16="http://schemas.microsoft.com/office/drawing/2014/main" xmlns="" id="{00000000-0008-0000-0400-00003E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 cstate="print"/>
        <a:srcRect/>
        <a:stretch>
          <a:fillRect/>
        </a:stretch>
      </xdr:blipFill>
      <xdr:spPr bwMode="auto">
        <a:xfrm>
          <a:off x="4600575" y="90773250"/>
          <a:ext cx="438150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85725</xdr:colOff>
      <xdr:row>363</xdr:row>
      <xdr:rowOff>0</xdr:rowOff>
    </xdr:from>
    <xdr:to>
      <xdr:col>1</xdr:col>
      <xdr:colOff>476250</xdr:colOff>
      <xdr:row>363</xdr:row>
      <xdr:rowOff>457200</xdr:rowOff>
    </xdr:to>
    <xdr:pic>
      <xdr:nvPicPr>
        <xdr:cNvPr id="85311" name="Picture 92">
          <a:extLst>
            <a:ext uri="{FF2B5EF4-FFF2-40B4-BE49-F238E27FC236}">
              <a16:creationId xmlns:a16="http://schemas.microsoft.com/office/drawing/2014/main" xmlns="" id="{00000000-0008-0000-0400-00003F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 cstate="print"/>
        <a:srcRect/>
        <a:stretch>
          <a:fillRect/>
        </a:stretch>
      </xdr:blipFill>
      <xdr:spPr bwMode="auto">
        <a:xfrm>
          <a:off x="914400" y="98936175"/>
          <a:ext cx="390525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123825</xdr:colOff>
      <xdr:row>363</xdr:row>
      <xdr:rowOff>38100</xdr:rowOff>
    </xdr:from>
    <xdr:to>
      <xdr:col>2</xdr:col>
      <xdr:colOff>466725</xdr:colOff>
      <xdr:row>363</xdr:row>
      <xdr:rowOff>457200</xdr:rowOff>
    </xdr:to>
    <xdr:pic>
      <xdr:nvPicPr>
        <xdr:cNvPr id="85312" name="Picture 91">
          <a:extLst>
            <a:ext uri="{FF2B5EF4-FFF2-40B4-BE49-F238E27FC236}">
              <a16:creationId xmlns:a16="http://schemas.microsoft.com/office/drawing/2014/main" xmlns="" id="{00000000-0008-0000-0400-000040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 cstate="print"/>
        <a:srcRect/>
        <a:stretch>
          <a:fillRect/>
        </a:stretch>
      </xdr:blipFill>
      <xdr:spPr bwMode="auto">
        <a:xfrm>
          <a:off x="1571625" y="98974275"/>
          <a:ext cx="342900" cy="419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</xdr:col>
      <xdr:colOff>104775</xdr:colOff>
      <xdr:row>363</xdr:row>
      <xdr:rowOff>0</xdr:rowOff>
    </xdr:from>
    <xdr:to>
      <xdr:col>3</xdr:col>
      <xdr:colOff>466725</xdr:colOff>
      <xdr:row>363</xdr:row>
      <xdr:rowOff>476250</xdr:rowOff>
    </xdr:to>
    <xdr:pic>
      <xdr:nvPicPr>
        <xdr:cNvPr id="85313" name="Picture 90">
          <a:extLst>
            <a:ext uri="{FF2B5EF4-FFF2-40B4-BE49-F238E27FC236}">
              <a16:creationId xmlns:a16="http://schemas.microsoft.com/office/drawing/2014/main" xmlns="" id="{00000000-0008-0000-0400-000041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" cstate="print"/>
        <a:srcRect/>
        <a:stretch>
          <a:fillRect/>
        </a:stretch>
      </xdr:blipFill>
      <xdr:spPr bwMode="auto">
        <a:xfrm>
          <a:off x="2171700" y="98936175"/>
          <a:ext cx="361950" cy="476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114300</xdr:colOff>
      <xdr:row>363</xdr:row>
      <xdr:rowOff>0</xdr:rowOff>
    </xdr:from>
    <xdr:to>
      <xdr:col>4</xdr:col>
      <xdr:colOff>495300</xdr:colOff>
      <xdr:row>363</xdr:row>
      <xdr:rowOff>428625</xdr:rowOff>
    </xdr:to>
    <xdr:pic>
      <xdr:nvPicPr>
        <xdr:cNvPr id="85314" name="Picture 89">
          <a:extLst>
            <a:ext uri="{FF2B5EF4-FFF2-40B4-BE49-F238E27FC236}">
              <a16:creationId xmlns:a16="http://schemas.microsoft.com/office/drawing/2014/main" xmlns="" id="{00000000-0008-0000-0400-000042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 cstate="print"/>
        <a:srcRect/>
        <a:stretch>
          <a:fillRect/>
        </a:stretch>
      </xdr:blipFill>
      <xdr:spPr bwMode="auto">
        <a:xfrm>
          <a:off x="2800350" y="98936175"/>
          <a:ext cx="381000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85725</xdr:colOff>
      <xdr:row>363</xdr:row>
      <xdr:rowOff>0</xdr:rowOff>
    </xdr:from>
    <xdr:to>
      <xdr:col>5</xdr:col>
      <xdr:colOff>476250</xdr:colOff>
      <xdr:row>363</xdr:row>
      <xdr:rowOff>438150</xdr:rowOff>
    </xdr:to>
    <xdr:pic>
      <xdr:nvPicPr>
        <xdr:cNvPr id="85315" name="Picture 88">
          <a:extLst>
            <a:ext uri="{FF2B5EF4-FFF2-40B4-BE49-F238E27FC236}">
              <a16:creationId xmlns:a16="http://schemas.microsoft.com/office/drawing/2014/main" xmlns="" id="{00000000-0008-0000-0400-000043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 cstate="print"/>
        <a:srcRect/>
        <a:stretch>
          <a:fillRect/>
        </a:stretch>
      </xdr:blipFill>
      <xdr:spPr bwMode="auto">
        <a:xfrm>
          <a:off x="3390900" y="98936175"/>
          <a:ext cx="390525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104775</xdr:colOff>
      <xdr:row>363</xdr:row>
      <xdr:rowOff>0</xdr:rowOff>
    </xdr:from>
    <xdr:to>
      <xdr:col>6</xdr:col>
      <xdr:colOff>504825</xdr:colOff>
      <xdr:row>363</xdr:row>
      <xdr:rowOff>466725</xdr:rowOff>
    </xdr:to>
    <xdr:pic>
      <xdr:nvPicPr>
        <xdr:cNvPr id="85316" name="Picture 87">
          <a:extLst>
            <a:ext uri="{FF2B5EF4-FFF2-40B4-BE49-F238E27FC236}">
              <a16:creationId xmlns:a16="http://schemas.microsoft.com/office/drawing/2014/main" xmlns="" id="{00000000-0008-0000-0400-000044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 cstate="print"/>
        <a:srcRect/>
        <a:stretch>
          <a:fillRect/>
        </a:stretch>
      </xdr:blipFill>
      <xdr:spPr bwMode="auto">
        <a:xfrm>
          <a:off x="4029075" y="98936175"/>
          <a:ext cx="4000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57150</xdr:colOff>
      <xdr:row>363</xdr:row>
      <xdr:rowOff>0</xdr:rowOff>
    </xdr:from>
    <xdr:to>
      <xdr:col>7</xdr:col>
      <xdr:colOff>495300</xdr:colOff>
      <xdr:row>363</xdr:row>
      <xdr:rowOff>428625</xdr:rowOff>
    </xdr:to>
    <xdr:pic>
      <xdr:nvPicPr>
        <xdr:cNvPr id="85317" name="Picture 86">
          <a:extLst>
            <a:ext uri="{FF2B5EF4-FFF2-40B4-BE49-F238E27FC236}">
              <a16:creationId xmlns:a16="http://schemas.microsoft.com/office/drawing/2014/main" xmlns="" id="{00000000-0008-0000-0400-000045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 cstate="print"/>
        <a:srcRect/>
        <a:stretch>
          <a:fillRect/>
        </a:stretch>
      </xdr:blipFill>
      <xdr:spPr bwMode="auto">
        <a:xfrm>
          <a:off x="4600575" y="98936175"/>
          <a:ext cx="438150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85725</xdr:colOff>
      <xdr:row>395</xdr:row>
      <xdr:rowOff>0</xdr:rowOff>
    </xdr:from>
    <xdr:to>
      <xdr:col>1</xdr:col>
      <xdr:colOff>476250</xdr:colOff>
      <xdr:row>395</xdr:row>
      <xdr:rowOff>457200</xdr:rowOff>
    </xdr:to>
    <xdr:pic>
      <xdr:nvPicPr>
        <xdr:cNvPr id="85318" name="Picture 92">
          <a:extLst>
            <a:ext uri="{FF2B5EF4-FFF2-40B4-BE49-F238E27FC236}">
              <a16:creationId xmlns:a16="http://schemas.microsoft.com/office/drawing/2014/main" xmlns="" id="{00000000-0008-0000-0400-000046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 cstate="print"/>
        <a:srcRect/>
        <a:stretch>
          <a:fillRect/>
        </a:stretch>
      </xdr:blipFill>
      <xdr:spPr bwMode="auto">
        <a:xfrm>
          <a:off x="914400" y="107232450"/>
          <a:ext cx="390525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123825</xdr:colOff>
      <xdr:row>395</xdr:row>
      <xdr:rowOff>38100</xdr:rowOff>
    </xdr:from>
    <xdr:to>
      <xdr:col>2</xdr:col>
      <xdr:colOff>466725</xdr:colOff>
      <xdr:row>395</xdr:row>
      <xdr:rowOff>457200</xdr:rowOff>
    </xdr:to>
    <xdr:pic>
      <xdr:nvPicPr>
        <xdr:cNvPr id="85319" name="Picture 91">
          <a:extLst>
            <a:ext uri="{FF2B5EF4-FFF2-40B4-BE49-F238E27FC236}">
              <a16:creationId xmlns:a16="http://schemas.microsoft.com/office/drawing/2014/main" xmlns="" id="{00000000-0008-0000-0400-000047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 cstate="print"/>
        <a:srcRect/>
        <a:stretch>
          <a:fillRect/>
        </a:stretch>
      </xdr:blipFill>
      <xdr:spPr bwMode="auto">
        <a:xfrm>
          <a:off x="1571625" y="107270550"/>
          <a:ext cx="342900" cy="419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</xdr:col>
      <xdr:colOff>104775</xdr:colOff>
      <xdr:row>395</xdr:row>
      <xdr:rowOff>0</xdr:rowOff>
    </xdr:from>
    <xdr:to>
      <xdr:col>3</xdr:col>
      <xdr:colOff>466725</xdr:colOff>
      <xdr:row>395</xdr:row>
      <xdr:rowOff>476250</xdr:rowOff>
    </xdr:to>
    <xdr:pic>
      <xdr:nvPicPr>
        <xdr:cNvPr id="85320" name="Picture 90">
          <a:extLst>
            <a:ext uri="{FF2B5EF4-FFF2-40B4-BE49-F238E27FC236}">
              <a16:creationId xmlns:a16="http://schemas.microsoft.com/office/drawing/2014/main" xmlns="" id="{00000000-0008-0000-0400-000048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" cstate="print"/>
        <a:srcRect/>
        <a:stretch>
          <a:fillRect/>
        </a:stretch>
      </xdr:blipFill>
      <xdr:spPr bwMode="auto">
        <a:xfrm>
          <a:off x="2171700" y="107232450"/>
          <a:ext cx="361950" cy="476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114300</xdr:colOff>
      <xdr:row>395</xdr:row>
      <xdr:rowOff>0</xdr:rowOff>
    </xdr:from>
    <xdr:to>
      <xdr:col>4</xdr:col>
      <xdr:colOff>495300</xdr:colOff>
      <xdr:row>395</xdr:row>
      <xdr:rowOff>428625</xdr:rowOff>
    </xdr:to>
    <xdr:pic>
      <xdr:nvPicPr>
        <xdr:cNvPr id="85321" name="Picture 89">
          <a:extLst>
            <a:ext uri="{FF2B5EF4-FFF2-40B4-BE49-F238E27FC236}">
              <a16:creationId xmlns:a16="http://schemas.microsoft.com/office/drawing/2014/main" xmlns="" id="{00000000-0008-0000-0400-000049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 cstate="print"/>
        <a:srcRect/>
        <a:stretch>
          <a:fillRect/>
        </a:stretch>
      </xdr:blipFill>
      <xdr:spPr bwMode="auto">
        <a:xfrm>
          <a:off x="2800350" y="107232450"/>
          <a:ext cx="381000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85725</xdr:colOff>
      <xdr:row>395</xdr:row>
      <xdr:rowOff>0</xdr:rowOff>
    </xdr:from>
    <xdr:to>
      <xdr:col>5</xdr:col>
      <xdr:colOff>476250</xdr:colOff>
      <xdr:row>395</xdr:row>
      <xdr:rowOff>438150</xdr:rowOff>
    </xdr:to>
    <xdr:pic>
      <xdr:nvPicPr>
        <xdr:cNvPr id="85322" name="Picture 88">
          <a:extLst>
            <a:ext uri="{FF2B5EF4-FFF2-40B4-BE49-F238E27FC236}">
              <a16:creationId xmlns:a16="http://schemas.microsoft.com/office/drawing/2014/main" xmlns="" id="{00000000-0008-0000-0400-00004A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 cstate="print"/>
        <a:srcRect/>
        <a:stretch>
          <a:fillRect/>
        </a:stretch>
      </xdr:blipFill>
      <xdr:spPr bwMode="auto">
        <a:xfrm>
          <a:off x="3390900" y="107232450"/>
          <a:ext cx="390525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104775</xdr:colOff>
      <xdr:row>395</xdr:row>
      <xdr:rowOff>0</xdr:rowOff>
    </xdr:from>
    <xdr:to>
      <xdr:col>6</xdr:col>
      <xdr:colOff>504825</xdr:colOff>
      <xdr:row>395</xdr:row>
      <xdr:rowOff>466725</xdr:rowOff>
    </xdr:to>
    <xdr:pic>
      <xdr:nvPicPr>
        <xdr:cNvPr id="85323" name="Picture 87">
          <a:extLst>
            <a:ext uri="{FF2B5EF4-FFF2-40B4-BE49-F238E27FC236}">
              <a16:creationId xmlns:a16="http://schemas.microsoft.com/office/drawing/2014/main" xmlns="" id="{00000000-0008-0000-0400-00004B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 cstate="print"/>
        <a:srcRect/>
        <a:stretch>
          <a:fillRect/>
        </a:stretch>
      </xdr:blipFill>
      <xdr:spPr bwMode="auto">
        <a:xfrm>
          <a:off x="4029075" y="107232450"/>
          <a:ext cx="4000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57150</xdr:colOff>
      <xdr:row>395</xdr:row>
      <xdr:rowOff>0</xdr:rowOff>
    </xdr:from>
    <xdr:to>
      <xdr:col>7</xdr:col>
      <xdr:colOff>495300</xdr:colOff>
      <xdr:row>395</xdr:row>
      <xdr:rowOff>428625</xdr:rowOff>
    </xdr:to>
    <xdr:pic>
      <xdr:nvPicPr>
        <xdr:cNvPr id="85324" name="Picture 86">
          <a:extLst>
            <a:ext uri="{FF2B5EF4-FFF2-40B4-BE49-F238E27FC236}">
              <a16:creationId xmlns:a16="http://schemas.microsoft.com/office/drawing/2014/main" xmlns="" id="{00000000-0008-0000-0400-00004C4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 cstate="print"/>
        <a:srcRect/>
        <a:stretch>
          <a:fillRect/>
        </a:stretch>
      </xdr:blipFill>
      <xdr:spPr bwMode="auto">
        <a:xfrm>
          <a:off x="4600575" y="107232450"/>
          <a:ext cx="438150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2</xdr:row>
      <xdr:rowOff>9525</xdr:rowOff>
    </xdr:from>
    <xdr:to>
      <xdr:col>2</xdr:col>
      <xdr:colOff>38100</xdr:colOff>
      <xdr:row>4</xdr:row>
      <xdr:rowOff>0</xdr:rowOff>
    </xdr:to>
    <xdr:pic>
      <xdr:nvPicPr>
        <xdr:cNvPr id="11337" name="Рисунок 1">
          <a:extLst>
            <a:ext uri="{FF2B5EF4-FFF2-40B4-BE49-F238E27FC236}">
              <a16:creationId xmlns:a16="http://schemas.microsoft.com/office/drawing/2014/main" xmlns="" id="{00000000-0008-0000-0600-000049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581025"/>
          <a:ext cx="1646144" cy="304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180975</xdr:colOff>
      <xdr:row>2</xdr:row>
      <xdr:rowOff>57150</xdr:rowOff>
    </xdr:from>
    <xdr:to>
      <xdr:col>7</xdr:col>
      <xdr:colOff>542925</xdr:colOff>
      <xdr:row>4</xdr:row>
      <xdr:rowOff>0</xdr:rowOff>
    </xdr:to>
    <xdr:pic>
      <xdr:nvPicPr>
        <xdr:cNvPr id="11338" name="Рисунок 2">
          <a:extLst>
            <a:ext uri="{FF2B5EF4-FFF2-40B4-BE49-F238E27FC236}">
              <a16:creationId xmlns:a16="http://schemas.microsoft.com/office/drawing/2014/main" xmlns="" id="{00000000-0008-0000-0600-00004A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38575" y="638175"/>
          <a:ext cx="12096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180975</xdr:colOff>
      <xdr:row>2</xdr:row>
      <xdr:rowOff>57150</xdr:rowOff>
    </xdr:from>
    <xdr:to>
      <xdr:col>7</xdr:col>
      <xdr:colOff>304800</xdr:colOff>
      <xdr:row>4</xdr:row>
      <xdr:rowOff>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7325" y="638175"/>
          <a:ext cx="120967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17</xdr:col>
      <xdr:colOff>560294</xdr:colOff>
      <xdr:row>7</xdr:row>
      <xdr:rowOff>795617</xdr:rowOff>
    </xdr:from>
    <xdr:to>
      <xdr:col>25</xdr:col>
      <xdr:colOff>291353</xdr:colOff>
      <xdr:row>25</xdr:row>
      <xdr:rowOff>67235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458881</xdr:colOff>
      <xdr:row>20</xdr:row>
      <xdr:rowOff>132789</xdr:rowOff>
    </xdr:from>
    <xdr:to>
      <xdr:col>30</xdr:col>
      <xdr:colOff>144556</xdr:colOff>
      <xdr:row>36</xdr:row>
      <xdr:rowOff>12326</xdr:rowOff>
    </xdr:to>
    <xdr:graphicFrame macro="">
      <xdr:nvGraphicFramePr>
        <xdr:cNvPr id="12325" name="Диаграмма 1">
          <a:extLst>
            <a:ext uri="{FF2B5EF4-FFF2-40B4-BE49-F238E27FC236}">
              <a16:creationId xmlns:a16="http://schemas.microsoft.com/office/drawing/2014/main" xmlns="" id="{00000000-0008-0000-0A00-0000253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32</xdr:row>
      <xdr:rowOff>0</xdr:rowOff>
    </xdr:from>
    <xdr:to>
      <xdr:col>0</xdr:col>
      <xdr:colOff>190500</xdr:colOff>
      <xdr:row>32</xdr:row>
      <xdr:rowOff>200025</xdr:rowOff>
    </xdr:to>
    <xdr:pic>
      <xdr:nvPicPr>
        <xdr:cNvPr id="13457" name="Рисунок 1" descr="mhtml:file://D:\Работа\%23%23%23Заготовки\%23%23%23%20Расчеты\T.E2.2%20-%20Индуктивные%20сопротивления.mht!http://allkab.ru/load/Image/1116.gif">
          <a:extLst>
            <a:ext uri="{FF2B5EF4-FFF2-40B4-BE49-F238E27FC236}">
              <a16:creationId xmlns:a16="http://schemas.microsoft.com/office/drawing/2014/main" xmlns="" id="{00000000-0008-0000-0D00-000091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7143750"/>
          <a:ext cx="1905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228600</xdr:colOff>
      <xdr:row>40</xdr:row>
      <xdr:rowOff>57150</xdr:rowOff>
    </xdr:to>
    <xdr:pic>
      <xdr:nvPicPr>
        <xdr:cNvPr id="13458" name="Рисунок 2" descr="mhtml:file://D:\Работа\%23%23%23Заготовки\%23%23%23%20Расчеты\T.E2.2%20-%20Индуктивные%20сопротивления.mht!http://allkab.ru/load/Image/1117.gif">
          <a:extLst>
            <a:ext uri="{FF2B5EF4-FFF2-40B4-BE49-F238E27FC236}">
              <a16:creationId xmlns:a16="http://schemas.microsoft.com/office/drawing/2014/main" xmlns="" id="{00000000-0008-0000-0D00-000092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8439150"/>
          <a:ext cx="22860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485775</xdr:colOff>
      <xdr:row>51</xdr:row>
      <xdr:rowOff>133350</xdr:rowOff>
    </xdr:to>
    <xdr:pic>
      <xdr:nvPicPr>
        <xdr:cNvPr id="13459" name="Рисунок 3" descr="mhtml:file://D:\Работа\%23%23%23Заготовки\%23%23%23%20Расчеты\T.E2.2%20-%20Индуктивные%20сопротивления.mht!http://allkab.ru/load/Image/1118.gif">
          <a:extLst>
            <a:ext uri="{FF2B5EF4-FFF2-40B4-BE49-F238E27FC236}">
              <a16:creationId xmlns:a16="http://schemas.microsoft.com/office/drawing/2014/main" xmlns="" id="{00000000-0008-0000-0D00-000093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0382250"/>
          <a:ext cx="485775" cy="133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485775</xdr:colOff>
      <xdr:row>63</xdr:row>
      <xdr:rowOff>133350</xdr:rowOff>
    </xdr:to>
    <xdr:pic>
      <xdr:nvPicPr>
        <xdr:cNvPr id="13460" name="Рисунок 4" descr="mhtml:file://D:\Работа\%23%23%23Заготовки\%23%23%23%20Расчеты\T.E2.2%20-%20Индуктивные%20сопротивления.mht!http://allkab.ru/load/Image/1118.gif">
          <a:extLst>
            <a:ext uri="{FF2B5EF4-FFF2-40B4-BE49-F238E27FC236}">
              <a16:creationId xmlns:a16="http://schemas.microsoft.com/office/drawing/2014/main" xmlns="" id="{00000000-0008-0000-0D00-000094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325350"/>
          <a:ext cx="485775" cy="133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!!!&#1054;&#1073;&#1083;&#1072;&#1082;&#1086;\Google%20&#1044;&#1080;&#1089;&#1082;\!!!!!!&#1056;&#1040;&#1047;&#1056;&#1040;&#1041;&#1054;&#1058;&#1050;&#1040;\&#1056;&#1072;&#1089;&#1095;&#1077;&#1090;%20&#1082;&#1072;&#1073;&#1077;&#1083;&#1077;&#1081;%206-10&#1082;&#1042;%20&#1085;&#1072;%20&#1090;&#1077;&#1088;&#1084;&#1080;&#1095;&#1077;&#1089;&#1082;&#1091;&#1102;%20&#1089;&#1090;&#1086;&#1081;&#1082;&#1086;&#1089;&#1090;&#110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!!!&#1054;&#1073;&#1083;&#1072;&#1082;&#1086;\Mail.ru\2.%20&#1048;&#1085;&#1092;&#1086;&#1088;&#1084;&#1072;&#1094;&#1080;&#1103;\%23%23%23&#1047;&#1072;&#1075;&#1086;&#1090;&#1086;&#1074;&#1082;&#1080;\%23%23%23%20&#1056;&#1072;&#1089;&#1095;&#1077;&#1090;&#1099;\7.%20&#1056;&#1072;&#1089;&#1095;&#1077;&#1090;%20&#1089;&#1090;&#1088;&#1077;&#1083;&#1099;%20&#1087;&#1088;&#1086;&#1074;&#1077;&#1089;&#1072;%20&#1056;&#1072;&#1079;&#1088;&#1072;&#1073;&#1086;&#1090;&#1082;&#1072;\&#1056;&#1072;&#1089;&#1095;&#1077;&#1090;%20&#1089;&#1090;&#1088;&#1077;&#1083;&#1099;%20&#1087;&#1088;&#1086;&#1074;&#1077;&#1089;&#1072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асчет кабелей "/>
      <sheetName val="Температуры"/>
      <sheetName val="Бумажная изоляция"/>
      <sheetName val="СПЭ "/>
      <sheetName val="МЭК"/>
      <sheetName val="СИП"/>
      <sheetName val="ГОСТ Р 53769—2010"/>
      <sheetName val="ПУЭ"/>
      <sheetName val="Кабель Zп ф-0"/>
      <sheetName val="ГОСТ28249-93"/>
      <sheetName val="Параметры трансформаторов"/>
      <sheetName val="Уставки "/>
      <sheetName val="Активное сопротивление каб"/>
      <sheetName val="Индуктивные сопротивления каб"/>
      <sheetName val="Другие справочные данные"/>
      <sheetName val="Графики РД"/>
    </sheetNames>
    <sheetDataSet>
      <sheetData sheetId="0" refreshError="1">
        <row r="3">
          <cell r="I3">
            <v>6.3</v>
          </cell>
        </row>
        <row r="4">
          <cell r="I4">
            <v>10</v>
          </cell>
        </row>
        <row r="5">
          <cell r="I5">
            <v>10</v>
          </cell>
        </row>
        <row r="6">
          <cell r="I6">
            <v>109.11920087683926</v>
          </cell>
        </row>
        <row r="7">
          <cell r="I7">
            <v>109.11920087683926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асчет"/>
      <sheetName val="Монтажные таблицы напряжения"/>
      <sheetName val="Монтажные таблицы стрелы"/>
      <sheetName val="ВЛИ"/>
      <sheetName val="ВЛЗ"/>
      <sheetName val="ВЛ"/>
      <sheetName val="Троссы"/>
      <sheetName val="Кабель"/>
      <sheetName val="ПУЭ7"/>
      <sheetName val="ПУЭ7 Ветровые и гололедные н"/>
    </sheetNames>
    <sheetDataSet>
      <sheetData sheetId="0">
        <row r="3">
          <cell r="D3" t="str">
            <v>СИП3</v>
          </cell>
        </row>
        <row r="9">
          <cell r="D9">
            <v>285</v>
          </cell>
        </row>
        <row r="12">
          <cell r="D12">
            <v>5400</v>
          </cell>
        </row>
        <row r="16">
          <cell r="A16">
            <v>0.4</v>
          </cell>
        </row>
      </sheetData>
      <sheetData sheetId="1" refreshError="1"/>
      <sheetData sheetId="2" refreshError="1"/>
      <sheetData sheetId="3">
        <row r="6">
          <cell r="D6">
            <v>2.3E-5</v>
          </cell>
        </row>
        <row r="7">
          <cell r="D7">
            <v>285</v>
          </cell>
        </row>
        <row r="8">
          <cell r="D8">
            <v>62000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mments" Target="../comments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mailto:krotov0309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B4"/>
  <sheetViews>
    <sheetView workbookViewId="0">
      <selection activeCell="B9" sqref="B9"/>
    </sheetView>
  </sheetViews>
  <sheetFormatPr defaultRowHeight="12.75" x14ac:dyDescent="0.2"/>
  <cols>
    <col min="2" max="2" width="148.42578125" customWidth="1"/>
  </cols>
  <sheetData>
    <row r="1" spans="1:2" s="626" customFormat="1" x14ac:dyDescent="0.2">
      <c r="A1" s="626">
        <v>1</v>
      </c>
      <c r="B1" s="626" t="s">
        <v>2305</v>
      </c>
    </row>
    <row r="2" spans="1:2" x14ac:dyDescent="0.2">
      <c r="A2">
        <v>2</v>
      </c>
      <c r="B2" s="126" t="s">
        <v>2303</v>
      </c>
    </row>
    <row r="3" spans="1:2" x14ac:dyDescent="0.2">
      <c r="A3">
        <v>3</v>
      </c>
      <c r="B3" s="626" t="s">
        <v>2304</v>
      </c>
    </row>
    <row r="4" spans="1:2" x14ac:dyDescent="0.2">
      <c r="A4">
        <v>4</v>
      </c>
      <c r="B4" s="126" t="s">
        <v>2309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CE61"/>
  <sheetViews>
    <sheetView tabSelected="1" topLeftCell="AI34" zoomScale="115" zoomScaleNormal="115" workbookViewId="0">
      <selection activeCell="S44" sqref="S44"/>
    </sheetView>
  </sheetViews>
  <sheetFormatPr defaultColWidth="10.7109375" defaultRowHeight="12.75" x14ac:dyDescent="0.2"/>
  <cols>
    <col min="1" max="1" width="19.7109375" style="31" customWidth="1"/>
    <col min="2" max="2" width="12.28515625" style="31" customWidth="1"/>
    <col min="3" max="3" width="10.5703125" style="31" customWidth="1"/>
    <col min="4" max="4" width="4.7109375" style="31" customWidth="1"/>
    <col min="5" max="5" width="7.85546875" style="31" customWidth="1"/>
    <col min="6" max="6" width="6.42578125" style="31" customWidth="1"/>
    <col min="7" max="7" width="7.85546875" style="31" customWidth="1"/>
    <col min="8" max="8" width="6.28515625" style="31" customWidth="1"/>
    <col min="9" max="9" width="7.5703125" style="31" customWidth="1"/>
    <col min="10" max="10" width="5.5703125" style="31" customWidth="1"/>
    <col min="11" max="11" width="7.85546875" style="37" customWidth="1"/>
    <col min="12" max="12" width="6.5703125" style="31" customWidth="1"/>
    <col min="13" max="13" width="6.42578125" style="31" customWidth="1"/>
    <col min="14" max="14" width="6.28515625" style="31" customWidth="1"/>
    <col min="15" max="15" width="7.140625" style="31" customWidth="1"/>
    <col min="16" max="16" width="5.7109375" style="31" customWidth="1"/>
    <col min="17" max="17" width="5.140625" style="31" customWidth="1"/>
    <col min="18" max="18" width="3.42578125" style="31" customWidth="1"/>
    <col min="19" max="19" width="7.140625" style="31" customWidth="1"/>
    <col min="20" max="20" width="7.28515625" style="31" customWidth="1"/>
    <col min="21" max="21" width="8.7109375" style="31" customWidth="1"/>
    <col min="22" max="22" width="8.85546875" style="31" customWidth="1"/>
    <col min="23" max="23" width="9.85546875" style="31" customWidth="1"/>
    <col min="24" max="24" width="9.5703125" style="31" customWidth="1"/>
    <col min="25" max="34" width="8.42578125" style="31" customWidth="1"/>
    <col min="35" max="35" width="9.7109375" style="31" customWidth="1"/>
    <col min="36" max="39" width="8.42578125" style="31" customWidth="1"/>
    <col min="40" max="40" width="8.28515625" style="31" customWidth="1"/>
    <col min="41" max="41" width="9.7109375" style="31" customWidth="1"/>
    <col min="42" max="44" width="10.140625" style="31" customWidth="1"/>
    <col min="45" max="45" width="9" style="31" customWidth="1"/>
    <col min="46" max="46" width="11.7109375" style="31" bestFit="1" customWidth="1"/>
    <col min="47" max="48" width="6.5703125" style="31" customWidth="1"/>
    <col min="49" max="50" width="9.42578125" style="31" customWidth="1"/>
    <col min="51" max="53" width="10.28515625" style="31" customWidth="1"/>
    <col min="54" max="55" width="9.42578125" style="31" customWidth="1"/>
    <col min="56" max="60" width="10.7109375" style="31" customWidth="1"/>
    <col min="61" max="62" width="10.7109375" style="31"/>
    <col min="63" max="63" width="11.7109375" style="31" bestFit="1" customWidth="1"/>
    <col min="64" max="64" width="11.5703125" style="31" bestFit="1" customWidth="1"/>
    <col min="65" max="73" width="10.7109375" style="31"/>
    <col min="74" max="74" width="10.85546875" style="31" customWidth="1"/>
    <col min="75" max="75" width="10.7109375" style="31"/>
    <col min="76" max="76" width="9.7109375" style="31" customWidth="1"/>
    <col min="77" max="77" width="10.7109375" style="31"/>
    <col min="78" max="78" width="10.5703125" style="31" customWidth="1"/>
    <col min="79" max="81" width="10.7109375" style="31"/>
    <col min="82" max="83" width="11.7109375" style="31" bestFit="1" customWidth="1"/>
    <col min="84" max="16384" width="10.7109375" style="31"/>
  </cols>
  <sheetData>
    <row r="1" spans="5:27" ht="13.5" thickBot="1" x14ac:dyDescent="0.25"/>
    <row r="2" spans="5:27" ht="13.5" thickBot="1" x14ac:dyDescent="0.25">
      <c r="E2" s="687" t="s">
        <v>1634</v>
      </c>
      <c r="F2" s="727"/>
      <c r="G2" s="727"/>
      <c r="H2" s="728"/>
      <c r="I2" s="729" t="s">
        <v>2308</v>
      </c>
      <c r="J2" s="729"/>
      <c r="K2" s="665"/>
      <c r="N2" s="730" t="s">
        <v>1631</v>
      </c>
      <c r="O2" s="731"/>
      <c r="P2" s="731"/>
      <c r="Q2" s="731"/>
      <c r="R2" s="732"/>
      <c r="S2" s="733" t="s">
        <v>1632</v>
      </c>
      <c r="T2" s="734"/>
      <c r="V2" s="682" t="s">
        <v>1700</v>
      </c>
      <c r="W2" s="682"/>
      <c r="X2" s="682"/>
      <c r="Y2" s="682"/>
      <c r="Z2" s="684">
        <v>75</v>
      </c>
      <c r="AA2" s="684"/>
    </row>
    <row r="3" spans="5:27" ht="13.5" customHeight="1" thickBot="1" x14ac:dyDescent="0.25">
      <c r="E3" s="101" t="s">
        <v>1124</v>
      </c>
      <c r="J3" s="101"/>
      <c r="K3" s="102"/>
      <c r="M3" s="303"/>
      <c r="N3" s="303" t="s">
        <v>1121</v>
      </c>
      <c r="O3" s="302"/>
      <c r="P3" s="302"/>
      <c r="Q3" s="302"/>
      <c r="R3" s="302"/>
      <c r="S3" s="302"/>
      <c r="T3" s="302"/>
      <c r="V3" s="775" t="s">
        <v>1689</v>
      </c>
      <c r="W3" s="775"/>
      <c r="X3" s="775"/>
      <c r="Y3" s="775"/>
      <c r="Z3" s="775"/>
      <c r="AA3" s="775"/>
    </row>
    <row r="4" spans="5:27" ht="13.5" thickBot="1" x14ac:dyDescent="0.25">
      <c r="E4" s="738" t="s">
        <v>100</v>
      </c>
      <c r="F4" s="739"/>
      <c r="G4" s="739"/>
      <c r="H4" s="739"/>
      <c r="I4" s="739"/>
      <c r="J4" s="740"/>
      <c r="K4" s="103" t="s">
        <v>103</v>
      </c>
      <c r="M4" s="303"/>
      <c r="N4" s="735" t="s">
        <v>100</v>
      </c>
      <c r="O4" s="736"/>
      <c r="P4" s="736"/>
      <c r="Q4" s="736"/>
      <c r="R4" s="737"/>
      <c r="S4" s="741" t="s">
        <v>103</v>
      </c>
      <c r="T4" s="742"/>
      <c r="V4" s="682" t="s">
        <v>1680</v>
      </c>
      <c r="W4" s="683"/>
      <c r="X4" s="683"/>
      <c r="Y4" s="683"/>
      <c r="Z4" s="776">
        <v>0.91176470588235281</v>
      </c>
      <c r="AA4" s="776"/>
    </row>
    <row r="5" spans="5:27" x14ac:dyDescent="0.2">
      <c r="E5" s="757" t="s">
        <v>101</v>
      </c>
      <c r="F5" s="758"/>
      <c r="G5" s="758"/>
      <c r="H5" s="758"/>
      <c r="I5" s="758"/>
      <c r="J5" s="759"/>
      <c r="K5" s="524">
        <v>400</v>
      </c>
      <c r="M5" s="303"/>
      <c r="N5" s="764" t="s">
        <v>1122</v>
      </c>
      <c r="O5" s="765"/>
      <c r="P5" s="765"/>
      <c r="Q5" s="765"/>
      <c r="R5" s="766"/>
      <c r="S5" s="760">
        <v>3000</v>
      </c>
      <c r="T5" s="761"/>
      <c r="V5" s="682" t="s">
        <v>1681</v>
      </c>
      <c r="W5" s="683"/>
      <c r="X5" s="683"/>
      <c r="Y5" s="683"/>
      <c r="Z5" s="776">
        <v>19.445866666666667</v>
      </c>
      <c r="AA5" s="776"/>
    </row>
    <row r="6" spans="5:27" ht="13.5" thickBot="1" x14ac:dyDescent="0.25">
      <c r="E6" s="770" t="s">
        <v>102</v>
      </c>
      <c r="F6" s="771"/>
      <c r="G6" s="771"/>
      <c r="H6" s="771"/>
      <c r="I6" s="771"/>
      <c r="J6" s="772"/>
      <c r="K6" s="525" t="s">
        <v>1690</v>
      </c>
      <c r="N6" s="750" t="s">
        <v>1633</v>
      </c>
      <c r="O6" s="751"/>
      <c r="P6" s="751"/>
      <c r="Q6" s="751"/>
      <c r="R6" s="752"/>
      <c r="S6" s="753">
        <v>380</v>
      </c>
      <c r="T6" s="754"/>
      <c r="V6" s="682" t="s">
        <v>1682</v>
      </c>
      <c r="W6" s="683"/>
      <c r="X6" s="683"/>
      <c r="Y6" s="683"/>
      <c r="Z6" s="776">
        <v>19.467230036568392</v>
      </c>
      <c r="AA6" s="776"/>
    </row>
    <row r="7" spans="5:27" ht="13.5" thickBot="1" x14ac:dyDescent="0.25">
      <c r="E7" s="767" t="s">
        <v>736</v>
      </c>
      <c r="F7" s="768"/>
      <c r="G7" s="768"/>
      <c r="H7" s="768"/>
      <c r="I7" s="768"/>
      <c r="J7" s="769"/>
      <c r="K7" s="526">
        <v>54</v>
      </c>
      <c r="M7" s="382"/>
      <c r="N7" s="750" t="s">
        <v>1625</v>
      </c>
      <c r="O7" s="751"/>
      <c r="P7" s="751"/>
      <c r="Q7" s="751"/>
      <c r="R7" s="752"/>
      <c r="S7" s="753">
        <v>1</v>
      </c>
      <c r="T7" s="754"/>
      <c r="V7" s="682" t="s">
        <v>1686</v>
      </c>
      <c r="W7" s="683"/>
      <c r="X7" s="683"/>
      <c r="Y7" s="683"/>
      <c r="Z7" s="777">
        <v>4558.0284409707301</v>
      </c>
      <c r="AA7" s="777"/>
    </row>
    <row r="8" spans="5:27" ht="13.5" customHeight="1" thickBot="1" x14ac:dyDescent="0.25">
      <c r="E8" s="699" t="s">
        <v>705</v>
      </c>
      <c r="F8" s="700"/>
      <c r="G8" s="700"/>
      <c r="H8" s="700"/>
      <c r="I8" s="700"/>
      <c r="J8" s="701"/>
      <c r="K8" s="527">
        <v>16.8</v>
      </c>
      <c r="M8" s="414"/>
      <c r="N8" s="750" t="s">
        <v>1123</v>
      </c>
      <c r="O8" s="751"/>
      <c r="P8" s="751"/>
      <c r="Q8" s="751"/>
      <c r="R8" s="752"/>
      <c r="S8" s="753" t="s">
        <v>1157</v>
      </c>
      <c r="T8" s="754"/>
      <c r="V8" s="682" t="s">
        <v>1687</v>
      </c>
      <c r="W8" s="683"/>
      <c r="X8" s="683"/>
      <c r="Y8" s="683"/>
      <c r="Z8" s="685">
        <v>219.77011763741686</v>
      </c>
      <c r="AA8" s="685"/>
    </row>
    <row r="9" spans="5:27" ht="13.5" customHeight="1" thickBot="1" x14ac:dyDescent="0.25">
      <c r="E9" s="699" t="s">
        <v>706</v>
      </c>
      <c r="F9" s="700"/>
      <c r="G9" s="700"/>
      <c r="H9" s="700"/>
      <c r="I9" s="700"/>
      <c r="J9" s="701"/>
      <c r="K9" s="527">
        <v>51.320171472823432</v>
      </c>
      <c r="M9" s="382"/>
      <c r="N9" s="750" t="s">
        <v>1628</v>
      </c>
      <c r="O9" s="751"/>
      <c r="P9" s="751"/>
      <c r="Q9" s="751"/>
      <c r="R9" s="752"/>
      <c r="S9" s="762" t="s">
        <v>1190</v>
      </c>
      <c r="T9" s="763"/>
      <c r="V9" s="683"/>
      <c r="W9" s="683"/>
      <c r="X9" s="683"/>
      <c r="Y9" s="683"/>
      <c r="Z9" s="684"/>
      <c r="AA9" s="684"/>
    </row>
    <row r="10" spans="5:27" ht="13.5" customHeight="1" thickBot="1" x14ac:dyDescent="0.25">
      <c r="E10" s="699" t="s">
        <v>692</v>
      </c>
      <c r="F10" s="700"/>
      <c r="G10" s="700"/>
      <c r="H10" s="700"/>
      <c r="I10" s="700"/>
      <c r="J10" s="701"/>
      <c r="K10" s="527">
        <v>5.6000000000000005</v>
      </c>
      <c r="M10" s="382"/>
      <c r="N10" s="744" t="s">
        <v>1626</v>
      </c>
      <c r="O10" s="720"/>
      <c r="P10" s="720"/>
      <c r="Q10" s="720"/>
      <c r="R10" s="745"/>
      <c r="S10" s="746">
        <v>0.16600000000000001</v>
      </c>
      <c r="T10" s="747"/>
      <c r="V10" s="683"/>
      <c r="W10" s="683"/>
      <c r="X10" s="683"/>
      <c r="Y10" s="683"/>
      <c r="Z10" s="684"/>
      <c r="AA10" s="684"/>
    </row>
    <row r="11" spans="5:27" ht="13.5" customHeight="1" thickBot="1" x14ac:dyDescent="0.25">
      <c r="E11" s="699" t="s">
        <v>693</v>
      </c>
      <c r="F11" s="700"/>
      <c r="G11" s="700"/>
      <c r="H11" s="700"/>
      <c r="I11" s="700"/>
      <c r="J11" s="701"/>
      <c r="K11" s="527">
        <v>17.106723824274479</v>
      </c>
      <c r="N11" s="642" t="s">
        <v>1627</v>
      </c>
      <c r="O11" s="643"/>
      <c r="P11" s="643"/>
      <c r="Q11" s="643"/>
      <c r="R11" s="644"/>
      <c r="S11" s="748">
        <v>7.9901333333333335</v>
      </c>
      <c r="T11" s="749"/>
      <c r="U11" s="31">
        <f>G_C_Eq0_2/(G_C_Xd2/1000*1.73)</f>
        <v>15898.952467972797</v>
      </c>
      <c r="V11" s="683"/>
      <c r="W11" s="683"/>
      <c r="X11" s="683"/>
      <c r="Y11" s="683"/>
      <c r="Z11" s="684"/>
      <c r="AA11" s="684"/>
    </row>
    <row r="12" spans="5:27" ht="12.6" customHeight="1" x14ac:dyDescent="0.2">
      <c r="E12" s="31">
        <f>T_R1/1000*G_C_Iр*G_C_cosFi_р+T_X1/1000*G_C_Iр*SIN(ACOS(G_C_cosFi_р))</f>
        <v>5.2111475920486985</v>
      </c>
      <c r="N12" s="642" t="s">
        <v>1639</v>
      </c>
      <c r="O12" s="643"/>
      <c r="P12" s="643"/>
      <c r="Q12" s="643"/>
      <c r="R12" s="644"/>
      <c r="S12" s="773">
        <v>0.36599999999999999</v>
      </c>
      <c r="T12" s="774"/>
    </row>
    <row r="13" spans="5:27" ht="12.6" customHeight="1" x14ac:dyDescent="0.2">
      <c r="N13" s="724" t="s">
        <v>1640</v>
      </c>
      <c r="O13" s="725"/>
      <c r="P13" s="725"/>
      <c r="Q13" s="725"/>
      <c r="R13" s="726"/>
      <c r="S13" s="655">
        <v>17.616800000000001</v>
      </c>
      <c r="T13" s="656"/>
    </row>
    <row r="14" spans="5:27" ht="13.5" customHeight="1" thickBot="1" x14ac:dyDescent="0.25">
      <c r="E14" s="755" t="s">
        <v>1125</v>
      </c>
      <c r="F14" s="756"/>
      <c r="G14" s="756"/>
      <c r="H14" s="756"/>
      <c r="I14" s="756"/>
      <c r="J14" s="756"/>
      <c r="K14" s="756"/>
      <c r="N14" s="724" t="s">
        <v>1641</v>
      </c>
      <c r="O14" s="725"/>
      <c r="P14" s="725"/>
      <c r="Q14" s="725"/>
      <c r="R14" s="726"/>
      <c r="S14" s="655">
        <v>3.6</v>
      </c>
      <c r="T14" s="656"/>
    </row>
    <row r="15" spans="5:27" ht="13.5" customHeight="1" thickBot="1" x14ac:dyDescent="0.25">
      <c r="E15" s="743" t="s">
        <v>621</v>
      </c>
      <c r="F15" s="681"/>
      <c r="G15" s="681"/>
      <c r="H15" s="681"/>
      <c r="I15" s="681"/>
      <c r="J15" s="681"/>
      <c r="K15" s="515">
        <v>1.2</v>
      </c>
      <c r="N15" s="724" t="s">
        <v>1642</v>
      </c>
      <c r="O15" s="725"/>
      <c r="P15" s="725"/>
      <c r="Q15" s="725"/>
      <c r="R15" s="726"/>
      <c r="S15" s="655">
        <v>173.28</v>
      </c>
      <c r="T15" s="656"/>
      <c r="U15" s="31">
        <f>G_C_Eq0_2/(G_C_Xd/1000*1.73)</f>
        <v>733.11836380096781</v>
      </c>
    </row>
    <row r="16" spans="5:27" ht="13.5" customHeight="1" thickBot="1" x14ac:dyDescent="0.25">
      <c r="E16" s="743" t="s">
        <v>735</v>
      </c>
      <c r="F16" s="681"/>
      <c r="G16" s="681"/>
      <c r="H16" s="681"/>
      <c r="I16" s="681"/>
      <c r="J16" s="681"/>
      <c r="K16" s="306">
        <v>1.4119999999999999</v>
      </c>
      <c r="N16" s="724" t="s">
        <v>1665</v>
      </c>
      <c r="O16" s="725"/>
      <c r="P16" s="725"/>
      <c r="Q16" s="725"/>
      <c r="R16" s="726"/>
      <c r="S16" s="655">
        <v>0.188</v>
      </c>
      <c r="T16" s="656"/>
    </row>
    <row r="17" spans="5:71" ht="13.5" customHeight="1" thickBot="1" x14ac:dyDescent="0.25">
      <c r="E17" s="680" t="s">
        <v>622</v>
      </c>
      <c r="F17" s="681"/>
      <c r="G17" s="681"/>
      <c r="H17" s="681"/>
      <c r="I17" s="681"/>
      <c r="J17" s="681"/>
      <c r="K17" s="298">
        <v>1.1479999999999999</v>
      </c>
      <c r="N17" s="724" t="s">
        <v>1666</v>
      </c>
      <c r="O17" s="725"/>
      <c r="P17" s="725"/>
      <c r="Q17" s="725"/>
      <c r="R17" s="726"/>
      <c r="S17" s="655">
        <v>9.0490666666666666</v>
      </c>
      <c r="T17" s="656"/>
    </row>
    <row r="18" spans="5:71" ht="12.75" customHeight="1" x14ac:dyDescent="0.2">
      <c r="E18" s="299"/>
      <c r="F18" s="299"/>
      <c r="G18" s="299"/>
      <c r="H18" s="299"/>
      <c r="I18" s="299"/>
      <c r="J18" s="300"/>
      <c r="K18" s="300"/>
      <c r="N18" s="724" t="s">
        <v>1667</v>
      </c>
      <c r="O18" s="725"/>
      <c r="P18" s="725"/>
      <c r="Q18" s="725"/>
      <c r="R18" s="726"/>
      <c r="S18" s="655">
        <v>0.188</v>
      </c>
      <c r="T18" s="656"/>
    </row>
    <row r="19" spans="5:71" ht="12.95" customHeight="1" thickBot="1" x14ac:dyDescent="0.25">
      <c r="E19" s="662" t="s">
        <v>1126</v>
      </c>
      <c r="F19" s="663"/>
      <c r="G19" s="663"/>
      <c r="H19" s="663"/>
      <c r="I19" s="663"/>
      <c r="J19" s="663"/>
      <c r="K19" s="663"/>
      <c r="N19" s="724" t="s">
        <v>1668</v>
      </c>
      <c r="O19" s="725"/>
      <c r="P19" s="725"/>
      <c r="Q19" s="725"/>
      <c r="R19" s="726"/>
      <c r="S19" s="655">
        <v>9.0490666666666666</v>
      </c>
      <c r="T19" s="656"/>
    </row>
    <row r="20" spans="5:71" ht="12.95" customHeight="1" thickBot="1" x14ac:dyDescent="0.25">
      <c r="E20" s="647" t="s">
        <v>614</v>
      </c>
      <c r="F20" s="648"/>
      <c r="G20" s="648"/>
      <c r="H20" s="649"/>
      <c r="I20" s="649"/>
      <c r="J20" s="650" t="s">
        <v>987</v>
      </c>
      <c r="K20" s="651"/>
      <c r="N20" s="724" t="s">
        <v>1669</v>
      </c>
      <c r="O20" s="725"/>
      <c r="P20" s="725"/>
      <c r="Q20" s="725"/>
      <c r="R20" s="726"/>
      <c r="S20" s="655">
        <v>2.0499999999999998</v>
      </c>
      <c r="T20" s="656"/>
    </row>
    <row r="21" spans="5:71" ht="13.5" customHeight="1" thickBot="1" x14ac:dyDescent="0.25">
      <c r="E21" s="647" t="s">
        <v>615</v>
      </c>
      <c r="F21" s="648"/>
      <c r="G21" s="648"/>
      <c r="H21" s="649"/>
      <c r="I21" s="649"/>
      <c r="J21" s="650" t="s">
        <v>616</v>
      </c>
      <c r="K21" s="651"/>
      <c r="N21" s="724" t="s">
        <v>1670</v>
      </c>
      <c r="O21" s="725"/>
      <c r="P21" s="725"/>
      <c r="Q21" s="725"/>
      <c r="R21" s="726"/>
      <c r="S21" s="655">
        <v>98.673333333333332</v>
      </c>
      <c r="T21" s="656"/>
      <c r="BD21" s="31" t="s">
        <v>739</v>
      </c>
      <c r="BF21" s="31" t="s">
        <v>740</v>
      </c>
    </row>
    <row r="22" spans="5:71" ht="13.5" customHeight="1" x14ac:dyDescent="0.2">
      <c r="E22" s="299"/>
      <c r="F22" s="299"/>
      <c r="G22" s="299"/>
      <c r="H22" s="299"/>
      <c r="I22" s="299"/>
      <c r="J22" s="300"/>
      <c r="K22" s="300"/>
      <c r="N22" s="724" t="s">
        <v>1671</v>
      </c>
      <c r="O22" s="725"/>
      <c r="P22" s="725"/>
      <c r="Q22" s="725"/>
      <c r="R22" s="726"/>
      <c r="S22" s="655">
        <v>0.17699999999999999</v>
      </c>
      <c r="T22" s="656"/>
      <c r="AW22" s="720" t="s">
        <v>718</v>
      </c>
      <c r="AX22" s="721"/>
      <c r="AY22" s="721"/>
      <c r="AZ22" s="721"/>
      <c r="BA22" s="721"/>
      <c r="BB22" s="721"/>
      <c r="BC22" s="721"/>
      <c r="BD22" s="64" t="s">
        <v>716</v>
      </c>
      <c r="BE22" s="635"/>
      <c r="BF22" s="64" t="s">
        <v>716</v>
      </c>
    </row>
    <row r="23" spans="5:71" ht="13.5" customHeight="1" thickBot="1" x14ac:dyDescent="0.25">
      <c r="E23" s="662" t="s">
        <v>1127</v>
      </c>
      <c r="F23" s="663"/>
      <c r="G23" s="663"/>
      <c r="H23" s="663"/>
      <c r="I23" s="663"/>
      <c r="J23" s="663"/>
      <c r="K23" s="663"/>
      <c r="N23" s="724" t="s">
        <v>1672</v>
      </c>
      <c r="O23" s="725"/>
      <c r="P23" s="725"/>
      <c r="Q23" s="725"/>
      <c r="R23" s="726"/>
      <c r="S23" s="655">
        <v>8.5196000000000005</v>
      </c>
      <c r="T23" s="656"/>
      <c r="AW23" s="720" t="s">
        <v>742</v>
      </c>
      <c r="AX23" s="721"/>
      <c r="AY23" s="721"/>
      <c r="AZ23" s="721"/>
      <c r="BA23" s="721"/>
      <c r="BB23" s="721"/>
      <c r="BC23" s="721"/>
      <c r="BD23" s="434">
        <v>1</v>
      </c>
      <c r="BE23" s="434"/>
      <c r="BF23" s="434">
        <v>1</v>
      </c>
    </row>
    <row r="24" spans="5:71" ht="13.5" customHeight="1" thickBot="1" x14ac:dyDescent="0.25">
      <c r="E24" s="652" t="s">
        <v>617</v>
      </c>
      <c r="F24" s="653"/>
      <c r="G24" s="653"/>
      <c r="H24" s="654"/>
      <c r="I24" s="654"/>
      <c r="J24" s="664">
        <v>30</v>
      </c>
      <c r="K24" s="665"/>
      <c r="N24" s="724" t="s">
        <v>1673</v>
      </c>
      <c r="O24" s="725"/>
      <c r="P24" s="725"/>
      <c r="Q24" s="725"/>
      <c r="R24" s="726"/>
      <c r="S24" s="655">
        <v>6.0999999999999999E-2</v>
      </c>
      <c r="T24" s="656"/>
      <c r="AW24" s="686" t="s">
        <v>714</v>
      </c>
      <c r="AX24" s="684"/>
      <c r="AY24" s="684"/>
      <c r="AZ24" s="684"/>
      <c r="BA24" s="684"/>
      <c r="BB24" s="684"/>
      <c r="BC24" s="684"/>
      <c r="BD24" s="296">
        <v>1.05</v>
      </c>
      <c r="BE24" s="296"/>
      <c r="BF24" s="296"/>
    </row>
    <row r="25" spans="5:71" ht="13.5" customHeight="1" thickBot="1" x14ac:dyDescent="0.25">
      <c r="E25" s="714" t="s">
        <v>618</v>
      </c>
      <c r="F25" s="715"/>
      <c r="G25" s="715"/>
      <c r="H25" s="716"/>
      <c r="I25" s="716"/>
      <c r="J25" s="722">
        <v>30</v>
      </c>
      <c r="K25" s="723"/>
      <c r="N25" s="724" t="s">
        <v>1674</v>
      </c>
      <c r="O25" s="725"/>
      <c r="P25" s="725"/>
      <c r="Q25" s="725"/>
      <c r="R25" s="726"/>
      <c r="S25" s="655">
        <v>2.9361333333333333</v>
      </c>
      <c r="T25" s="656"/>
      <c r="AW25" s="686" t="s">
        <v>741</v>
      </c>
      <c r="AX25" s="684"/>
      <c r="AY25" s="684"/>
      <c r="AZ25" s="684"/>
      <c r="BA25" s="684"/>
      <c r="BB25" s="684"/>
      <c r="BC25" s="684"/>
      <c r="BD25" s="296"/>
      <c r="BE25" s="296"/>
      <c r="BF25" s="296">
        <v>1.1000000000000001</v>
      </c>
    </row>
    <row r="26" spans="5:71" x14ac:dyDescent="0.2">
      <c r="E26" s="301"/>
      <c r="F26" s="301"/>
      <c r="G26" s="301"/>
      <c r="H26" s="301"/>
      <c r="I26" s="301"/>
      <c r="J26" s="301"/>
      <c r="K26" s="299"/>
      <c r="N26" s="642" t="s">
        <v>1675</v>
      </c>
      <c r="O26" s="643"/>
      <c r="P26" s="643"/>
      <c r="Q26" s="643"/>
      <c r="R26" s="644"/>
      <c r="S26" s="655">
        <v>0.36</v>
      </c>
      <c r="T26" s="656"/>
      <c r="AW26" s="686" t="s">
        <v>715</v>
      </c>
      <c r="AX26" s="684"/>
      <c r="AY26" s="684"/>
      <c r="AZ26" s="684"/>
      <c r="BA26" s="684"/>
      <c r="BB26" s="684"/>
      <c r="BC26" s="684"/>
      <c r="BD26" s="296">
        <v>1.25</v>
      </c>
      <c r="BE26" s="296"/>
      <c r="BF26" s="296">
        <v>1.25</v>
      </c>
    </row>
    <row r="27" spans="5:71" ht="13.5" customHeight="1" thickBot="1" x14ac:dyDescent="0.25">
      <c r="K27" s="31"/>
      <c r="N27" s="642" t="s">
        <v>1683</v>
      </c>
      <c r="O27" s="643"/>
      <c r="P27" s="643"/>
      <c r="Q27" s="643"/>
      <c r="R27" s="644"/>
      <c r="S27" s="645">
        <v>0.30392156862745096</v>
      </c>
      <c r="T27" s="646"/>
      <c r="U27" s="302"/>
      <c r="V27" s="302"/>
      <c r="W27" s="302"/>
      <c r="X27" s="302"/>
      <c r="Y27" s="302"/>
      <c r="Z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</row>
    <row r="28" spans="5:71" ht="13.5" customHeight="1" thickBot="1" x14ac:dyDescent="0.25">
      <c r="E28" s="671" t="s">
        <v>811</v>
      </c>
      <c r="F28" s="672"/>
      <c r="G28" s="672"/>
      <c r="H28" s="672"/>
      <c r="I28" s="672"/>
      <c r="J28" s="672"/>
      <c r="K28" s="673"/>
      <c r="N28" s="642" t="s">
        <v>1684</v>
      </c>
      <c r="O28" s="643"/>
      <c r="P28" s="643"/>
      <c r="Q28" s="643"/>
      <c r="R28" s="644"/>
      <c r="S28" s="655">
        <v>0.30392156862745096</v>
      </c>
      <c r="T28" s="656"/>
      <c r="U28" s="302"/>
      <c r="V28" s="302"/>
      <c r="W28" s="302"/>
      <c r="X28" s="304"/>
      <c r="Y28" s="304"/>
      <c r="Z28" s="304"/>
      <c r="AD28" s="304"/>
      <c r="AE28" s="304"/>
      <c r="AF28" s="304"/>
      <c r="AG28" s="304"/>
      <c r="AH28" s="304"/>
      <c r="AI28" s="304"/>
      <c r="AJ28" s="304"/>
      <c r="AK28" s="304"/>
      <c r="AL28" s="304"/>
      <c r="AM28" s="304"/>
      <c r="AN28" s="304"/>
      <c r="AO28" s="304"/>
      <c r="AP28" s="304"/>
      <c r="AQ28" s="304"/>
      <c r="AR28" s="304"/>
      <c r="AS28" s="304"/>
    </row>
    <row r="29" spans="5:71" ht="13.5" customHeight="1" x14ac:dyDescent="0.2">
      <c r="E29" s="523" t="s">
        <v>812</v>
      </c>
      <c r="F29" s="669" t="s">
        <v>813</v>
      </c>
      <c r="G29" s="669"/>
      <c r="H29" s="669"/>
      <c r="I29" s="669"/>
      <c r="J29" s="669"/>
      <c r="K29" s="670"/>
      <c r="N29" s="642" t="s">
        <v>1685</v>
      </c>
      <c r="O29" s="643"/>
      <c r="P29" s="643"/>
      <c r="Q29" s="643"/>
      <c r="R29" s="644"/>
      <c r="S29" s="655">
        <v>0.30392156862745096</v>
      </c>
      <c r="T29" s="656"/>
      <c r="U29" s="302"/>
      <c r="V29" s="302"/>
      <c r="W29" s="302"/>
      <c r="X29" s="304"/>
      <c r="Y29" s="304"/>
      <c r="Z29" s="304"/>
      <c r="AD29" s="304"/>
      <c r="AE29" s="304"/>
      <c r="AF29" s="304"/>
      <c r="AG29" s="304"/>
      <c r="AH29" s="304"/>
      <c r="AI29" s="304"/>
      <c r="AJ29" s="304"/>
      <c r="AK29" s="304"/>
      <c r="AL29" s="304"/>
      <c r="AM29" s="304"/>
      <c r="AN29" s="304"/>
      <c r="AO29" s="304"/>
      <c r="AP29" s="304"/>
      <c r="AQ29" s="304"/>
      <c r="AR29" s="304"/>
      <c r="AS29" s="304"/>
    </row>
    <row r="30" spans="5:71" ht="13.5" customHeight="1" thickBot="1" x14ac:dyDescent="0.25">
      <c r="E30" s="521" t="s">
        <v>393</v>
      </c>
      <c r="F30" s="674" t="s">
        <v>1623</v>
      </c>
      <c r="G30" s="674"/>
      <c r="H30" s="674"/>
      <c r="I30" s="674"/>
      <c r="J30" s="674"/>
      <c r="K30" s="675"/>
      <c r="N30" s="642" t="s">
        <v>1676</v>
      </c>
      <c r="O30" s="643"/>
      <c r="P30" s="643"/>
      <c r="Q30" s="643"/>
      <c r="R30" s="644"/>
      <c r="S30" s="655">
        <v>1.7999999999999999E-2</v>
      </c>
      <c r="T30" s="656"/>
      <c r="AW30" s="328" t="s">
        <v>636</v>
      </c>
      <c r="AX30" s="328"/>
      <c r="BH30" s="394"/>
      <c r="BI30" s="394"/>
      <c r="BJ30" s="394"/>
    </row>
    <row r="31" spans="5:71" ht="13.5" customHeight="1" thickBot="1" x14ac:dyDescent="0.25">
      <c r="E31" s="521" t="s">
        <v>807</v>
      </c>
      <c r="F31" s="676" t="s">
        <v>1621</v>
      </c>
      <c r="G31" s="676"/>
      <c r="H31" s="676"/>
      <c r="I31" s="676"/>
      <c r="J31" s="676"/>
      <c r="K31" s="677"/>
      <c r="N31" s="642" t="s">
        <v>1677</v>
      </c>
      <c r="O31" s="643"/>
      <c r="P31" s="643"/>
      <c r="Q31" s="643"/>
      <c r="R31" s="644"/>
      <c r="S31" s="655">
        <v>0.49</v>
      </c>
      <c r="T31" s="656"/>
      <c r="U31" s="382"/>
      <c r="V31" s="382"/>
      <c r="W31" s="382"/>
      <c r="X31" s="382"/>
      <c r="Y31" s="382"/>
      <c r="Z31" s="382"/>
      <c r="AD31" s="382"/>
      <c r="AE31" s="382"/>
      <c r="AF31" s="382"/>
      <c r="AW31" s="717" t="s">
        <v>646</v>
      </c>
      <c r="AX31" s="718"/>
      <c r="AY31" s="719"/>
      <c r="AZ31" s="360"/>
      <c r="BA31" s="360"/>
      <c r="BB31" s="717" t="s">
        <v>646</v>
      </c>
      <c r="BC31" s="718"/>
      <c r="BD31" s="719"/>
      <c r="BE31" s="360"/>
    </row>
    <row r="32" spans="5:71" ht="13.5" customHeight="1" thickBot="1" x14ac:dyDescent="0.25">
      <c r="E32" s="522" t="s">
        <v>808</v>
      </c>
      <c r="F32" s="678" t="s">
        <v>1622</v>
      </c>
      <c r="G32" s="678"/>
      <c r="H32" s="678"/>
      <c r="I32" s="678"/>
      <c r="J32" s="678"/>
      <c r="K32" s="679"/>
      <c r="N32" s="642" t="s">
        <v>1678</v>
      </c>
      <c r="O32" s="643"/>
      <c r="P32" s="643"/>
      <c r="Q32" s="643"/>
      <c r="R32" s="644"/>
      <c r="S32" s="655"/>
      <c r="T32" s="656"/>
      <c r="U32" s="414"/>
      <c r="V32" s="382"/>
      <c r="W32" s="414"/>
      <c r="X32" s="414"/>
      <c r="Y32" s="414"/>
      <c r="Z32" s="414"/>
      <c r="AA32" s="414"/>
      <c r="AD32" s="414"/>
      <c r="AE32" s="414"/>
      <c r="AF32" s="414"/>
      <c r="AW32" s="698"/>
      <c r="AX32" s="698"/>
      <c r="AY32" s="698"/>
      <c r="AZ32" s="360"/>
      <c r="BA32" s="360"/>
      <c r="BB32" s="698"/>
      <c r="BC32" s="698"/>
      <c r="BD32" s="698"/>
      <c r="BE32" s="360"/>
      <c r="BM32" s="686" t="s">
        <v>825</v>
      </c>
      <c r="BN32" s="686"/>
      <c r="BO32" s="686"/>
      <c r="BP32" s="684"/>
      <c r="BQ32" s="684"/>
      <c r="BR32" s="684"/>
      <c r="BS32" s="299"/>
    </row>
    <row r="33" spans="1:83" ht="13.5" customHeight="1" thickBot="1" x14ac:dyDescent="0.25">
      <c r="K33" s="31"/>
      <c r="N33" s="657" t="s">
        <v>1679</v>
      </c>
      <c r="O33" s="658"/>
      <c r="P33" s="658"/>
      <c r="Q33" s="658"/>
      <c r="R33" s="659"/>
      <c r="S33" s="660">
        <v>4.4999999999999998E-2</v>
      </c>
      <c r="T33" s="661"/>
      <c r="U33" s="382"/>
      <c r="V33" s="382"/>
      <c r="W33" s="382"/>
      <c r="X33" s="382"/>
      <c r="Y33" s="382"/>
      <c r="Z33" s="382"/>
      <c r="AD33" s="382"/>
      <c r="AE33" s="382"/>
      <c r="AF33" s="382"/>
      <c r="AW33" s="360"/>
      <c r="AX33" s="360"/>
      <c r="AY33" s="360"/>
      <c r="AZ33" s="360"/>
      <c r="BA33" s="360"/>
      <c r="BB33" s="360"/>
      <c r="BC33" s="360"/>
      <c r="BD33" s="360"/>
      <c r="BE33" s="360"/>
      <c r="BM33" s="686" t="s">
        <v>826</v>
      </c>
      <c r="BN33" s="686"/>
      <c r="BO33" s="686"/>
      <c r="BP33" s="684"/>
      <c r="BQ33" s="684"/>
      <c r="BR33" s="684"/>
      <c r="BS33" s="299"/>
    </row>
    <row r="34" spans="1:83" ht="13.5" customHeight="1" x14ac:dyDescent="0.2">
      <c r="K34" s="31"/>
      <c r="U34" s="382"/>
      <c r="V34" s="382"/>
      <c r="W34" s="382"/>
      <c r="X34" s="382"/>
      <c r="Y34" s="382"/>
      <c r="Z34" s="382"/>
      <c r="AD34" s="382"/>
      <c r="AE34" s="382"/>
      <c r="AF34" s="382"/>
      <c r="AW34" s="360"/>
      <c r="AX34" s="360"/>
      <c r="AY34" s="360"/>
      <c r="AZ34" s="360"/>
      <c r="BA34" s="360"/>
      <c r="BB34" s="360"/>
      <c r="BC34" s="360"/>
      <c r="BD34" s="360"/>
      <c r="BE34" s="360"/>
    </row>
    <row r="35" spans="1:83" ht="13.5" customHeight="1" thickBot="1" x14ac:dyDescent="0.25">
      <c r="K35" s="31"/>
      <c r="M35" s="382"/>
      <c r="N35" s="382"/>
      <c r="O35" s="382"/>
      <c r="P35" s="382"/>
      <c r="Q35" s="382"/>
      <c r="R35" s="382"/>
      <c r="S35" s="382"/>
      <c r="T35" s="382"/>
      <c r="U35" s="382"/>
      <c r="V35" s="382"/>
      <c r="W35" s="382"/>
      <c r="X35" s="382"/>
      <c r="Y35" s="382"/>
      <c r="Z35" s="382"/>
      <c r="AD35" s="382"/>
      <c r="AE35" s="382"/>
      <c r="AF35" s="382"/>
      <c r="AO35" s="707" t="s">
        <v>825</v>
      </c>
      <c r="AP35" s="708"/>
      <c r="AQ35" s="708"/>
      <c r="AR35" s="709"/>
      <c r="AW35" s="360"/>
      <c r="AX35" s="360"/>
      <c r="AY35" s="360"/>
      <c r="AZ35" s="360"/>
      <c r="BA35" s="360"/>
      <c r="BB35" s="360"/>
      <c r="BC35" s="360"/>
      <c r="BD35" s="360"/>
      <c r="BE35" s="360"/>
      <c r="BM35" s="686" t="s">
        <v>821</v>
      </c>
      <c r="BN35" s="686"/>
      <c r="BO35" s="686"/>
      <c r="BP35" s="684"/>
      <c r="BQ35" s="684"/>
      <c r="BR35" s="684"/>
      <c r="BS35" s="299"/>
      <c r="BV35" s="693" t="s">
        <v>818</v>
      </c>
      <c r="BW35" s="694"/>
      <c r="BX35" s="694"/>
      <c r="BY35" s="695"/>
    </row>
    <row r="36" spans="1:83" ht="14.25" customHeight="1" thickBot="1" x14ac:dyDescent="0.25">
      <c r="I36" s="32"/>
      <c r="J36" s="32"/>
      <c r="K36" s="78"/>
      <c r="N36" s="305"/>
      <c r="O36" s="305"/>
      <c r="P36" s="305"/>
      <c r="Q36" s="305"/>
      <c r="R36" s="305"/>
      <c r="S36" s="305"/>
      <c r="T36" s="305"/>
      <c r="V36" s="382"/>
      <c r="AO36" s="686" t="s">
        <v>826</v>
      </c>
      <c r="AP36" s="684"/>
      <c r="AQ36" s="684"/>
      <c r="AR36" s="684"/>
      <c r="BM36" s="686" t="s">
        <v>1694</v>
      </c>
      <c r="BN36" s="686"/>
      <c r="BO36" s="686"/>
      <c r="BP36" s="684"/>
      <c r="BQ36" s="684"/>
      <c r="BR36" s="684"/>
      <c r="BS36" s="299"/>
      <c r="BV36" s="687" t="s">
        <v>816</v>
      </c>
      <c r="BW36" s="688"/>
      <c r="BX36" s="688"/>
      <c r="BY36" s="689"/>
    </row>
    <row r="37" spans="1:83" ht="13.5" thickBot="1" x14ac:dyDescent="0.25">
      <c r="B37" s="668" t="s">
        <v>620</v>
      </c>
      <c r="C37" s="668"/>
      <c r="D37" s="668"/>
      <c r="E37" s="668"/>
      <c r="F37" s="668"/>
      <c r="G37" s="668"/>
      <c r="H37" s="668"/>
      <c r="I37" s="668"/>
      <c r="J37" s="668"/>
      <c r="K37" s="668"/>
      <c r="L37" s="668"/>
      <c r="M37" s="668"/>
      <c r="N37" s="668"/>
      <c r="O37" s="668"/>
      <c r="P37" s="668"/>
      <c r="Q37" s="668"/>
      <c r="R37" s="668"/>
      <c r="S37" s="668"/>
      <c r="T37" s="668"/>
      <c r="U37" s="668"/>
      <c r="V37" s="668"/>
      <c r="W37" s="668"/>
      <c r="X37" s="668"/>
      <c r="Y37" s="668"/>
      <c r="Z37" s="668"/>
      <c r="AA37" s="668"/>
      <c r="AB37" s="668"/>
      <c r="AC37" s="668"/>
      <c r="AD37" s="668"/>
      <c r="AE37" s="668"/>
      <c r="AF37" s="668"/>
      <c r="AG37" s="668"/>
      <c r="AH37" s="668"/>
      <c r="AI37" s="668"/>
      <c r="AJ37" s="668"/>
      <c r="AK37" s="668"/>
      <c r="AL37" s="668"/>
      <c r="AM37" s="668"/>
      <c r="AN37" s="668"/>
      <c r="AO37" s="668"/>
      <c r="AP37" s="668"/>
      <c r="AQ37" s="668"/>
      <c r="AR37" s="668"/>
      <c r="AS37" s="668"/>
      <c r="AT37" s="668"/>
      <c r="AU37" s="668"/>
      <c r="AV37" s="496"/>
    </row>
    <row r="38" spans="1:83" ht="13.5" customHeight="1" x14ac:dyDescent="0.2">
      <c r="B38" s="710" t="s">
        <v>602</v>
      </c>
      <c r="C38" s="712"/>
      <c r="D38" s="705"/>
      <c r="E38" s="705"/>
      <c r="F38" s="705"/>
      <c r="G38" s="705"/>
      <c r="H38" s="705"/>
      <c r="I38" s="705"/>
      <c r="J38" s="705"/>
      <c r="K38" s="705"/>
      <c r="L38" s="705"/>
      <c r="M38" s="705" t="s">
        <v>603</v>
      </c>
      <c r="N38" s="705"/>
      <c r="O38" s="415"/>
      <c r="P38" s="710" t="s">
        <v>606</v>
      </c>
      <c r="Q38" s="705"/>
      <c r="R38" s="705"/>
      <c r="S38" s="705"/>
      <c r="T38" s="705"/>
      <c r="U38" s="705"/>
      <c r="V38" s="711"/>
      <c r="W38" s="712" t="s">
        <v>1688</v>
      </c>
      <c r="X38" s="705"/>
      <c r="Y38" s="713"/>
      <c r="Z38" s="704" t="s">
        <v>770</v>
      </c>
      <c r="AA38" s="705"/>
      <c r="AB38" s="705"/>
      <c r="AC38" s="705"/>
      <c r="AD38" s="705"/>
      <c r="AE38" s="705"/>
      <c r="AF38" s="705"/>
      <c r="AG38" s="705"/>
      <c r="AH38" s="705"/>
      <c r="AI38" s="705"/>
      <c r="AJ38" s="705"/>
      <c r="AK38" s="705"/>
      <c r="AL38" s="705"/>
      <c r="AM38" s="705"/>
      <c r="AN38" s="705"/>
      <c r="AO38" s="705"/>
      <c r="AP38" s="705"/>
      <c r="AQ38" s="705"/>
      <c r="AR38" s="705"/>
      <c r="AS38" s="705"/>
      <c r="AT38" s="706"/>
      <c r="AU38" s="498"/>
      <c r="AV38" s="499"/>
      <c r="AW38" s="696" t="s">
        <v>2311</v>
      </c>
      <c r="AX38" s="696"/>
      <c r="AY38" s="696"/>
      <c r="AZ38" s="696"/>
      <c r="BA38" s="696"/>
      <c r="BB38" s="702" t="s">
        <v>2312</v>
      </c>
      <c r="BC38" s="696"/>
      <c r="BD38" s="696"/>
      <c r="BE38" s="696"/>
      <c r="BF38" s="703"/>
      <c r="BG38" s="691"/>
      <c r="BH38" s="691"/>
      <c r="BI38" s="690" t="s">
        <v>817</v>
      </c>
      <c r="BJ38" s="691"/>
      <c r="BK38" s="691"/>
      <c r="BL38" s="691"/>
      <c r="BM38" s="691"/>
      <c r="BN38" s="691"/>
      <c r="BO38" s="691"/>
      <c r="BP38" s="691"/>
      <c r="BQ38" s="691"/>
      <c r="BR38" s="691"/>
      <c r="BS38" s="691"/>
      <c r="BT38" s="691"/>
      <c r="BU38" s="692"/>
      <c r="BV38" s="696" t="s">
        <v>727</v>
      </c>
      <c r="BW38" s="691"/>
      <c r="BX38" s="691"/>
      <c r="BY38" s="697"/>
      <c r="BZ38" s="690" t="s">
        <v>730</v>
      </c>
      <c r="CA38" s="691"/>
      <c r="CB38" s="691"/>
      <c r="CC38" s="691"/>
      <c r="CD38" s="405"/>
      <c r="CE38" s="128"/>
    </row>
    <row r="39" spans="1:83" ht="138.75" customHeight="1" thickBot="1" x14ac:dyDescent="0.25">
      <c r="B39" s="387" t="s">
        <v>335</v>
      </c>
      <c r="C39" s="392" t="s">
        <v>734</v>
      </c>
      <c r="D39" s="388" t="s">
        <v>336</v>
      </c>
      <c r="E39" s="388" t="s">
        <v>834</v>
      </c>
      <c r="F39" s="388" t="s">
        <v>48</v>
      </c>
      <c r="G39" s="388" t="s">
        <v>49</v>
      </c>
      <c r="H39" s="388" t="s">
        <v>1119</v>
      </c>
      <c r="I39" s="388" t="s">
        <v>61</v>
      </c>
      <c r="J39" s="429" t="s">
        <v>99</v>
      </c>
      <c r="K39" s="388" t="s">
        <v>62</v>
      </c>
      <c r="L39" s="393" t="s">
        <v>63</v>
      </c>
      <c r="M39" s="388" t="s">
        <v>721</v>
      </c>
      <c r="N39" s="388" t="s">
        <v>611</v>
      </c>
      <c r="O39" s="425" t="s">
        <v>609</v>
      </c>
      <c r="P39" s="387" t="s">
        <v>604</v>
      </c>
      <c r="Q39" s="388" t="s">
        <v>612</v>
      </c>
      <c r="R39" s="390" t="s">
        <v>65</v>
      </c>
      <c r="S39" s="390" t="s">
        <v>835</v>
      </c>
      <c r="T39" s="448" t="s">
        <v>836</v>
      </c>
      <c r="U39" s="399" t="s">
        <v>628</v>
      </c>
      <c r="V39" s="446" t="s">
        <v>605</v>
      </c>
      <c r="W39" s="428" t="s">
        <v>333</v>
      </c>
      <c r="X39" s="429" t="s">
        <v>619</v>
      </c>
      <c r="Y39" s="430" t="s">
        <v>330</v>
      </c>
      <c r="Z39" s="426" t="s">
        <v>700</v>
      </c>
      <c r="AA39" s="427" t="s">
        <v>701</v>
      </c>
      <c r="AB39" s="449" t="s">
        <v>837</v>
      </c>
      <c r="AC39" s="449" t="s">
        <v>838</v>
      </c>
      <c r="AD39" s="448" t="s">
        <v>963</v>
      </c>
      <c r="AE39" s="449" t="s">
        <v>1602</v>
      </c>
      <c r="AF39" s="449" t="s">
        <v>1603</v>
      </c>
      <c r="AG39" s="390" t="s">
        <v>839</v>
      </c>
      <c r="AH39" s="389" t="s">
        <v>694</v>
      </c>
      <c r="AI39" s="389" t="s">
        <v>699</v>
      </c>
      <c r="AJ39" s="389" t="s">
        <v>696</v>
      </c>
      <c r="AK39" s="444" t="s">
        <v>1629</v>
      </c>
      <c r="AL39" s="553" t="s">
        <v>1630</v>
      </c>
      <c r="AM39" s="388" t="s">
        <v>711</v>
      </c>
      <c r="AN39" s="388" t="s">
        <v>698</v>
      </c>
      <c r="AO39" s="389" t="s">
        <v>695</v>
      </c>
      <c r="AP39" s="388" t="s">
        <v>720</v>
      </c>
      <c r="AQ39" s="388" t="s">
        <v>815</v>
      </c>
      <c r="AR39" s="444" t="s">
        <v>697</v>
      </c>
      <c r="AS39" s="399" t="s">
        <v>806</v>
      </c>
      <c r="AT39" s="452" t="s">
        <v>691</v>
      </c>
      <c r="AU39" s="497" t="s">
        <v>608</v>
      </c>
      <c r="AV39" s="500" t="s">
        <v>1120</v>
      </c>
      <c r="AW39" s="392" t="s">
        <v>634</v>
      </c>
      <c r="AX39" s="388" t="s">
        <v>635</v>
      </c>
      <c r="AY39" s="388" t="s">
        <v>642</v>
      </c>
      <c r="AZ39" s="399" t="s">
        <v>690</v>
      </c>
      <c r="BA39" s="399" t="s">
        <v>2313</v>
      </c>
      <c r="BB39" s="423" t="s">
        <v>634</v>
      </c>
      <c r="BC39" s="388" t="s">
        <v>635</v>
      </c>
      <c r="BD39" s="388" t="s">
        <v>642</v>
      </c>
      <c r="BE39" s="391" t="s">
        <v>690</v>
      </c>
      <c r="BF39" s="391" t="s">
        <v>2313</v>
      </c>
      <c r="BG39" s="417" t="s">
        <v>702</v>
      </c>
      <c r="BH39" s="418" t="s">
        <v>703</v>
      </c>
      <c r="BI39" s="426" t="s">
        <v>700</v>
      </c>
      <c r="BJ39" s="427" t="s">
        <v>701</v>
      </c>
      <c r="BK39" s="419" t="s">
        <v>712</v>
      </c>
      <c r="BL39" s="420" t="s">
        <v>713</v>
      </c>
      <c r="BM39" s="614" t="s">
        <v>723</v>
      </c>
      <c r="BN39" s="617" t="s">
        <v>2307</v>
      </c>
      <c r="BO39" s="617" t="s">
        <v>2306</v>
      </c>
      <c r="BP39" s="421" t="s">
        <v>814</v>
      </c>
      <c r="BQ39" s="421" t="s">
        <v>722</v>
      </c>
      <c r="BR39" s="420" t="s">
        <v>711</v>
      </c>
      <c r="BS39" s="553" t="s">
        <v>1630</v>
      </c>
      <c r="BT39" s="420" t="s">
        <v>728</v>
      </c>
      <c r="BU39" s="422" t="s">
        <v>729</v>
      </c>
      <c r="BV39" s="400" t="s">
        <v>726</v>
      </c>
      <c r="BW39" s="388" t="s">
        <v>724</v>
      </c>
      <c r="BX39" s="390" t="s">
        <v>725</v>
      </c>
      <c r="BY39" s="395" t="s">
        <v>724</v>
      </c>
      <c r="BZ39" s="390" t="s">
        <v>726</v>
      </c>
      <c r="CA39" s="388" t="s">
        <v>724</v>
      </c>
      <c r="CB39" s="390" t="s">
        <v>725</v>
      </c>
      <c r="CC39" s="399" t="s">
        <v>724</v>
      </c>
      <c r="CD39" s="406" t="s">
        <v>731</v>
      </c>
      <c r="CE39" s="403" t="s">
        <v>732</v>
      </c>
    </row>
    <row r="40" spans="1:83" ht="12.75" customHeight="1" x14ac:dyDescent="0.2">
      <c r="B40" s="415" t="s">
        <v>988</v>
      </c>
      <c r="C40" s="435"/>
      <c r="D40" s="435"/>
      <c r="E40" s="435"/>
      <c r="F40" s="435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5"/>
      <c r="V40" s="435"/>
      <c r="W40" s="435"/>
      <c r="X40" s="435"/>
      <c r="Y40" s="435"/>
      <c r="Z40" s="435"/>
      <c r="AA40" s="435"/>
      <c r="AB40" s="435"/>
      <c r="AC40" s="435"/>
      <c r="AD40" s="437"/>
      <c r="AE40" s="435"/>
      <c r="AF40" s="435"/>
      <c r="AG40" s="435"/>
      <c r="AH40" s="435"/>
      <c r="AI40" s="435"/>
      <c r="AJ40" s="435"/>
      <c r="AK40" s="435"/>
      <c r="AL40" s="554"/>
      <c r="AM40" s="435"/>
      <c r="AN40" s="435"/>
      <c r="AO40" s="435"/>
      <c r="AP40" s="435"/>
      <c r="AQ40" s="435"/>
      <c r="AR40" s="435"/>
      <c r="AS40" s="435"/>
      <c r="AT40" s="453"/>
      <c r="AU40" s="501"/>
      <c r="AV40" s="501"/>
      <c r="AW40" s="435"/>
      <c r="AX40" s="435"/>
      <c r="AY40" s="435"/>
      <c r="AZ40" s="435"/>
      <c r="BA40" s="435"/>
      <c r="BB40" s="435"/>
      <c r="BC40" s="435"/>
      <c r="BD40" s="435"/>
      <c r="BE40" s="435"/>
      <c r="BF40" s="435"/>
      <c r="BG40" s="435"/>
      <c r="BH40" s="436"/>
      <c r="BI40" s="379"/>
      <c r="BJ40" s="379"/>
      <c r="BK40" s="379"/>
      <c r="BL40" s="379"/>
      <c r="BM40" s="615"/>
      <c r="BN40" s="615"/>
      <c r="BO40" s="615"/>
      <c r="BP40" s="382"/>
      <c r="BQ40" s="619"/>
      <c r="BR40" s="382"/>
      <c r="BS40" s="382"/>
      <c r="BT40" s="382"/>
      <c r="BU40" s="382"/>
      <c r="BV40" s="382"/>
      <c r="BW40" s="382"/>
      <c r="BX40" s="382"/>
      <c r="BY40" s="382"/>
    </row>
    <row r="41" spans="1:83" ht="12.75" customHeight="1" x14ac:dyDescent="0.2">
      <c r="A41" s="32" t="s">
        <v>2310</v>
      </c>
      <c r="B41" s="623" t="s">
        <v>989</v>
      </c>
      <c r="C41" s="520" t="s">
        <v>1691</v>
      </c>
      <c r="D41" s="520" t="s">
        <v>607</v>
      </c>
      <c r="E41" s="516">
        <v>206</v>
      </c>
      <c r="F41" s="516">
        <v>0.84</v>
      </c>
      <c r="G41" s="295">
        <f t="shared" ref="G41" si="0">IF(D41="3ф",1000*E41/(3^0.5*380*F41),1000*E41/(220*F41))</f>
        <v>372.60073763490891</v>
      </c>
      <c r="H41" s="517">
        <v>7</v>
      </c>
      <c r="I41" s="516">
        <v>40</v>
      </c>
      <c r="J41" s="516">
        <v>0</v>
      </c>
      <c r="K41" s="516" t="s">
        <v>90</v>
      </c>
      <c r="L41" s="516" t="s">
        <v>1692</v>
      </c>
      <c r="M41" s="516" t="s">
        <v>395</v>
      </c>
      <c r="N41" s="516">
        <v>0</v>
      </c>
      <c r="O41" s="518">
        <v>1</v>
      </c>
      <c r="P41" s="416">
        <v>1</v>
      </c>
      <c r="Q41" s="623">
        <v>0.89</v>
      </c>
      <c r="R41" s="516">
        <v>1</v>
      </c>
      <c r="S41" s="551">
        <v>240</v>
      </c>
      <c r="T41" s="551">
        <v>240</v>
      </c>
      <c r="U41" s="624">
        <v>320</v>
      </c>
      <c r="V41" s="447">
        <v>402.13760000000002</v>
      </c>
      <c r="W41" s="625">
        <v>0.18</v>
      </c>
      <c r="X41" s="296">
        <v>7.1999999999999993</v>
      </c>
      <c r="Y41" s="378">
        <v>8.7301587301587311</v>
      </c>
      <c r="Z41" s="377">
        <v>0</v>
      </c>
      <c r="AA41" s="297">
        <v>0</v>
      </c>
      <c r="AB41" s="297">
        <v>7.5399999999999995E-2</v>
      </c>
      <c r="AC41" s="297">
        <v>7.5399999999999995E-2</v>
      </c>
      <c r="AD41" s="297">
        <v>0.15079999999999999</v>
      </c>
      <c r="AE41" s="375">
        <v>7.9000000000000001E-2</v>
      </c>
      <c r="AF41" s="375">
        <v>7.9000000000000001E-2</v>
      </c>
      <c r="AG41" s="297">
        <v>0.158</v>
      </c>
      <c r="AH41" s="450">
        <v>64.339822708219032</v>
      </c>
      <c r="AI41" s="297">
        <v>7.0849835062046331</v>
      </c>
      <c r="AJ41" s="440">
        <v>6.32</v>
      </c>
      <c r="AK41" s="443">
        <v>8.0016944086019421</v>
      </c>
      <c r="AL41" s="567"/>
      <c r="AM41" s="424">
        <v>5.8785711394339643E-3</v>
      </c>
      <c r="AN41" s="556">
        <v>6.7790992818905229</v>
      </c>
      <c r="AO41" s="451">
        <v>65.025022656750252</v>
      </c>
      <c r="AP41" s="297">
        <v>7.1012556561634543</v>
      </c>
      <c r="AQ41" s="375">
        <v>27.506325888280575</v>
      </c>
      <c r="AR41" s="443">
        <v>7.998160164812627</v>
      </c>
      <c r="AS41" s="445">
        <v>0.65721566851065139</v>
      </c>
      <c r="AT41" s="506">
        <v>5.2565161795725928</v>
      </c>
      <c r="AU41" s="505">
        <v>0.79655950321695923</v>
      </c>
      <c r="AV41" s="571">
        <v>5.5759165225187148</v>
      </c>
      <c r="AW41" s="565">
        <v>10</v>
      </c>
      <c r="AX41" s="636">
        <v>5</v>
      </c>
      <c r="AY41" s="631">
        <v>50</v>
      </c>
      <c r="AZ41" s="637">
        <v>10</v>
      </c>
      <c r="BA41" s="637">
        <v>100</v>
      </c>
      <c r="BB41" s="566">
        <v>400</v>
      </c>
      <c r="BC41" s="623">
        <v>0.9</v>
      </c>
      <c r="BD41" s="632">
        <v>360</v>
      </c>
      <c r="BE41" s="1181">
        <v>10</v>
      </c>
      <c r="BF41" s="639">
        <v>4000</v>
      </c>
      <c r="BG41" s="564">
        <v>0.1</v>
      </c>
      <c r="BH41" s="564">
        <v>5</v>
      </c>
      <c r="BI41" s="405">
        <v>0</v>
      </c>
      <c r="BJ41" s="128">
        <v>0</v>
      </c>
      <c r="BK41" s="383">
        <v>3.5424917531023166</v>
      </c>
      <c r="BL41" s="381">
        <v>3.16</v>
      </c>
      <c r="BM41" s="616">
        <v>12.188505682892101</v>
      </c>
      <c r="BN41" s="621">
        <v>1.3965876931300554</v>
      </c>
      <c r="BO41" s="621">
        <v>24.073191613024647</v>
      </c>
      <c r="BP41" s="386">
        <v>10.921584253866545</v>
      </c>
      <c r="BQ41" s="386">
        <v>9.867714414547498</v>
      </c>
      <c r="BR41" s="384">
        <v>9.7236416314964019E-3</v>
      </c>
      <c r="BS41" s="574"/>
      <c r="BT41" s="385">
        <v>16.300508076079062</v>
      </c>
      <c r="BU41" s="401">
        <v>744.24289490904152</v>
      </c>
      <c r="BV41" s="569">
        <v>65.964185758266837</v>
      </c>
      <c r="BW41" s="128">
        <v>160</v>
      </c>
      <c r="BX41" s="568">
        <v>148.49614296484242</v>
      </c>
      <c r="BY41" s="380">
        <v>350</v>
      </c>
      <c r="BZ41" s="568">
        <v>65.990056288245228</v>
      </c>
      <c r="CA41" s="128">
        <v>160</v>
      </c>
      <c r="CB41" s="568">
        <v>146.34127772794619</v>
      </c>
      <c r="CC41" s="381">
        <v>350</v>
      </c>
      <c r="CD41" s="404">
        <v>33.899653690947957</v>
      </c>
      <c r="CE41" s="385">
        <v>147.379304036728</v>
      </c>
    </row>
    <row r="42" spans="1:83" ht="12.75" customHeight="1" x14ac:dyDescent="0.2">
      <c r="B42" s="628" t="s">
        <v>989</v>
      </c>
      <c r="C42" s="520" t="s">
        <v>1691</v>
      </c>
      <c r="D42" s="520" t="s">
        <v>607</v>
      </c>
      <c r="E42" s="516">
        <v>180</v>
      </c>
      <c r="F42" s="516">
        <v>0.85</v>
      </c>
      <c r="G42" s="295">
        <f t="shared" ref="G42" si="1">IF(D42="3ф",1000*E42/(3^0.5*380*F42),1000*E42/(220*F42))</f>
        <v>321.74318406852211</v>
      </c>
      <c r="H42" s="517">
        <v>7</v>
      </c>
      <c r="I42" s="516">
        <v>110</v>
      </c>
      <c r="J42" s="516">
        <v>0</v>
      </c>
      <c r="K42" s="516" t="s">
        <v>90</v>
      </c>
      <c r="L42" s="516" t="s">
        <v>1692</v>
      </c>
      <c r="M42" s="516" t="s">
        <v>395</v>
      </c>
      <c r="N42" s="516">
        <v>0</v>
      </c>
      <c r="O42" s="518">
        <v>1</v>
      </c>
      <c r="P42" s="416">
        <v>1</v>
      </c>
      <c r="Q42" s="628">
        <v>0.89</v>
      </c>
      <c r="R42" s="516">
        <v>1</v>
      </c>
      <c r="S42" s="551">
        <v>185</v>
      </c>
      <c r="T42" s="551">
        <v>185</v>
      </c>
      <c r="U42" s="629">
        <v>278</v>
      </c>
      <c r="V42" s="447">
        <v>349.35703999999998</v>
      </c>
      <c r="W42" s="630">
        <v>0.24</v>
      </c>
      <c r="X42" s="296">
        <v>33.599999999999994</v>
      </c>
      <c r="Y42" s="378">
        <v>4.2635658914728687</v>
      </c>
      <c r="Z42" s="377">
        <v>0</v>
      </c>
      <c r="AA42" s="297">
        <v>0</v>
      </c>
      <c r="AB42" s="297">
        <v>9.9099999999999994E-2</v>
      </c>
      <c r="AC42" s="297">
        <v>9.9099999999999994E-2</v>
      </c>
      <c r="AD42" s="297">
        <v>0.19819999999999999</v>
      </c>
      <c r="AE42" s="375">
        <v>7.6999999999999999E-2</v>
      </c>
      <c r="AF42" s="375">
        <v>7.6999999999999999E-2</v>
      </c>
      <c r="AG42" s="297">
        <v>0.154</v>
      </c>
      <c r="AH42" s="450">
        <v>63.926550408360946</v>
      </c>
      <c r="AI42" s="297">
        <v>32.657403395980552</v>
      </c>
      <c r="AJ42" s="440">
        <v>23.26</v>
      </c>
      <c r="AK42" s="443">
        <v>3.7869620817533316</v>
      </c>
      <c r="AL42" s="567"/>
      <c r="AM42" s="424">
        <v>3.3585988922171712E-3</v>
      </c>
      <c r="AN42" s="556">
        <v>1.4822741223394387</v>
      </c>
      <c r="AO42" s="451">
        <v>64.177953208462668</v>
      </c>
      <c r="AP42" s="297">
        <v>32.68253724684353</v>
      </c>
      <c r="AQ42" s="375">
        <v>58.114534035575126</v>
      </c>
      <c r="AR42" s="443">
        <v>3.7856278752114885</v>
      </c>
      <c r="AS42" s="445">
        <v>0.7312890719684304</v>
      </c>
      <c r="AT42" s="506">
        <v>2.7683882956812305</v>
      </c>
      <c r="AU42" s="505">
        <v>2.2481856013914148</v>
      </c>
      <c r="AV42" s="571">
        <v>15.737299209739904</v>
      </c>
      <c r="AW42" s="565">
        <v>10</v>
      </c>
      <c r="AX42" s="627">
        <v>1</v>
      </c>
      <c r="AY42" s="631">
        <v>10</v>
      </c>
      <c r="AZ42" s="637">
        <v>10</v>
      </c>
      <c r="BA42" s="637">
        <v>100</v>
      </c>
      <c r="BB42" s="566">
        <v>160</v>
      </c>
      <c r="BC42" s="628">
        <v>0.72</v>
      </c>
      <c r="BD42" s="632">
        <v>115.19999999999999</v>
      </c>
      <c r="BE42" s="1181">
        <v>5</v>
      </c>
      <c r="BF42" s="639">
        <v>800</v>
      </c>
      <c r="BG42" s="564">
        <v>0.1</v>
      </c>
      <c r="BH42" s="564">
        <v>5</v>
      </c>
      <c r="BI42" s="405">
        <v>0</v>
      </c>
      <c r="BJ42" s="128">
        <v>0</v>
      </c>
      <c r="BK42" s="383">
        <v>16.328701697990276</v>
      </c>
      <c r="BL42" s="381">
        <v>11.63</v>
      </c>
      <c r="BM42" s="616">
        <v>9.867714414547498</v>
      </c>
      <c r="BN42" s="621">
        <v>1.2934551332744788</v>
      </c>
      <c r="BO42" s="621">
        <v>18.050238242328216</v>
      </c>
      <c r="BP42" s="386">
        <v>8.9046625384379965</v>
      </c>
      <c r="BQ42" s="386">
        <v>6.0693260027247735</v>
      </c>
      <c r="BR42" s="384">
        <v>7.0561710398245282E-3</v>
      </c>
      <c r="BS42" s="574"/>
      <c r="BT42" s="385">
        <v>10.424250765644439</v>
      </c>
      <c r="BU42" s="401">
        <v>487.54601082428024</v>
      </c>
      <c r="BV42" s="569">
        <v>65.672707514792037</v>
      </c>
      <c r="BW42" s="128">
        <v>160</v>
      </c>
      <c r="BX42" s="568">
        <v>157.84107375943563</v>
      </c>
      <c r="BY42" s="380">
        <v>350</v>
      </c>
      <c r="BZ42" s="568">
        <v>65.69906631434776</v>
      </c>
      <c r="CA42" s="128">
        <v>160</v>
      </c>
      <c r="CB42" s="568">
        <v>154.78828015498408</v>
      </c>
      <c r="CC42" s="381">
        <v>350</v>
      </c>
      <c r="CD42" s="404">
        <v>27.041932503464018</v>
      </c>
      <c r="CE42" s="385">
        <v>119.16246255959666</v>
      </c>
    </row>
    <row r="43" spans="1:83" ht="12.75" customHeight="1" x14ac:dyDescent="0.2">
      <c r="B43" s="557" t="s">
        <v>989</v>
      </c>
      <c r="C43" s="520" t="s">
        <v>1691</v>
      </c>
      <c r="D43" s="520" t="s">
        <v>607</v>
      </c>
      <c r="E43" s="516">
        <v>90</v>
      </c>
      <c r="F43" s="516">
        <v>0.85</v>
      </c>
      <c r="G43" s="295">
        <f t="shared" ref="G43:G49" si="2">IF(D43="3ф",1000*E43/(3^0.5*380*F43),1000*E43/(220*F43))</f>
        <v>160.87159203426106</v>
      </c>
      <c r="H43" s="517">
        <v>1</v>
      </c>
      <c r="I43" s="516">
        <v>10</v>
      </c>
      <c r="J43" s="516">
        <v>0</v>
      </c>
      <c r="K43" s="516" t="s">
        <v>90</v>
      </c>
      <c r="L43" s="516" t="s">
        <v>1692</v>
      </c>
      <c r="M43" s="516" t="s">
        <v>395</v>
      </c>
      <c r="N43" s="516">
        <v>0</v>
      </c>
      <c r="O43" s="518">
        <v>1</v>
      </c>
      <c r="P43" s="416">
        <v>1</v>
      </c>
      <c r="Q43" s="557">
        <v>0.89</v>
      </c>
      <c r="R43" s="516">
        <v>1</v>
      </c>
      <c r="S43" s="551">
        <v>50</v>
      </c>
      <c r="T43" s="551">
        <v>50</v>
      </c>
      <c r="U43" s="558">
        <v>130</v>
      </c>
      <c r="V43" s="447">
        <v>163.36840000000001</v>
      </c>
      <c r="W43" s="559">
        <v>0.85</v>
      </c>
      <c r="X43" s="296">
        <v>42.099999999999994</v>
      </c>
      <c r="Y43" s="378">
        <v>3.6605657237936775</v>
      </c>
      <c r="Z43" s="377">
        <v>0</v>
      </c>
      <c r="AA43" s="297">
        <v>0</v>
      </c>
      <c r="AB43" s="297">
        <v>0.38700000000000001</v>
      </c>
      <c r="AC43" s="297">
        <v>0.38700000000000001</v>
      </c>
      <c r="AD43" s="297">
        <v>0.77400000000000002</v>
      </c>
      <c r="AE43" s="375">
        <v>8.2000000000000003E-2</v>
      </c>
      <c r="AF43" s="375">
        <v>8.2000000000000003E-2</v>
      </c>
      <c r="AG43" s="297">
        <v>0.16400000000000001</v>
      </c>
      <c r="AH43" s="450">
        <v>68.78667931597289</v>
      </c>
      <c r="AI43" s="297">
        <v>41.884052600333426</v>
      </c>
      <c r="AJ43" s="440">
        <v>24.900000000000002</v>
      </c>
      <c r="AK43" s="443">
        <v>3.2970347910763134</v>
      </c>
      <c r="AL43" s="567"/>
      <c r="AM43" s="424">
        <v>2.8159255050077638E-3</v>
      </c>
      <c r="AN43" s="556">
        <v>1.1176541861361444</v>
      </c>
      <c r="AO43" s="451">
        <v>71.417512067903772</v>
      </c>
      <c r="AP43" s="297">
        <v>41.983169899782752</v>
      </c>
      <c r="AQ43" s="375">
        <v>66.811848508676917</v>
      </c>
      <c r="AR43" s="443">
        <v>3.2928291150547704</v>
      </c>
      <c r="AS43" s="445">
        <v>0.74683234031683843</v>
      </c>
      <c r="AT43" s="506">
        <v>2.4591912742597781</v>
      </c>
      <c r="AU43" s="505">
        <v>0.31920799610112771</v>
      </c>
      <c r="AV43" s="571">
        <v>0.31920799610112771</v>
      </c>
      <c r="AW43" s="565">
        <v>10</v>
      </c>
      <c r="AX43" s="560">
        <v>1</v>
      </c>
      <c r="AY43" s="631">
        <v>10</v>
      </c>
      <c r="AZ43" s="637">
        <v>10</v>
      </c>
      <c r="BA43" s="637">
        <v>100</v>
      </c>
      <c r="BB43" s="566">
        <v>160</v>
      </c>
      <c r="BC43" s="561">
        <v>0.72</v>
      </c>
      <c r="BD43" s="632">
        <v>115.19999999999999</v>
      </c>
      <c r="BE43" s="1181">
        <v>5</v>
      </c>
      <c r="BF43" s="639">
        <v>800</v>
      </c>
      <c r="BG43" s="564">
        <v>0.1</v>
      </c>
      <c r="BH43" s="564">
        <v>5</v>
      </c>
      <c r="BI43" s="405">
        <v>0</v>
      </c>
      <c r="BJ43" s="128">
        <v>0</v>
      </c>
      <c r="BK43" s="383">
        <v>20.942026300166713</v>
      </c>
      <c r="BL43" s="381">
        <v>12.450000000000001</v>
      </c>
      <c r="BM43" s="616">
        <v>6.0693260027247735</v>
      </c>
      <c r="BN43" s="621">
        <v>1.1495812528496883</v>
      </c>
      <c r="BO43" s="621">
        <v>9.8672273775363912</v>
      </c>
      <c r="BP43" s="386">
        <v>5.0419860603109861</v>
      </c>
      <c r="BQ43" s="386">
        <v>5.5227907336217843</v>
      </c>
      <c r="BR43" s="384">
        <v>4.1713291630482629E-3</v>
      </c>
      <c r="BS43" s="574"/>
      <c r="BT43" s="385">
        <v>3.8373298893307157</v>
      </c>
      <c r="BU43" s="401">
        <v>184.33724871335099</v>
      </c>
      <c r="BV43" s="569">
        <v>77.841684442982412</v>
      </c>
      <c r="BW43" s="128">
        <v>160</v>
      </c>
      <c r="BX43" s="618">
        <v>1029.3265514375714</v>
      </c>
      <c r="BY43" s="380">
        <v>350</v>
      </c>
      <c r="BZ43" s="568">
        <v>77.915050564956744</v>
      </c>
      <c r="CA43" s="128">
        <v>160</v>
      </c>
      <c r="CB43" s="618">
        <v>899.1864552401064</v>
      </c>
      <c r="CC43" s="381">
        <v>350</v>
      </c>
      <c r="CD43" s="404">
        <v>16.903524464525006</v>
      </c>
      <c r="CE43" s="385">
        <v>74.168633783353926</v>
      </c>
    </row>
    <row r="44" spans="1:83" ht="12.75" customHeight="1" x14ac:dyDescent="0.2">
      <c r="B44" s="561" t="s">
        <v>989</v>
      </c>
      <c r="C44" s="520" t="s">
        <v>1691</v>
      </c>
      <c r="D44" s="520" t="s">
        <v>607</v>
      </c>
      <c r="E44" s="516">
        <v>50</v>
      </c>
      <c r="F44" s="516">
        <v>0.85</v>
      </c>
      <c r="G44" s="295">
        <f t="shared" si="2"/>
        <v>89.373106685700591</v>
      </c>
      <c r="H44" s="517">
        <v>1</v>
      </c>
      <c r="I44" s="516">
        <v>50</v>
      </c>
      <c r="J44" s="516">
        <v>0</v>
      </c>
      <c r="K44" s="516" t="s">
        <v>90</v>
      </c>
      <c r="L44" s="516" t="s">
        <v>1692</v>
      </c>
      <c r="M44" s="516" t="s">
        <v>393</v>
      </c>
      <c r="N44" s="516">
        <v>0</v>
      </c>
      <c r="O44" s="518">
        <v>1</v>
      </c>
      <c r="P44" s="416">
        <v>1</v>
      </c>
      <c r="Q44" s="561">
        <v>1</v>
      </c>
      <c r="R44" s="516">
        <v>1</v>
      </c>
      <c r="S44" s="551">
        <v>25</v>
      </c>
      <c r="T44" s="551">
        <v>25</v>
      </c>
      <c r="U44" s="562">
        <v>96</v>
      </c>
      <c r="V44" s="447">
        <v>96</v>
      </c>
      <c r="W44" s="563">
        <v>1.71</v>
      </c>
      <c r="X44" s="296">
        <v>127.6</v>
      </c>
      <c r="Y44" s="378">
        <v>1.5109890109890109</v>
      </c>
      <c r="Z44" s="377">
        <v>0</v>
      </c>
      <c r="AA44" s="297">
        <v>0</v>
      </c>
      <c r="AB44" s="297">
        <v>0.72699999999999998</v>
      </c>
      <c r="AC44" s="297">
        <v>0.72699999999999998</v>
      </c>
      <c r="AD44" s="297">
        <v>1.454</v>
      </c>
      <c r="AE44" s="375">
        <v>8.5000000000000006E-2</v>
      </c>
      <c r="AF44" s="375">
        <v>8.5000000000000006E-2</v>
      </c>
      <c r="AG44" s="297">
        <v>0.17</v>
      </c>
      <c r="AH44" s="450">
        <v>64.668195306656344</v>
      </c>
      <c r="AI44" s="297">
        <v>127.36900456408901</v>
      </c>
      <c r="AJ44" s="440">
        <v>33.400000000000006</v>
      </c>
      <c r="AK44" s="443">
        <v>1.4698469556336871</v>
      </c>
      <c r="AL44" s="567"/>
      <c r="AM44" s="424">
        <v>1.2090629365230528E-3</v>
      </c>
      <c r="AN44" s="556">
        <v>0.21865712740801724</v>
      </c>
      <c r="AO44" s="451">
        <v>66.686005439700182</v>
      </c>
      <c r="AP44" s="297">
        <v>127.96587905172787</v>
      </c>
      <c r="AQ44" s="375">
        <v>150.25288730867635</v>
      </c>
      <c r="AR44" s="443">
        <v>1.4641981524656937</v>
      </c>
      <c r="AS44" s="445">
        <v>0.83731781929190796</v>
      </c>
      <c r="AT44" s="506">
        <v>1.2259992040338152</v>
      </c>
      <c r="AU44" s="505">
        <v>1.5712046198092442</v>
      </c>
      <c r="AV44" s="571">
        <v>1.5712046198092442</v>
      </c>
      <c r="AW44" s="565">
        <v>10</v>
      </c>
      <c r="AX44" s="560">
        <v>1</v>
      </c>
      <c r="AY44" s="631">
        <v>10</v>
      </c>
      <c r="AZ44" s="637">
        <v>10</v>
      </c>
      <c r="BA44" s="637">
        <v>100</v>
      </c>
      <c r="BB44" s="566">
        <v>160</v>
      </c>
      <c r="BC44" s="561">
        <v>0.72</v>
      </c>
      <c r="BD44" s="634">
        <v>115.19999999999999</v>
      </c>
      <c r="BE44" s="1181">
        <v>5</v>
      </c>
      <c r="BF44" s="639">
        <v>800</v>
      </c>
      <c r="BG44" s="564">
        <v>0.1</v>
      </c>
      <c r="BH44" s="564">
        <v>5</v>
      </c>
      <c r="BI44" s="405">
        <v>0</v>
      </c>
      <c r="BJ44" s="128">
        <v>0</v>
      </c>
      <c r="BK44" s="383">
        <v>63.684502282044505</v>
      </c>
      <c r="BL44" s="381">
        <v>16.700000000000003</v>
      </c>
      <c r="BM44" s="616">
        <v>5.5227907336217843</v>
      </c>
      <c r="BN44" s="621">
        <v>1.1148554142778977</v>
      </c>
      <c r="BO44" s="621">
        <v>8.7074729236371056</v>
      </c>
      <c r="BP44" s="386">
        <v>4.0871937027363927</v>
      </c>
      <c r="BQ44" s="386">
        <v>2.8458463660392108</v>
      </c>
      <c r="BR44" s="384">
        <v>3.5446417279303031E-3</v>
      </c>
      <c r="BS44" s="574"/>
      <c r="BT44" s="385">
        <v>3.1582376369963043</v>
      </c>
      <c r="BU44" s="401">
        <v>152.61420332515166</v>
      </c>
      <c r="BV44" s="569">
        <v>95.106114388750598</v>
      </c>
      <c r="BW44" s="128">
        <v>160</v>
      </c>
      <c r="BX44" s="618">
        <v>34668.342032230197</v>
      </c>
      <c r="BY44" s="380">
        <v>350</v>
      </c>
      <c r="BZ44" s="568">
        <v>95.172062291676866</v>
      </c>
      <c r="CA44" s="128">
        <v>160</v>
      </c>
      <c r="CB44" s="618">
        <v>20023.017071611881</v>
      </c>
      <c r="CC44" s="381">
        <v>350</v>
      </c>
      <c r="CD44" s="404">
        <v>14.951250353068623</v>
      </c>
      <c r="CE44" s="385">
        <v>66.793223663374036</v>
      </c>
    </row>
    <row r="45" spans="1:83" ht="12.75" customHeight="1" x14ac:dyDescent="0.2">
      <c r="B45" s="561" t="s">
        <v>989</v>
      </c>
      <c r="C45" s="520" t="s">
        <v>1691</v>
      </c>
      <c r="D45" s="520" t="s">
        <v>607</v>
      </c>
      <c r="E45" s="516">
        <v>50</v>
      </c>
      <c r="F45" s="516">
        <v>0.85</v>
      </c>
      <c r="G45" s="295">
        <f t="shared" si="2"/>
        <v>89.373106685700591</v>
      </c>
      <c r="H45" s="517">
        <v>1</v>
      </c>
      <c r="I45" s="516">
        <v>50</v>
      </c>
      <c r="J45" s="516">
        <v>0</v>
      </c>
      <c r="K45" s="516" t="s">
        <v>90</v>
      </c>
      <c r="L45" s="516" t="s">
        <v>1692</v>
      </c>
      <c r="M45" s="516" t="s">
        <v>393</v>
      </c>
      <c r="N45" s="516">
        <v>0</v>
      </c>
      <c r="O45" s="518">
        <v>1</v>
      </c>
      <c r="P45" s="416">
        <v>1</v>
      </c>
      <c r="Q45" s="561">
        <v>1</v>
      </c>
      <c r="R45" s="516">
        <v>1</v>
      </c>
      <c r="S45" s="551">
        <v>25</v>
      </c>
      <c r="T45" s="551">
        <v>25</v>
      </c>
      <c r="U45" s="562">
        <v>96</v>
      </c>
      <c r="V45" s="447">
        <v>96</v>
      </c>
      <c r="W45" s="563">
        <v>1.71</v>
      </c>
      <c r="X45" s="296">
        <v>213.1</v>
      </c>
      <c r="Y45" s="378">
        <v>0.95196884465599307</v>
      </c>
      <c r="Z45" s="377">
        <v>0</v>
      </c>
      <c r="AA45" s="297">
        <v>0</v>
      </c>
      <c r="AB45" s="297">
        <v>0.72699999999999998</v>
      </c>
      <c r="AC45" s="297">
        <v>0.72699999999999998</v>
      </c>
      <c r="AD45" s="297">
        <v>1.454</v>
      </c>
      <c r="AE45" s="375">
        <v>8.5000000000000006E-2</v>
      </c>
      <c r="AF45" s="375">
        <v>8.5000000000000006E-2</v>
      </c>
      <c r="AG45" s="297">
        <v>0.17</v>
      </c>
      <c r="AH45" s="450">
        <v>64.668195306656344</v>
      </c>
      <c r="AI45" s="297">
        <v>212.85395652784459</v>
      </c>
      <c r="AJ45" s="440">
        <v>41.900000000000006</v>
      </c>
      <c r="AK45" s="443">
        <v>0.93641431899564898</v>
      </c>
      <c r="AL45" s="567"/>
      <c r="AM45" s="424">
        <v>8.5978866410350299E-4</v>
      </c>
      <c r="AN45" s="556">
        <v>8.844110209559071E-2</v>
      </c>
      <c r="AO45" s="451">
        <v>65.482713600123247</v>
      </c>
      <c r="AP45" s="297">
        <v>213.32803779082633</v>
      </c>
      <c r="AQ45" s="375">
        <v>235.40391373589443</v>
      </c>
      <c r="AR45" s="443">
        <v>0.93456390129020339</v>
      </c>
      <c r="AS45" s="445">
        <v>0.84345083608457427</v>
      </c>
      <c r="AT45" s="506">
        <v>0.7882587039176836</v>
      </c>
      <c r="AU45" s="505">
        <v>1.5712046198092442</v>
      </c>
      <c r="AV45" s="571">
        <v>1.5712046198092442</v>
      </c>
      <c r="AW45" s="565">
        <v>10</v>
      </c>
      <c r="AX45" s="560">
        <v>1</v>
      </c>
      <c r="AY45" s="631">
        <v>10</v>
      </c>
      <c r="AZ45" s="637">
        <v>10</v>
      </c>
      <c r="BA45" s="637">
        <v>100</v>
      </c>
      <c r="BB45" s="566">
        <v>160</v>
      </c>
      <c r="BC45" s="561">
        <v>0.72</v>
      </c>
      <c r="BD45" s="634">
        <v>115.19999999999999</v>
      </c>
      <c r="BE45" s="641">
        <v>5</v>
      </c>
      <c r="BF45" s="639">
        <v>800</v>
      </c>
      <c r="BG45" s="564">
        <v>0.1</v>
      </c>
      <c r="BH45" s="564">
        <v>5</v>
      </c>
      <c r="BI45" s="405">
        <v>0</v>
      </c>
      <c r="BJ45" s="128">
        <v>0</v>
      </c>
      <c r="BK45" s="383">
        <v>106.42697826392229</v>
      </c>
      <c r="BL45" s="381">
        <v>20.950000000000003</v>
      </c>
      <c r="BM45" s="616">
        <v>2.8458463660392108</v>
      </c>
      <c r="BN45" s="621">
        <v>1.0157709970732149</v>
      </c>
      <c r="BO45" s="621">
        <v>4.0881070266333772</v>
      </c>
      <c r="BP45" s="386">
        <v>2.3491066607279674</v>
      </c>
      <c r="BQ45" s="386">
        <v>1.8543188785739275</v>
      </c>
      <c r="BR45" s="384">
        <v>1.5531632700850058E-3</v>
      </c>
      <c r="BS45" s="574"/>
      <c r="BT45" s="385">
        <v>0.82246297711862482</v>
      </c>
      <c r="BU45" s="401">
        <v>40.506786518701674</v>
      </c>
      <c r="BV45" s="569">
        <v>72.307109162542616</v>
      </c>
      <c r="BW45" s="128">
        <v>160</v>
      </c>
      <c r="BX45" s="618">
        <v>813.10313441743824</v>
      </c>
      <c r="BY45" s="380">
        <v>350</v>
      </c>
      <c r="BZ45" s="568">
        <v>72.329003329752936</v>
      </c>
      <c r="CA45" s="128">
        <v>160</v>
      </c>
      <c r="CB45" s="618">
        <v>681.32218480061124</v>
      </c>
      <c r="CC45" s="381">
        <v>350</v>
      </c>
      <c r="CD45" s="404">
        <v>7.6298023901852696</v>
      </c>
      <c r="CE45" s="385">
        <v>34.411121186189476</v>
      </c>
    </row>
    <row r="46" spans="1:83" ht="12.75" customHeight="1" x14ac:dyDescent="0.2">
      <c r="B46" s="561" t="s">
        <v>989</v>
      </c>
      <c r="C46" s="520" t="s">
        <v>1691</v>
      </c>
      <c r="D46" s="520" t="s">
        <v>607</v>
      </c>
      <c r="E46" s="516">
        <v>50</v>
      </c>
      <c r="F46" s="516">
        <v>0.85</v>
      </c>
      <c r="G46" s="295">
        <f t="shared" si="2"/>
        <v>89.373106685700591</v>
      </c>
      <c r="H46" s="517">
        <v>1</v>
      </c>
      <c r="I46" s="516">
        <v>50</v>
      </c>
      <c r="J46" s="516">
        <v>0</v>
      </c>
      <c r="K46" s="516" t="s">
        <v>90</v>
      </c>
      <c r="L46" s="516" t="s">
        <v>1692</v>
      </c>
      <c r="M46" s="516" t="s">
        <v>393</v>
      </c>
      <c r="N46" s="516">
        <v>0</v>
      </c>
      <c r="O46" s="518">
        <v>1</v>
      </c>
      <c r="P46" s="416">
        <v>1</v>
      </c>
      <c r="Q46" s="561">
        <v>1</v>
      </c>
      <c r="R46" s="516">
        <v>1</v>
      </c>
      <c r="S46" s="551">
        <v>25</v>
      </c>
      <c r="T46" s="551">
        <v>25</v>
      </c>
      <c r="U46" s="562">
        <v>96</v>
      </c>
      <c r="V46" s="447">
        <v>96</v>
      </c>
      <c r="W46" s="563">
        <v>1.71</v>
      </c>
      <c r="X46" s="296">
        <v>298.60000000000002</v>
      </c>
      <c r="Y46" s="378">
        <v>0.6948831332912192</v>
      </c>
      <c r="Z46" s="377">
        <v>0</v>
      </c>
      <c r="AA46" s="297">
        <v>0</v>
      </c>
      <c r="AB46" s="297">
        <v>0.72699999999999998</v>
      </c>
      <c r="AC46" s="297">
        <v>0.72699999999999998</v>
      </c>
      <c r="AD46" s="297">
        <v>1.454</v>
      </c>
      <c r="AE46" s="375">
        <v>8.5000000000000006E-2</v>
      </c>
      <c r="AF46" s="375">
        <v>8.5000000000000006E-2</v>
      </c>
      <c r="AG46" s="297">
        <v>0.17</v>
      </c>
      <c r="AH46" s="450">
        <v>64.668195306656344</v>
      </c>
      <c r="AI46" s="297">
        <v>298.33890849160014</v>
      </c>
      <c r="AJ46" s="440">
        <v>50.400000000000006</v>
      </c>
      <c r="AK46" s="443">
        <v>0.68628584850591534</v>
      </c>
      <c r="AL46" s="567"/>
      <c r="AM46" s="424">
        <v>7.0698607441874888E-4</v>
      </c>
      <c r="AN46" s="556">
        <v>4.7431808731125714E-2</v>
      </c>
      <c r="AO46" s="451">
        <v>65.104753881452837</v>
      </c>
      <c r="AP46" s="297">
        <v>298.71795662624652</v>
      </c>
      <c r="AQ46" s="375">
        <v>320.93989108560811</v>
      </c>
      <c r="AR46" s="443">
        <v>0.68548661637489239</v>
      </c>
      <c r="AS46" s="445">
        <v>0.84345083608457427</v>
      </c>
      <c r="AT46" s="506">
        <v>0.57817425970618885</v>
      </c>
      <c r="AU46" s="505">
        <v>1.5712046198092442</v>
      </c>
      <c r="AV46" s="571">
        <v>1.5712046198092442</v>
      </c>
      <c r="AW46" s="565">
        <v>10</v>
      </c>
      <c r="AX46" s="560">
        <v>1</v>
      </c>
      <c r="AY46" s="631">
        <v>10</v>
      </c>
      <c r="AZ46" s="637">
        <v>10</v>
      </c>
      <c r="BA46" s="637">
        <v>100</v>
      </c>
      <c r="BB46" s="566">
        <v>160</v>
      </c>
      <c r="BC46" s="561">
        <v>0.72</v>
      </c>
      <c r="BD46" s="634">
        <v>115.19999999999999</v>
      </c>
      <c r="BE46" s="641">
        <v>5</v>
      </c>
      <c r="BF46" s="639">
        <v>800</v>
      </c>
      <c r="BG46" s="564">
        <v>0.1</v>
      </c>
      <c r="BH46" s="564">
        <v>5</v>
      </c>
      <c r="BI46" s="405">
        <v>0</v>
      </c>
      <c r="BJ46" s="128">
        <v>0</v>
      </c>
      <c r="BK46" s="383">
        <v>149.16945424580007</v>
      </c>
      <c r="BL46" s="381">
        <v>25.200000000000003</v>
      </c>
      <c r="BM46" s="616">
        <v>1.8543188785739277</v>
      </c>
      <c r="BN46" s="621">
        <v>1.0037427946409481</v>
      </c>
      <c r="BO46" s="621">
        <v>2.6322180225906071</v>
      </c>
      <c r="BP46" s="386">
        <v>1.6238606117924288</v>
      </c>
      <c r="BQ46" s="386">
        <v>1.36738136026505</v>
      </c>
      <c r="BR46" s="384">
        <v>1.0813316236059009E-3</v>
      </c>
      <c r="BS46" s="574"/>
      <c r="BT46" s="385">
        <v>0.34756800751305345</v>
      </c>
      <c r="BU46" s="401">
        <v>17.196210674347832</v>
      </c>
      <c r="BV46" s="569">
        <v>67.87235808535462</v>
      </c>
      <c r="BW46" s="128">
        <v>160</v>
      </c>
      <c r="BX46" s="568">
        <v>273.57964888776087</v>
      </c>
      <c r="BY46" s="380">
        <v>350</v>
      </c>
      <c r="BZ46" s="568">
        <v>67.881991039757281</v>
      </c>
      <c r="CA46" s="128">
        <v>160</v>
      </c>
      <c r="CB46" s="568">
        <v>246.55099250647618</v>
      </c>
      <c r="CC46" s="381">
        <v>350</v>
      </c>
      <c r="CD46" s="404">
        <v>4.9599238453836287</v>
      </c>
      <c r="CE46" s="385">
        <v>22.420810397296819</v>
      </c>
    </row>
    <row r="47" spans="1:83" ht="12.75" customHeight="1" thickBot="1" x14ac:dyDescent="0.25">
      <c r="B47" s="538" t="s">
        <v>989</v>
      </c>
      <c r="C47" s="573" t="s">
        <v>1691</v>
      </c>
      <c r="D47" s="520" t="s">
        <v>607</v>
      </c>
      <c r="E47" s="516">
        <v>50</v>
      </c>
      <c r="F47" s="516">
        <v>0.85</v>
      </c>
      <c r="G47" s="295">
        <f t="shared" si="2"/>
        <v>89.373106685700591</v>
      </c>
      <c r="H47" s="517">
        <v>1</v>
      </c>
      <c r="I47" s="516">
        <v>50</v>
      </c>
      <c r="J47" s="516">
        <v>0</v>
      </c>
      <c r="K47" s="516" t="s">
        <v>90</v>
      </c>
      <c r="L47" s="516" t="s">
        <v>1692</v>
      </c>
      <c r="M47" s="516" t="s">
        <v>393</v>
      </c>
      <c r="N47" s="516">
        <v>0</v>
      </c>
      <c r="O47" s="518">
        <v>1</v>
      </c>
      <c r="P47" s="416">
        <v>1</v>
      </c>
      <c r="Q47" s="538">
        <v>1</v>
      </c>
      <c r="R47" s="516">
        <v>1</v>
      </c>
      <c r="S47" s="551">
        <v>25</v>
      </c>
      <c r="T47" s="551">
        <v>25</v>
      </c>
      <c r="U47" s="539">
        <v>96</v>
      </c>
      <c r="V47" s="447">
        <v>96</v>
      </c>
      <c r="W47" s="540">
        <v>1.71</v>
      </c>
      <c r="X47" s="296">
        <v>384.1</v>
      </c>
      <c r="Y47" s="378">
        <v>0.54712758020392938</v>
      </c>
      <c r="Z47" s="377">
        <v>0</v>
      </c>
      <c r="AA47" s="297">
        <v>0</v>
      </c>
      <c r="AB47" s="297">
        <v>0.72699999999999998</v>
      </c>
      <c r="AC47" s="297">
        <v>0.72699999999999998</v>
      </c>
      <c r="AD47" s="297">
        <v>1.454</v>
      </c>
      <c r="AE47" s="375">
        <v>8.5000000000000006E-2</v>
      </c>
      <c r="AF47" s="375">
        <v>8.5000000000000006E-2</v>
      </c>
      <c r="AG47" s="297">
        <v>0.17</v>
      </c>
      <c r="AH47" s="450">
        <v>64.668195306656344</v>
      </c>
      <c r="AI47" s="297">
        <v>383.82386045535571</v>
      </c>
      <c r="AJ47" s="440">
        <v>58.900000000000006</v>
      </c>
      <c r="AK47" s="443">
        <v>0.54144938136014664</v>
      </c>
      <c r="AL47" s="567"/>
      <c r="AM47" s="424">
        <v>6.2126885553723645E-4</v>
      </c>
      <c r="AN47" s="556">
        <v>2.9498879052845386E-2</v>
      </c>
      <c r="AO47" s="451">
        <v>64.939625785093085</v>
      </c>
      <c r="AP47" s="297">
        <v>384.13722332339546</v>
      </c>
      <c r="AQ47" s="375">
        <v>406.62657698954172</v>
      </c>
      <c r="AR47" s="443">
        <v>0.54103694261395585</v>
      </c>
      <c r="AS47" s="445">
        <v>0.84345083608457427</v>
      </c>
      <c r="AT47" s="506">
        <v>0.45633806160038287</v>
      </c>
      <c r="AU47" s="503">
        <v>1.5712046198092442</v>
      </c>
      <c r="AV47" s="552">
        <v>1.5712046198092442</v>
      </c>
      <c r="AW47" s="565">
        <v>100</v>
      </c>
      <c r="AX47" s="560">
        <v>1</v>
      </c>
      <c r="AY47" s="640">
        <v>100</v>
      </c>
      <c r="AZ47" s="570">
        <v>10</v>
      </c>
      <c r="BA47" s="637">
        <v>1000</v>
      </c>
      <c r="BB47" s="566">
        <v>160</v>
      </c>
      <c r="BC47" s="561">
        <v>0.72</v>
      </c>
      <c r="BD47" s="634">
        <v>115.19999999999999</v>
      </c>
      <c r="BE47" s="641">
        <v>5</v>
      </c>
      <c r="BF47" s="639">
        <v>800</v>
      </c>
      <c r="BG47" s="564">
        <v>0.1</v>
      </c>
      <c r="BH47" s="564">
        <v>5</v>
      </c>
      <c r="BI47" s="405">
        <v>0</v>
      </c>
      <c r="BJ47" s="128">
        <v>0</v>
      </c>
      <c r="BK47" s="383">
        <v>191.91193022767786</v>
      </c>
      <c r="BL47" s="381">
        <v>29.450000000000003</v>
      </c>
      <c r="BM47" s="616">
        <v>1.3673813602650502</v>
      </c>
      <c r="BN47" s="621">
        <v>1.0012034637517082</v>
      </c>
      <c r="BO47" s="621">
        <v>1.9360964858371466</v>
      </c>
      <c r="BP47" s="386">
        <v>1.2366374672279008</v>
      </c>
      <c r="BQ47" s="386">
        <v>1.0811544863404909</v>
      </c>
      <c r="BR47" s="384">
        <v>8.7011022370806239E-4</v>
      </c>
      <c r="BS47" s="574"/>
      <c r="BT47" s="385">
        <v>0.18860005118122852</v>
      </c>
      <c r="BU47" s="401">
        <v>9.3502857947426943</v>
      </c>
      <c r="BV47" s="569">
        <v>66.402532924138256</v>
      </c>
      <c r="BW47" s="128">
        <v>160</v>
      </c>
      <c r="BX47" s="568">
        <v>164.27584614962291</v>
      </c>
      <c r="BY47" s="380">
        <v>350</v>
      </c>
      <c r="BZ47" s="568">
        <v>66.407828180958745</v>
      </c>
      <c r="CA47" s="128">
        <v>160</v>
      </c>
      <c r="CB47" s="568">
        <v>152.82540664015522</v>
      </c>
      <c r="CC47" s="381">
        <v>350</v>
      </c>
      <c r="CD47" s="404">
        <v>3.6536421967610231</v>
      </c>
      <c r="CE47" s="385">
        <v>16.532836476189274</v>
      </c>
    </row>
    <row r="48" spans="1:83" ht="12.75" customHeight="1" thickBot="1" x14ac:dyDescent="0.25">
      <c r="B48" s="666" t="s">
        <v>719</v>
      </c>
      <c r="C48" s="667"/>
      <c r="D48" s="667"/>
      <c r="E48" s="667"/>
      <c r="F48" s="667"/>
      <c r="G48" s="667"/>
      <c r="H48" s="667"/>
      <c r="I48" s="667"/>
      <c r="J48" s="667"/>
      <c r="K48" s="667"/>
      <c r="L48" s="667"/>
      <c r="M48" s="667"/>
      <c r="N48" s="667"/>
      <c r="O48" s="667"/>
      <c r="P48" s="432"/>
      <c r="Q48" s="432"/>
      <c r="R48" s="432"/>
      <c r="S48" s="432"/>
      <c r="T48" s="432"/>
      <c r="U48" s="432"/>
      <c r="V48" s="432"/>
      <c r="W48" s="432"/>
      <c r="X48" s="432"/>
      <c r="Y48" s="432"/>
      <c r="Z48" s="432"/>
      <c r="AA48" s="432"/>
      <c r="AB48" s="432"/>
      <c r="AC48" s="432"/>
      <c r="AD48" s="438"/>
      <c r="AE48" s="432"/>
      <c r="AF48" s="432"/>
      <c r="AG48" s="438"/>
      <c r="AH48" s="441"/>
      <c r="AI48" s="439"/>
      <c r="AJ48" s="441"/>
      <c r="AK48" s="432"/>
      <c r="AL48" s="555"/>
      <c r="AM48" s="432"/>
      <c r="AN48" s="432"/>
      <c r="AO48" s="432"/>
      <c r="AP48" s="432"/>
      <c r="AQ48" s="432"/>
      <c r="AR48" s="432"/>
      <c r="AS48" s="432"/>
      <c r="AT48" s="454"/>
      <c r="AU48" s="504"/>
      <c r="AV48" s="504"/>
      <c r="AW48" s="432"/>
      <c r="AX48" s="432"/>
      <c r="AY48" s="432"/>
      <c r="AZ48" s="432"/>
      <c r="BA48" s="638"/>
      <c r="BB48" s="432"/>
      <c r="BC48" s="432"/>
      <c r="BD48" s="432"/>
      <c r="BE48" s="432"/>
      <c r="BF48" s="638"/>
      <c r="BG48" s="432"/>
      <c r="BH48" s="433"/>
      <c r="BI48" s="379"/>
      <c r="BJ48" s="379"/>
      <c r="BK48" s="379"/>
      <c r="BL48" s="379"/>
      <c r="BM48" s="615"/>
      <c r="BN48" s="620"/>
      <c r="BO48" s="620"/>
      <c r="BP48" s="382"/>
      <c r="BQ48" s="619"/>
      <c r="BR48" s="382"/>
      <c r="BS48" s="382"/>
      <c r="BT48" s="382"/>
      <c r="BU48" s="382"/>
      <c r="BV48" s="382"/>
      <c r="BW48" s="382"/>
      <c r="BX48" s="382"/>
      <c r="BY48" s="382"/>
      <c r="CD48" s="402"/>
      <c r="CE48" s="402"/>
    </row>
    <row r="49" spans="1:83" ht="12.75" customHeight="1" thickBot="1" x14ac:dyDescent="0.25">
      <c r="A49" s="32" t="s">
        <v>2310</v>
      </c>
      <c r="B49" s="493" t="s">
        <v>989</v>
      </c>
      <c r="C49" s="520" t="s">
        <v>1691</v>
      </c>
      <c r="D49" s="520" t="s">
        <v>607</v>
      </c>
      <c r="E49" s="516">
        <v>10</v>
      </c>
      <c r="F49" s="516">
        <v>0.85</v>
      </c>
      <c r="G49" s="295">
        <f t="shared" si="2"/>
        <v>17.87462133714012</v>
      </c>
      <c r="H49" s="517">
        <v>7</v>
      </c>
      <c r="I49" s="516">
        <v>50</v>
      </c>
      <c r="J49" s="516">
        <v>0</v>
      </c>
      <c r="K49" s="516" t="s">
        <v>90</v>
      </c>
      <c r="L49" s="516" t="s">
        <v>1692</v>
      </c>
      <c r="M49" s="516" t="s">
        <v>393</v>
      </c>
      <c r="N49" s="516">
        <v>0</v>
      </c>
      <c r="O49" s="518">
        <v>1</v>
      </c>
      <c r="P49" s="416">
        <v>1</v>
      </c>
      <c r="Q49" s="493">
        <v>1</v>
      </c>
      <c r="R49" s="516">
        <v>1</v>
      </c>
      <c r="S49" s="519">
        <v>2.5</v>
      </c>
      <c r="T49" s="551">
        <v>2.5</v>
      </c>
      <c r="U49" s="494">
        <v>24</v>
      </c>
      <c r="V49" s="447">
        <v>24</v>
      </c>
      <c r="W49" s="495">
        <v>17.11</v>
      </c>
      <c r="X49" s="296">
        <v>1239.5999999999999</v>
      </c>
      <c r="Y49" s="378">
        <v>0.17493638676844786</v>
      </c>
      <c r="Z49" s="377">
        <v>0</v>
      </c>
      <c r="AA49" s="297">
        <v>0</v>
      </c>
      <c r="AB49" s="297">
        <v>7.41</v>
      </c>
      <c r="AC49" s="297">
        <v>7.41</v>
      </c>
      <c r="AD49" s="297">
        <v>14.82</v>
      </c>
      <c r="AE49" s="375">
        <v>0.105</v>
      </c>
      <c r="AF49" s="375">
        <v>0.105</v>
      </c>
      <c r="AG49" s="297">
        <v>0.21</v>
      </c>
      <c r="AH49" s="450">
        <v>52.187644996260062</v>
      </c>
      <c r="AI49" s="297">
        <v>1218.7256121964135</v>
      </c>
      <c r="AJ49" s="440">
        <v>69.400000000000006</v>
      </c>
      <c r="AK49" s="443">
        <v>0.17760555492516936</v>
      </c>
      <c r="AL49" s="567"/>
      <c r="AM49" s="424">
        <v>2.249070438543352E-4</v>
      </c>
      <c r="AN49" s="556">
        <v>3.1614677218004448E-3</v>
      </c>
      <c r="AO49" s="451">
        <v>54.878728448954689</v>
      </c>
      <c r="AP49" s="297">
        <v>1226.6099417706293</v>
      </c>
      <c r="AQ49" s="375">
        <v>1246.5716540969627</v>
      </c>
      <c r="AR49" s="443">
        <v>0.17648403866472614</v>
      </c>
      <c r="AS49" s="445">
        <v>0.84345083608457427</v>
      </c>
      <c r="AT49" s="506">
        <v>0.14885560996734559</v>
      </c>
      <c r="AU49" s="502">
        <v>2.9134662994954659</v>
      </c>
      <c r="AV49" s="502">
        <v>20.394264096468262</v>
      </c>
      <c r="AW49" s="565">
        <v>10</v>
      </c>
      <c r="AX49" s="560">
        <v>0.98</v>
      </c>
      <c r="AY49" s="631">
        <v>9.8000000000000007</v>
      </c>
      <c r="AZ49" s="637">
        <v>10</v>
      </c>
      <c r="BA49" s="637">
        <v>100</v>
      </c>
      <c r="BB49" s="566">
        <v>100</v>
      </c>
      <c r="BC49" s="561">
        <v>10</v>
      </c>
      <c r="BD49" s="634">
        <v>1000</v>
      </c>
      <c r="BE49" s="641">
        <v>4</v>
      </c>
      <c r="BF49" s="639">
        <v>400</v>
      </c>
      <c r="BG49" s="564">
        <v>0.1</v>
      </c>
      <c r="BH49" s="564">
        <v>5</v>
      </c>
      <c r="BI49" s="405">
        <v>0</v>
      </c>
      <c r="BJ49" s="128">
        <v>0</v>
      </c>
      <c r="BK49" s="383">
        <v>609.36280609820676</v>
      </c>
      <c r="BL49" s="381">
        <v>34.700000000000003</v>
      </c>
      <c r="BM49" s="616">
        <v>1.0811544863404909</v>
      </c>
      <c r="BN49" s="621">
        <v>1.0004779478319947</v>
      </c>
      <c r="BO49" s="621">
        <v>1.5297141118746032</v>
      </c>
      <c r="BP49" s="386">
        <v>0.59662181938648617</v>
      </c>
      <c r="BQ49" s="386">
        <v>0.35549907023686328</v>
      </c>
      <c r="BR49" s="384">
        <v>7.5030735839276758E-4</v>
      </c>
      <c r="BS49" s="574"/>
      <c r="BT49" s="385">
        <v>0.11776653287061341</v>
      </c>
      <c r="BU49" s="401">
        <v>5.8453521472080512</v>
      </c>
      <c r="BV49" s="633">
        <v>177.20719690835281</v>
      </c>
      <c r="BW49" s="128">
        <v>160</v>
      </c>
      <c r="BX49" s="618">
        <v>25141324837.711082</v>
      </c>
      <c r="BY49" s="380">
        <v>350</v>
      </c>
      <c r="BZ49" s="618">
        <v>171.52985242555314</v>
      </c>
      <c r="CA49" s="128">
        <v>160</v>
      </c>
      <c r="CB49" s="618">
        <v>109911650.6999972</v>
      </c>
      <c r="CC49" s="381">
        <v>350</v>
      </c>
      <c r="CD49" s="404">
        <v>2.6875309305951438</v>
      </c>
      <c r="CE49" s="385">
        <v>12.674944619210505</v>
      </c>
    </row>
    <row r="50" spans="1:83" ht="12.75" customHeight="1" thickBot="1" x14ac:dyDescent="0.25">
      <c r="B50" s="623" t="s">
        <v>989</v>
      </c>
      <c r="C50" s="520" t="s">
        <v>1691</v>
      </c>
      <c r="D50" s="520" t="s">
        <v>607</v>
      </c>
      <c r="E50" s="516">
        <v>10</v>
      </c>
      <c r="F50" s="516">
        <v>0.85</v>
      </c>
      <c r="G50" s="295">
        <f t="shared" ref="G50" si="3">IF(D50="3ф",1000*E50/(3^0.5*380*F50),1000*E50/(220*F50))</f>
        <v>17.87462133714012</v>
      </c>
      <c r="H50" s="517">
        <v>7</v>
      </c>
      <c r="I50" s="516">
        <v>50</v>
      </c>
      <c r="J50" s="516">
        <v>0</v>
      </c>
      <c r="K50" s="516" t="s">
        <v>90</v>
      </c>
      <c r="L50" s="516" t="s">
        <v>1692</v>
      </c>
      <c r="M50" s="516" t="s">
        <v>393</v>
      </c>
      <c r="N50" s="516">
        <v>0</v>
      </c>
      <c r="O50" s="518">
        <v>1</v>
      </c>
      <c r="P50" s="416">
        <v>1</v>
      </c>
      <c r="Q50" s="623">
        <v>1</v>
      </c>
      <c r="R50" s="516">
        <v>1</v>
      </c>
      <c r="S50" s="519">
        <v>2.5</v>
      </c>
      <c r="T50" s="551">
        <v>2.5</v>
      </c>
      <c r="U50" s="624">
        <v>24</v>
      </c>
      <c r="V50" s="447">
        <v>24</v>
      </c>
      <c r="W50" s="625">
        <v>17.11</v>
      </c>
      <c r="X50" s="296">
        <v>1239.5999999999999</v>
      </c>
      <c r="Y50" s="378">
        <v>0.17493638676844786</v>
      </c>
      <c r="Z50" s="377">
        <v>0</v>
      </c>
      <c r="AA50" s="297">
        <v>0</v>
      </c>
      <c r="AB50" s="297">
        <v>7.41</v>
      </c>
      <c r="AC50" s="297">
        <v>7.41</v>
      </c>
      <c r="AD50" s="297">
        <v>14.82</v>
      </c>
      <c r="AE50" s="375">
        <v>0.105</v>
      </c>
      <c r="AF50" s="375">
        <v>0.105</v>
      </c>
      <c r="AG50" s="297">
        <v>0.21</v>
      </c>
      <c r="AH50" s="450">
        <v>52.187644996260062</v>
      </c>
      <c r="AI50" s="297">
        <v>1218.7256121964135</v>
      </c>
      <c r="AJ50" s="440">
        <v>69.400000000000006</v>
      </c>
      <c r="AK50" s="443">
        <v>0.17760555492516936</v>
      </c>
      <c r="AL50" s="567"/>
      <c r="AM50" s="424">
        <v>2.249070438543352E-4</v>
      </c>
      <c r="AN50" s="556">
        <v>3.1614677218004448E-3</v>
      </c>
      <c r="AO50" s="451">
        <v>54.878728448954689</v>
      </c>
      <c r="AP50" s="297">
        <v>1226.6099417706293</v>
      </c>
      <c r="AQ50" s="375">
        <v>1246.5716540969627</v>
      </c>
      <c r="AR50" s="443">
        <v>0.17648403866472614</v>
      </c>
      <c r="AS50" s="445">
        <v>0.84345083608457427</v>
      </c>
      <c r="AT50" s="506">
        <v>0.14885560996734559</v>
      </c>
      <c r="AU50" s="502">
        <v>2.9134662994954659</v>
      </c>
      <c r="AV50" s="502">
        <v>20.394264096468262</v>
      </c>
      <c r="AW50" s="565">
        <v>10</v>
      </c>
      <c r="AX50" s="622">
        <v>0.98</v>
      </c>
      <c r="AY50" s="631">
        <v>9.8000000000000007</v>
      </c>
      <c r="AZ50" s="637">
        <v>10</v>
      </c>
      <c r="BA50" s="637">
        <v>100</v>
      </c>
      <c r="BB50" s="566">
        <v>100</v>
      </c>
      <c r="BC50" s="623">
        <v>10</v>
      </c>
      <c r="BD50" s="634">
        <v>1000</v>
      </c>
      <c r="BE50" s="641">
        <v>10</v>
      </c>
      <c r="BF50" s="639">
        <v>1000</v>
      </c>
      <c r="BG50" s="564">
        <v>0.1</v>
      </c>
      <c r="BH50" s="564">
        <v>5</v>
      </c>
      <c r="BI50" s="405">
        <v>0</v>
      </c>
      <c r="BJ50" s="128">
        <v>0</v>
      </c>
      <c r="BK50" s="383">
        <v>609.36280609820676</v>
      </c>
      <c r="BL50" s="381">
        <v>34.700000000000003</v>
      </c>
      <c r="BM50" s="616">
        <v>1.0811544863404909</v>
      </c>
      <c r="BN50" s="621">
        <v>1.0004779478319947</v>
      </c>
      <c r="BO50" s="621">
        <v>1.5297141118746032</v>
      </c>
      <c r="BP50" s="386">
        <v>0.59662181938648617</v>
      </c>
      <c r="BQ50" s="386">
        <v>0.35549907023686328</v>
      </c>
      <c r="BR50" s="384">
        <v>7.5030735839276758E-4</v>
      </c>
      <c r="BS50" s="574"/>
      <c r="BT50" s="385">
        <v>0.11776653287061341</v>
      </c>
      <c r="BU50" s="401">
        <v>5.8453521472080512</v>
      </c>
      <c r="BV50" s="633">
        <v>177.20719690835281</v>
      </c>
      <c r="BW50" s="128">
        <v>160</v>
      </c>
      <c r="BX50" s="618">
        <v>25141324837.711082</v>
      </c>
      <c r="BY50" s="380">
        <v>350</v>
      </c>
      <c r="BZ50" s="618">
        <v>171.52985242555314</v>
      </c>
      <c r="CA50" s="128">
        <v>160</v>
      </c>
      <c r="CB50" s="618">
        <v>109911650.6999972</v>
      </c>
      <c r="CC50" s="381">
        <v>350</v>
      </c>
      <c r="CD50" s="404">
        <v>2.6875309305951438</v>
      </c>
      <c r="CE50" s="385">
        <v>12.674944619210505</v>
      </c>
    </row>
    <row r="51" spans="1:83" ht="12.75" customHeight="1" x14ac:dyDescent="0.2">
      <c r="B51" s="611" t="s">
        <v>989</v>
      </c>
      <c r="C51" s="520" t="s">
        <v>1691</v>
      </c>
      <c r="D51" s="520" t="s">
        <v>607</v>
      </c>
      <c r="E51" s="516">
        <v>10</v>
      </c>
      <c r="F51" s="516">
        <v>0.85</v>
      </c>
      <c r="G51" s="295">
        <f t="shared" ref="G51" si="4">IF(D51="3ф",1000*E51/(3^0.5*380*F51),1000*E51/(220*F51))</f>
        <v>17.87462133714012</v>
      </c>
      <c r="H51" s="517">
        <v>7</v>
      </c>
      <c r="I51" s="516">
        <v>50</v>
      </c>
      <c r="J51" s="516">
        <v>0</v>
      </c>
      <c r="K51" s="516" t="s">
        <v>90</v>
      </c>
      <c r="L51" s="516" t="s">
        <v>1692</v>
      </c>
      <c r="M51" s="516" t="s">
        <v>393</v>
      </c>
      <c r="N51" s="516">
        <v>0</v>
      </c>
      <c r="O51" s="518">
        <v>1</v>
      </c>
      <c r="P51" s="416">
        <v>1</v>
      </c>
      <c r="Q51" s="611">
        <v>1</v>
      </c>
      <c r="R51" s="516">
        <v>1</v>
      </c>
      <c r="S51" s="519">
        <v>2.5</v>
      </c>
      <c r="T51" s="551">
        <v>2.5</v>
      </c>
      <c r="U51" s="612">
        <v>24</v>
      </c>
      <c r="V51" s="447">
        <v>24</v>
      </c>
      <c r="W51" s="613">
        <v>17.11</v>
      </c>
      <c r="X51" s="296">
        <v>1239.5999999999999</v>
      </c>
      <c r="Y51" s="378">
        <v>0.17493638676844786</v>
      </c>
      <c r="Z51" s="377">
        <v>0</v>
      </c>
      <c r="AA51" s="297">
        <v>0</v>
      </c>
      <c r="AB51" s="297">
        <v>7.41</v>
      </c>
      <c r="AC51" s="297">
        <v>7.41</v>
      </c>
      <c r="AD51" s="297">
        <v>14.82</v>
      </c>
      <c r="AE51" s="375">
        <v>0.105</v>
      </c>
      <c r="AF51" s="375">
        <v>0.105</v>
      </c>
      <c r="AG51" s="297">
        <v>0.21</v>
      </c>
      <c r="AH51" s="450">
        <v>52.187644996260062</v>
      </c>
      <c r="AI51" s="297">
        <v>1218.7256121964135</v>
      </c>
      <c r="AJ51" s="440">
        <v>69.400000000000006</v>
      </c>
      <c r="AK51" s="443">
        <v>0.17760555492516936</v>
      </c>
      <c r="AL51" s="567"/>
      <c r="AM51" s="424">
        <v>2.249070438543352E-4</v>
      </c>
      <c r="AN51" s="556">
        <v>3.1614677218004448E-3</v>
      </c>
      <c r="AO51" s="451">
        <v>54.878728448954689</v>
      </c>
      <c r="AP51" s="297">
        <v>1226.6099417706293</v>
      </c>
      <c r="AQ51" s="375">
        <v>1246.5716540969627</v>
      </c>
      <c r="AR51" s="443">
        <v>0.17648403866472614</v>
      </c>
      <c r="AS51" s="445">
        <v>0.84345083608457427</v>
      </c>
      <c r="AT51" s="506">
        <v>0.14885560996734559</v>
      </c>
      <c r="AU51" s="502">
        <v>2.9134662994954659</v>
      </c>
      <c r="AV51" s="502">
        <v>20.394264096468262</v>
      </c>
      <c r="AW51" s="565">
        <v>10</v>
      </c>
      <c r="AX51" s="610">
        <v>1</v>
      </c>
      <c r="AY51" s="631">
        <v>10</v>
      </c>
      <c r="AZ51" s="637">
        <v>10</v>
      </c>
      <c r="BA51" s="637">
        <v>100</v>
      </c>
      <c r="BB51" s="566">
        <v>100</v>
      </c>
      <c r="BC51" s="611">
        <v>10</v>
      </c>
      <c r="BD51" s="634">
        <v>1000</v>
      </c>
      <c r="BE51" s="641">
        <v>10</v>
      </c>
      <c r="BF51" s="639">
        <v>1000</v>
      </c>
      <c r="BG51" s="564">
        <v>0.1</v>
      </c>
      <c r="BH51" s="564">
        <v>5</v>
      </c>
      <c r="BI51" s="405">
        <v>0</v>
      </c>
      <c r="BJ51" s="128">
        <v>0</v>
      </c>
      <c r="BK51" s="383">
        <v>609.36280609820676</v>
      </c>
      <c r="BL51" s="381">
        <v>34.700000000000003</v>
      </c>
      <c r="BM51" s="616">
        <v>1.0811544863404909</v>
      </c>
      <c r="BN51" s="621">
        <v>1.0004779478319947</v>
      </c>
      <c r="BO51" s="621">
        <v>1.5297141118746032</v>
      </c>
      <c r="BP51" s="386">
        <v>0.59662181938648617</v>
      </c>
      <c r="BQ51" s="386">
        <v>0.35549907023686328</v>
      </c>
      <c r="BR51" s="384">
        <v>7.5030735839276758E-4</v>
      </c>
      <c r="BS51" s="574"/>
      <c r="BT51" s="385">
        <v>0.11776653287061341</v>
      </c>
      <c r="BU51" s="401">
        <v>5.8453521472080512</v>
      </c>
      <c r="BV51" s="633">
        <v>177.20719690835281</v>
      </c>
      <c r="BW51" s="128">
        <v>160</v>
      </c>
      <c r="BX51" s="618">
        <v>25141324837.711082</v>
      </c>
      <c r="BY51" s="380">
        <v>350</v>
      </c>
      <c r="BZ51" s="618">
        <v>171.52985242555314</v>
      </c>
      <c r="CA51" s="128">
        <v>160</v>
      </c>
      <c r="CB51" s="618">
        <v>109911650.6999972</v>
      </c>
      <c r="CC51" s="381">
        <v>350</v>
      </c>
      <c r="CD51" s="404">
        <v>2.6875309305951438</v>
      </c>
      <c r="CE51" s="385">
        <v>12.674944619210505</v>
      </c>
    </row>
    <row r="61" spans="1:83" x14ac:dyDescent="0.2">
      <c r="AM61" s="442"/>
    </row>
  </sheetData>
  <sortState ref="AH2:AH5">
    <sortCondition ref="AH2:AH5"/>
  </sortState>
  <dataConsolidate link="1"/>
  <mergeCells count="140">
    <mergeCell ref="V2:Y2"/>
    <mergeCell ref="Z2:AA2"/>
    <mergeCell ref="N24:R24"/>
    <mergeCell ref="S24:T24"/>
    <mergeCell ref="N19:R19"/>
    <mergeCell ref="S19:T19"/>
    <mergeCell ref="N20:R20"/>
    <mergeCell ref="S20:T20"/>
    <mergeCell ref="S21:T21"/>
    <mergeCell ref="N16:R16"/>
    <mergeCell ref="S16:T16"/>
    <mergeCell ref="N17:R17"/>
    <mergeCell ref="S17:T17"/>
    <mergeCell ref="N18:R18"/>
    <mergeCell ref="S18:T18"/>
    <mergeCell ref="V3:AA3"/>
    <mergeCell ref="V4:Y4"/>
    <mergeCell ref="V5:Y5"/>
    <mergeCell ref="V6:Y6"/>
    <mergeCell ref="V7:Y7"/>
    <mergeCell ref="Z4:AA4"/>
    <mergeCell ref="Z5:AA5"/>
    <mergeCell ref="Z6:AA6"/>
    <mergeCell ref="Z7:AA7"/>
    <mergeCell ref="AW22:BC22"/>
    <mergeCell ref="AW24:BC24"/>
    <mergeCell ref="AW25:BC25"/>
    <mergeCell ref="AW26:BC26"/>
    <mergeCell ref="E5:J5"/>
    <mergeCell ref="S5:T5"/>
    <mergeCell ref="S7:T7"/>
    <mergeCell ref="S8:T8"/>
    <mergeCell ref="S9:T9"/>
    <mergeCell ref="N5:R5"/>
    <mergeCell ref="N7:R7"/>
    <mergeCell ref="N8:R8"/>
    <mergeCell ref="N9:R9"/>
    <mergeCell ref="E7:J7"/>
    <mergeCell ref="E6:J6"/>
    <mergeCell ref="N12:R12"/>
    <mergeCell ref="S12:T12"/>
    <mergeCell ref="N22:R22"/>
    <mergeCell ref="N21:R21"/>
    <mergeCell ref="S22:T22"/>
    <mergeCell ref="N23:R23"/>
    <mergeCell ref="S23:T23"/>
    <mergeCell ref="E19:K19"/>
    <mergeCell ref="E16:J16"/>
    <mergeCell ref="E2:H2"/>
    <mergeCell ref="I2:K2"/>
    <mergeCell ref="N2:R2"/>
    <mergeCell ref="S2:T2"/>
    <mergeCell ref="N4:R4"/>
    <mergeCell ref="E4:J4"/>
    <mergeCell ref="S4:T4"/>
    <mergeCell ref="E15:J15"/>
    <mergeCell ref="E8:J8"/>
    <mergeCell ref="E9:J9"/>
    <mergeCell ref="E10:J10"/>
    <mergeCell ref="N10:R10"/>
    <mergeCell ref="S10:T10"/>
    <mergeCell ref="S11:T11"/>
    <mergeCell ref="N13:R13"/>
    <mergeCell ref="S13:T13"/>
    <mergeCell ref="N14:R14"/>
    <mergeCell ref="S14:T14"/>
    <mergeCell ref="N15:R15"/>
    <mergeCell ref="S15:T15"/>
    <mergeCell ref="N11:R11"/>
    <mergeCell ref="N6:R6"/>
    <mergeCell ref="S6:T6"/>
    <mergeCell ref="E14:K14"/>
    <mergeCell ref="AW32:AY32"/>
    <mergeCell ref="BZ38:CC38"/>
    <mergeCell ref="E11:J11"/>
    <mergeCell ref="BG38:BH38"/>
    <mergeCell ref="BB38:BF38"/>
    <mergeCell ref="AW38:BA38"/>
    <mergeCell ref="AO36:AR36"/>
    <mergeCell ref="Z38:AT38"/>
    <mergeCell ref="AO35:AR35"/>
    <mergeCell ref="P38:V38"/>
    <mergeCell ref="M38:N38"/>
    <mergeCell ref="W38:Y38"/>
    <mergeCell ref="B38:L38"/>
    <mergeCell ref="E25:I25"/>
    <mergeCell ref="BB31:BD31"/>
    <mergeCell ref="AW31:AY31"/>
    <mergeCell ref="AW23:BC23"/>
    <mergeCell ref="J25:K25"/>
    <mergeCell ref="N25:R25"/>
    <mergeCell ref="S25:T25"/>
    <mergeCell ref="N26:R26"/>
    <mergeCell ref="S26:T26"/>
    <mergeCell ref="N28:R28"/>
    <mergeCell ref="S28:T28"/>
    <mergeCell ref="BM32:BR32"/>
    <mergeCell ref="BM33:BR33"/>
    <mergeCell ref="BV36:BY36"/>
    <mergeCell ref="BI38:BU38"/>
    <mergeCell ref="BV35:BY35"/>
    <mergeCell ref="BM36:BR36"/>
    <mergeCell ref="BM35:BR35"/>
    <mergeCell ref="BV38:BY38"/>
    <mergeCell ref="BB32:BD32"/>
    <mergeCell ref="E17:J17"/>
    <mergeCell ref="J21:K21"/>
    <mergeCell ref="V8:Y8"/>
    <mergeCell ref="V9:Y9"/>
    <mergeCell ref="V10:Y10"/>
    <mergeCell ref="Z9:AA9"/>
    <mergeCell ref="Z10:AA10"/>
    <mergeCell ref="Z11:AA11"/>
    <mergeCell ref="V11:Y11"/>
    <mergeCell ref="Z8:AA8"/>
    <mergeCell ref="B48:O48"/>
    <mergeCell ref="B37:AU37"/>
    <mergeCell ref="F29:K29"/>
    <mergeCell ref="E28:K28"/>
    <mergeCell ref="F30:K30"/>
    <mergeCell ref="F31:K31"/>
    <mergeCell ref="S30:T30"/>
    <mergeCell ref="N31:R31"/>
    <mergeCell ref="S31:T31"/>
    <mergeCell ref="F32:K32"/>
    <mergeCell ref="S29:T29"/>
    <mergeCell ref="N30:R30"/>
    <mergeCell ref="N29:R29"/>
    <mergeCell ref="N27:R27"/>
    <mergeCell ref="S27:T27"/>
    <mergeCell ref="E20:I20"/>
    <mergeCell ref="J20:K20"/>
    <mergeCell ref="E24:I24"/>
    <mergeCell ref="N32:R32"/>
    <mergeCell ref="S32:T32"/>
    <mergeCell ref="N33:R33"/>
    <mergeCell ref="S33:T33"/>
    <mergeCell ref="E21:I21"/>
    <mergeCell ref="E23:K23"/>
    <mergeCell ref="J24:K24"/>
  </mergeCells>
  <dataValidations count="24">
    <dataValidation type="list" allowBlank="1" showInputMessage="1" showErrorMessage="1" sqref="S8">
      <formula1>G_Factory_list2</formula1>
    </dataValidation>
    <dataValidation type="list" allowBlank="1" showInputMessage="1" showErrorMessage="1" sqref="S9">
      <formula1>G_Type_list2</formula1>
    </dataValidation>
    <dataValidation type="list" allowBlank="1" showInputMessage="1" showErrorMessage="1" sqref="F30">
      <mc:AlternateContent xmlns:x12ac="http://schemas.microsoft.com/office/spreadsheetml/2011/1/ac" xmlns:mc="http://schemas.openxmlformats.org/markup-compatibility/2006">
        <mc:Choice Requires="x12ac">
          <x12ac:list xml:space="preserve">"1-Пучками: в воздухе, на поверхности, замоноличено или в оболочке ",2-Отдельные линии на стенах,  полу или на неперфорированных лотках,3-Отдельные линии закрепленные непосредственно под деревянным потолком </x12ac:list>
        </mc:Choice>
        <mc:Fallback>
          <formula1>"1-Пучками: в воздухе, на поверхности, замоноличено или в оболочке ,2-Отдельные линии на стенах,  полу или на неперфорированных лотках,3-Отдельные линии закрепленные непосредственно под деревянным потолком "</formula1>
        </mc:Fallback>
      </mc:AlternateContent>
    </dataValidation>
    <dataValidation type="list" allowBlank="1" showInputMessage="1" showErrorMessage="1" sqref="F31:F32">
      <formula1>"1-Пучками: в воздухе, на поверхности, замоноличено или в оболочке,4-Отдельные линии на перфорированных горизонтальных или вертикальных лотках,5-Отдельные линии на лестничных лотках, клицах и т.п.  "</formula1>
    </dataValidation>
    <dataValidation type="list" allowBlank="1" showInputMessage="1" showErrorMessage="1" sqref="I2">
      <formula1>"Трансформатор, Генератор"</formula1>
    </dataValidation>
    <dataValidation type="list" allowBlank="1" showInputMessage="1" showErrorMessage="1" sqref="D49:D51 D41:D47">
      <formula1>"1ф, 3ф"</formula1>
    </dataValidation>
    <dataValidation type="list" allowBlank="1" showInputMessage="1" showErrorMessage="1" sqref="J20:K20 AD28:AS28">
      <formula1>"соприкасаются, 1-диаметр, 0.125м, 0.25м, 0.5м"</formula1>
    </dataValidation>
    <dataValidation type="list" allowBlank="1" showInputMessage="1" showErrorMessage="1" sqref="J21:K22 J18:K18 AD29:AS29">
      <formula1>"соприкасаются, 0.25м, 0.5м, 1м"</formula1>
    </dataValidation>
    <dataValidation type="list" allowBlank="1" showInputMessage="1" showErrorMessage="1" sqref="AX33:AX35 AW31:AW35 AX31 BB31:BB35 BC31 BC33:BC35">
      <formula1>Расцепители</formula1>
    </dataValidation>
    <dataValidation type="list" allowBlank="1" showInputMessage="1" showErrorMessage="1" sqref="BD22:BF22">
      <formula1>"да, нет"</formula1>
    </dataValidation>
    <dataValidation type="list" allowBlank="1" showInputMessage="1" showErrorMessage="1" sqref="BV36:BY36">
      <formula1>"КЗ в начале линии, КЗ через 20 м(Ц02-98)"</formula1>
    </dataValidation>
    <dataValidation type="list" allowBlank="1" showInputMessage="1" showErrorMessage="1" sqref="BM36:BS36">
      <formula1>"металлическое КЗ,дуговое КЗ"</formula1>
    </dataValidation>
    <dataValidation type="list" allowBlank="1" showInputMessage="1" showErrorMessage="1" sqref="AO36:AR36 BM33:BS33">
      <formula1>"1-РД,2-НЭ средний , 3-НЭ -2S, 4-НЭ -3S"</formula1>
    </dataValidation>
    <dataValidation type="list" allowBlank="1" showInputMessage="1" showErrorMessage="1" sqref="C49:C51 C41:C47">
      <formula1>"КЛ-0.4кВ, ВЛИ-0.4кВ, ВЛ-0.4кВ"</formula1>
    </dataValidation>
    <dataValidation type="list" allowBlank="1" showInputMessage="1" showErrorMessage="1" sqref="K6">
      <formula1>"YYн, TYн,YZн"</formula1>
    </dataValidation>
    <dataValidation type="list" allowBlank="1" showInputMessage="1" showErrorMessage="1" sqref="K5">
      <formula1>INDIRECT(Т_схема_соединения)</formula1>
    </dataValidation>
    <dataValidation type="list" allowBlank="1" showInputMessage="1" showErrorMessage="1" sqref="F29">
      <mc:AlternateContent xmlns:x12ac="http://schemas.microsoft.com/office/spreadsheetml/2011/1/ac" xmlns:mc="http://schemas.openxmlformats.org/markup-compatibility/2006">
        <mc:Choice Requires="x12ac">
          <x12ac:list>"1-Пучками: в воздухе, на поверхности, замоноличено или в оболочке "</x12ac:list>
        </mc:Choice>
        <mc:Fallback>
          <formula1>"1-Пучками: в воздухе, на поверхности, замоноличено или в оболочке "</formula1>
        </mc:Fallback>
      </mc:AlternateContent>
    </dataValidation>
    <dataValidation type="list" allowBlank="1" showInputMessage="1" showErrorMessage="1" sqref="S5:T5">
      <formula1>G_power_list2</formula1>
    </dataValidation>
    <dataValidation type="list" allowBlank="1" showInputMessage="1" showErrorMessage="1" sqref="S2:T2">
      <formula1>"Кривые, Аналитический"</formula1>
    </dataValidation>
    <dataValidation type="list" allowBlank="1" showInputMessage="1" showErrorMessage="1" sqref="S6:T6">
      <formula1>G_voltage_list3</formula1>
    </dataValidation>
    <dataValidation type="list" allowBlank="1" showInputMessage="1" showErrorMessage="1" sqref="K49:K51 K41:K47">
      <formula1>"Cu,Al"</formula1>
    </dataValidation>
    <dataValidation type="list" allowBlank="1" showInputMessage="1" showErrorMessage="1" sqref="L49:L51 L41:L47">
      <formula1>"ПВХ,ПЭ"</formula1>
    </dataValidation>
    <dataValidation type="list" allowBlank="1" showInputMessage="1" showErrorMessage="1" sqref="M49:M51 M41:M47">
      <formula1>"A1, A2, B1, B2, C, E, F, D1, D2"</formula1>
    </dataValidation>
    <dataValidation type="list" allowBlank="1" showInputMessage="1" showErrorMessage="1" sqref="S49:T51 S41:T47">
      <formula1>R_сечение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227" r:id="rId4" name="ВесьРасчет">
          <controlPr defaultSize="0" print="0" autoLine="0" autoPict="0" r:id="rId5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78</xdr:col>
                <xdr:colOff>342900</xdr:colOff>
                <xdr:row>37</xdr:row>
                <xdr:rowOff>0</xdr:rowOff>
              </to>
            </anchor>
          </controlPr>
        </control>
      </mc:Choice>
      <mc:Fallback>
        <control shapeId="8227" r:id="rId4" name="ВесьРасчет"/>
      </mc:Fallback>
    </mc:AlternateContent>
    <mc:AlternateContent xmlns:mc="http://schemas.openxmlformats.org/markup-compatibility/2006">
      <mc:Choice Requires="x14">
        <control shapeId="8251" r:id="rId6" name="Расчет_кабелей">
          <controlPr defaultSize="0" autoLine="0" autoPict="0" r:id="rId7">
            <anchor moveWithCells="1" sizeWithCells="1">
              <from>
                <xdr:col>0</xdr:col>
                <xdr:colOff>0</xdr:colOff>
                <xdr:row>39</xdr:row>
                <xdr:rowOff>0</xdr:rowOff>
              </from>
              <to>
                <xdr:col>1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8251" r:id="rId6" name="Расчет_кабелей"/>
      </mc:Fallback>
    </mc:AlternateContent>
    <mc:AlternateContent xmlns:mc="http://schemas.openxmlformats.org/markup-compatibility/2006">
      <mc:Choice Requires="x14">
        <control shapeId="8254" r:id="rId8" name="Расчет_кабелей_от_РУ">
          <controlPr defaultSize="0" autoLine="0" r:id="rId9">
            <anchor moveWithCells="1" sizeWithCells="1">
              <from>
                <xdr:col>0</xdr:col>
                <xdr:colOff>0</xdr:colOff>
                <xdr:row>47</xdr:row>
                <xdr:rowOff>0</xdr:rowOff>
              </from>
              <to>
                <xdr:col>1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8254" r:id="rId8" name="Расчет_кабелей_от_РУ"/>
      </mc:Fallback>
    </mc:AlternateContent>
    <mc:AlternateContent xmlns:mc="http://schemas.openxmlformats.org/markup-compatibility/2006">
      <mc:Choice Requires="x14">
        <control shapeId="8347" r:id="rId10" name="Выбор_кабеля_по_АВ1">
          <controlPr defaultSize="0" autoLine="0" r:id="rId11">
            <anchor moveWithCells="1">
              <from>
                <xdr:col>48</xdr:col>
                <xdr:colOff>619125</xdr:colOff>
                <xdr:row>33</xdr:row>
                <xdr:rowOff>47625</xdr:rowOff>
              </from>
              <to>
                <xdr:col>51</xdr:col>
                <xdr:colOff>676275</xdr:colOff>
                <xdr:row>36</xdr:row>
                <xdr:rowOff>38100</xdr:rowOff>
              </to>
            </anchor>
          </controlPr>
        </control>
      </mc:Choice>
      <mc:Fallback>
        <control shapeId="8347" r:id="rId10" name="Выбор_кабеля_по_АВ1"/>
      </mc:Fallback>
    </mc:AlternateContent>
    <mc:AlternateContent xmlns:mc="http://schemas.openxmlformats.org/markup-compatibility/2006">
      <mc:Choice Requires="x14">
        <control shapeId="8348" r:id="rId12" name="Выбор_кабеля_по_АВ2">
          <controlPr defaultSize="0" autoLine="0" r:id="rId13">
            <anchor moveWithCells="1">
              <from>
                <xdr:col>53</xdr:col>
                <xdr:colOff>85725</xdr:colOff>
                <xdr:row>33</xdr:row>
                <xdr:rowOff>0</xdr:rowOff>
              </from>
              <to>
                <xdr:col>56</xdr:col>
                <xdr:colOff>85725</xdr:colOff>
                <xdr:row>36</xdr:row>
                <xdr:rowOff>0</xdr:rowOff>
              </to>
            </anchor>
          </controlPr>
        </control>
      </mc:Choice>
      <mc:Fallback>
        <control shapeId="8348" r:id="rId12" name="Выбор_кабеля_по_АВ2"/>
      </mc:Fallback>
    </mc:AlternateContent>
    <mc:AlternateContent xmlns:mc="http://schemas.openxmlformats.org/markup-compatibility/2006">
      <mc:Choice Requires="x14">
        <control shapeId="8281" r:id="rId14" name="Button 89">
          <controlPr defaultSize="0" print="0" autoFill="0" autoPict="0" macro="[0]!Расчет_АВ_">
            <anchor moveWithCells="1" sizeWithCells="1">
              <from>
                <xdr:col>48</xdr:col>
                <xdr:colOff>0</xdr:colOff>
                <xdr:row>27</xdr:row>
                <xdr:rowOff>0</xdr:rowOff>
              </from>
              <to>
                <xdr:col>56</xdr:col>
                <xdr:colOff>0</xdr:colOff>
                <xdr:row>29</xdr:row>
                <xdr:rowOff>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E304"/>
  <sheetViews>
    <sheetView topLeftCell="DH1" zoomScale="85" zoomScaleNormal="85" workbookViewId="0">
      <selection activeCell="L17" sqref="L5:L17"/>
    </sheetView>
  </sheetViews>
  <sheetFormatPr defaultRowHeight="12.75" x14ac:dyDescent="0.2"/>
  <cols>
    <col min="1" max="1" width="15" customWidth="1"/>
    <col min="2" max="2" width="9.85546875" customWidth="1"/>
    <col min="3" max="3" width="9.7109375" customWidth="1"/>
    <col min="4" max="4" width="14.5703125" customWidth="1"/>
    <col min="11" max="11" width="26.28515625" customWidth="1"/>
    <col min="12" max="12" width="53.5703125" customWidth="1"/>
    <col min="13" max="13" width="14.5703125" customWidth="1"/>
  </cols>
  <sheetData>
    <row r="1" spans="1:135" x14ac:dyDescent="0.2">
      <c r="A1" t="s">
        <v>744</v>
      </c>
      <c r="S1" t="s">
        <v>798</v>
      </c>
      <c r="CL1" s="412"/>
      <c r="CN1" s="126" t="s">
        <v>802</v>
      </c>
    </row>
    <row r="2" spans="1:135" x14ac:dyDescent="0.2">
      <c r="A2" t="s">
        <v>743</v>
      </c>
      <c r="S2" t="s">
        <v>799</v>
      </c>
      <c r="CL2" s="412"/>
    </row>
    <row r="3" spans="1:135" x14ac:dyDescent="0.2">
      <c r="A3" s="129" t="s">
        <v>820</v>
      </c>
      <c r="B3" s="71" t="s">
        <v>800</v>
      </c>
      <c r="C3" s="129" t="s">
        <v>805</v>
      </c>
      <c r="D3" s="129" t="s">
        <v>819</v>
      </c>
      <c r="S3" t="s">
        <v>786</v>
      </c>
      <c r="V3" t="s">
        <v>774</v>
      </c>
      <c r="Y3" t="s">
        <v>787</v>
      </c>
      <c r="AB3" t="s">
        <v>775</v>
      </c>
      <c r="AE3" t="s">
        <v>788</v>
      </c>
      <c r="AH3" t="s">
        <v>776</v>
      </c>
      <c r="AK3" t="s">
        <v>789</v>
      </c>
      <c r="AN3" t="s">
        <v>777</v>
      </c>
      <c r="AQ3" t="s">
        <v>790</v>
      </c>
      <c r="AT3" t="s">
        <v>778</v>
      </c>
      <c r="AW3" t="s">
        <v>791</v>
      </c>
      <c r="AZ3" t="s">
        <v>779</v>
      </c>
      <c r="BC3" t="s">
        <v>792</v>
      </c>
      <c r="BF3" t="s">
        <v>780</v>
      </c>
      <c r="BI3" t="s">
        <v>793</v>
      </c>
      <c r="BL3" t="s">
        <v>781</v>
      </c>
      <c r="BO3" t="s">
        <v>794</v>
      </c>
      <c r="BR3" t="s">
        <v>782</v>
      </c>
      <c r="BU3" t="s">
        <v>795</v>
      </c>
      <c r="BX3" t="s">
        <v>783</v>
      </c>
      <c r="CA3" t="s">
        <v>796</v>
      </c>
      <c r="CD3" t="s">
        <v>784</v>
      </c>
      <c r="CG3" t="s">
        <v>797</v>
      </c>
      <c r="CJ3" t="s">
        <v>785</v>
      </c>
      <c r="CL3" s="412"/>
      <c r="CN3" s="126" t="s">
        <v>775</v>
      </c>
      <c r="CQ3" s="126" t="s">
        <v>788</v>
      </c>
      <c r="CT3" s="126" t="s">
        <v>776</v>
      </c>
      <c r="CW3" s="126" t="s">
        <v>789</v>
      </c>
      <c r="CZ3" s="126" t="s">
        <v>777</v>
      </c>
      <c r="DC3" s="126" t="s">
        <v>790</v>
      </c>
      <c r="DF3" s="126" t="s">
        <v>778</v>
      </c>
      <c r="DI3" s="126" t="s">
        <v>791</v>
      </c>
      <c r="DL3" s="126" t="s">
        <v>779</v>
      </c>
      <c r="DO3" s="126" t="s">
        <v>792</v>
      </c>
      <c r="DR3" s="126" t="s">
        <v>780</v>
      </c>
      <c r="DU3" s="126" t="s">
        <v>793</v>
      </c>
      <c r="DX3" s="126" t="s">
        <v>781</v>
      </c>
      <c r="EA3" s="126" t="s">
        <v>803</v>
      </c>
    </row>
    <row r="4" spans="1:135" x14ac:dyDescent="0.2">
      <c r="A4" s="71" t="s">
        <v>743</v>
      </c>
      <c r="B4" s="71">
        <v>16</v>
      </c>
      <c r="C4" s="71">
        <v>200</v>
      </c>
      <c r="D4" s="70">
        <f>ППН_tотключения(ППН_Iн,ППН_ТКЗ)</f>
        <v>4.3323862026232583E-2</v>
      </c>
      <c r="K4" t="s">
        <v>763</v>
      </c>
      <c r="L4" t="s">
        <v>764</v>
      </c>
      <c r="M4" t="s">
        <v>765</v>
      </c>
      <c r="N4" t="s">
        <v>766</v>
      </c>
      <c r="S4" t="s">
        <v>771</v>
      </c>
      <c r="T4" t="s">
        <v>772</v>
      </c>
      <c r="V4" t="s">
        <v>771</v>
      </c>
      <c r="W4" t="s">
        <v>772</v>
      </c>
      <c r="Y4" t="s">
        <v>771</v>
      </c>
      <c r="Z4" t="s">
        <v>772</v>
      </c>
      <c r="AB4" t="s">
        <v>771</v>
      </c>
      <c r="AC4" t="s">
        <v>772</v>
      </c>
      <c r="AE4" t="s">
        <v>771</v>
      </c>
      <c r="AF4" t="s">
        <v>772</v>
      </c>
      <c r="AH4" t="s">
        <v>771</v>
      </c>
      <c r="AI4" t="s">
        <v>772</v>
      </c>
      <c r="AK4" t="s">
        <v>771</v>
      </c>
      <c r="AL4" t="s">
        <v>772</v>
      </c>
      <c r="AN4" t="s">
        <v>771</v>
      </c>
      <c r="AO4" t="s">
        <v>772</v>
      </c>
      <c r="AQ4" t="s">
        <v>771</v>
      </c>
      <c r="AR4" t="s">
        <v>772</v>
      </c>
      <c r="AT4" t="s">
        <v>771</v>
      </c>
      <c r="AU4" t="s">
        <v>772</v>
      </c>
      <c r="AW4" t="s">
        <v>771</v>
      </c>
      <c r="AX4" t="s">
        <v>772</v>
      </c>
      <c r="AZ4" t="s">
        <v>771</v>
      </c>
      <c r="BA4" t="s">
        <v>772</v>
      </c>
      <c r="BC4" t="s">
        <v>771</v>
      </c>
      <c r="BD4" t="s">
        <v>772</v>
      </c>
      <c r="BF4" t="s">
        <v>771</v>
      </c>
      <c r="BG4" t="s">
        <v>772</v>
      </c>
      <c r="BI4" t="s">
        <v>771</v>
      </c>
      <c r="BJ4" t="s">
        <v>772</v>
      </c>
      <c r="BL4" t="s">
        <v>771</v>
      </c>
      <c r="BM4" t="s">
        <v>772</v>
      </c>
      <c r="BO4" t="s">
        <v>771</v>
      </c>
      <c r="BP4" t="s">
        <v>772</v>
      </c>
      <c r="BR4" t="s">
        <v>771</v>
      </c>
      <c r="BS4" t="s">
        <v>772</v>
      </c>
      <c r="BU4" t="s">
        <v>771</v>
      </c>
      <c r="BV4" t="s">
        <v>772</v>
      </c>
      <c r="BX4" t="s">
        <v>771</v>
      </c>
      <c r="BY4" t="s">
        <v>772</v>
      </c>
      <c r="CA4" t="s">
        <v>771</v>
      </c>
      <c r="CB4" t="s">
        <v>772</v>
      </c>
      <c r="CD4" t="s">
        <v>771</v>
      </c>
      <c r="CE4" t="s">
        <v>772</v>
      </c>
      <c r="CG4" t="s">
        <v>771</v>
      </c>
      <c r="CH4" t="s">
        <v>772</v>
      </c>
      <c r="CJ4" t="s">
        <v>771</v>
      </c>
      <c r="CK4" t="s">
        <v>772</v>
      </c>
      <c r="CL4" s="412"/>
      <c r="CN4" t="s">
        <v>771</v>
      </c>
      <c r="CO4" t="s">
        <v>772</v>
      </c>
      <c r="CQ4" t="s">
        <v>771</v>
      </c>
      <c r="CR4" t="s">
        <v>772</v>
      </c>
      <c r="CT4" t="s">
        <v>771</v>
      </c>
      <c r="CU4" t="s">
        <v>772</v>
      </c>
      <c r="CW4" t="s">
        <v>771</v>
      </c>
      <c r="CX4" t="s">
        <v>772</v>
      </c>
      <c r="CZ4" t="s">
        <v>771</v>
      </c>
      <c r="DA4" t="s">
        <v>772</v>
      </c>
      <c r="DC4" t="s">
        <v>771</v>
      </c>
      <c r="DD4" t="s">
        <v>772</v>
      </c>
      <c r="DF4" t="s">
        <v>771</v>
      </c>
      <c r="DG4" t="s">
        <v>772</v>
      </c>
      <c r="DI4" t="s">
        <v>771</v>
      </c>
      <c r="DJ4" t="s">
        <v>772</v>
      </c>
      <c r="DL4" t="s">
        <v>771</v>
      </c>
      <c r="DM4" t="s">
        <v>772</v>
      </c>
      <c r="DO4" t="s">
        <v>771</v>
      </c>
      <c r="DP4" t="s">
        <v>772</v>
      </c>
      <c r="DR4" t="s">
        <v>771</v>
      </c>
      <c r="DS4" t="s">
        <v>772</v>
      </c>
      <c r="DU4" t="s">
        <v>771</v>
      </c>
      <c r="DV4" t="s">
        <v>772</v>
      </c>
      <c r="DX4" t="s">
        <v>771</v>
      </c>
      <c r="DY4" t="s">
        <v>772</v>
      </c>
      <c r="EA4" t="s">
        <v>771</v>
      </c>
      <c r="EB4" t="s">
        <v>772</v>
      </c>
    </row>
    <row r="5" spans="1:135" x14ac:dyDescent="0.2">
      <c r="A5" s="129" t="s">
        <v>802</v>
      </c>
      <c r="B5" s="71">
        <v>32</v>
      </c>
      <c r="C5" s="71">
        <v>300</v>
      </c>
      <c r="D5" s="70">
        <f>ПН2_tотключения(ПН2_Iн,ПН2_ТКЗ)</f>
        <v>17.613470151887437</v>
      </c>
      <c r="K5" t="s">
        <v>745</v>
      </c>
      <c r="L5" t="s">
        <v>746</v>
      </c>
      <c r="M5" t="s">
        <v>747</v>
      </c>
      <c r="N5" t="s">
        <v>748</v>
      </c>
      <c r="CL5" s="412"/>
      <c r="CN5" t="s">
        <v>773</v>
      </c>
      <c r="CO5" t="s">
        <v>773</v>
      </c>
      <c r="CQ5" t="s">
        <v>773</v>
      </c>
      <c r="CR5" t="s">
        <v>773</v>
      </c>
      <c r="CT5" t="s">
        <v>773</v>
      </c>
      <c r="CU5" t="s">
        <v>773</v>
      </c>
      <c r="CW5" t="s">
        <v>773</v>
      </c>
      <c r="CX5" t="s">
        <v>773</v>
      </c>
      <c r="CZ5" t="s">
        <v>773</v>
      </c>
      <c r="DA5" t="s">
        <v>773</v>
      </c>
      <c r="DC5" t="s">
        <v>773</v>
      </c>
      <c r="DD5" t="s">
        <v>773</v>
      </c>
      <c r="DF5" t="s">
        <v>773</v>
      </c>
      <c r="DG5" t="s">
        <v>773</v>
      </c>
      <c r="DI5" t="s">
        <v>773</v>
      </c>
      <c r="DJ5" t="s">
        <v>773</v>
      </c>
      <c r="DL5" t="s">
        <v>773</v>
      </c>
      <c r="DM5" t="s">
        <v>773</v>
      </c>
      <c r="DO5" t="s">
        <v>773</v>
      </c>
      <c r="DP5" t="s">
        <v>773</v>
      </c>
      <c r="DR5" t="s">
        <v>773</v>
      </c>
      <c r="DS5" t="s">
        <v>773</v>
      </c>
      <c r="DU5" t="s">
        <v>773</v>
      </c>
      <c r="DV5" t="s">
        <v>773</v>
      </c>
      <c r="DX5" t="s">
        <v>773</v>
      </c>
      <c r="DY5" t="s">
        <v>773</v>
      </c>
      <c r="EA5" t="s">
        <v>773</v>
      </c>
      <c r="EB5" t="s">
        <v>773</v>
      </c>
    </row>
    <row r="6" spans="1:135" x14ac:dyDescent="0.2">
      <c r="K6" t="s">
        <v>749</v>
      </c>
      <c r="L6" t="s">
        <v>750</v>
      </c>
      <c r="S6" s="413">
        <v>1968.5826710101833</v>
      </c>
      <c r="T6" s="413">
        <v>13237.351508437378</v>
      </c>
      <c r="V6" s="413">
        <v>1505.5179934164385</v>
      </c>
      <c r="W6" s="413">
        <v>13689.209212264657</v>
      </c>
      <c r="Y6" s="413">
        <v>1227.2117308172055</v>
      </c>
      <c r="Z6" s="413">
        <v>14198.791331238403</v>
      </c>
      <c r="AB6" s="413">
        <v>944.17732411224438</v>
      </c>
      <c r="AC6" s="413">
        <v>12563.925844917594</v>
      </c>
      <c r="AD6" s="411"/>
      <c r="AE6" s="413">
        <v>740.89759995143254</v>
      </c>
      <c r="AF6" s="413">
        <v>13129.185102664236</v>
      </c>
      <c r="AH6" s="413">
        <v>611.64774285650981</v>
      </c>
      <c r="AI6" s="413">
        <v>9164.2963635622982</v>
      </c>
      <c r="AJ6" s="413"/>
      <c r="AK6" s="413">
        <v>504.05663850534904</v>
      </c>
      <c r="AL6" s="413">
        <v>9042.0774272360868</v>
      </c>
      <c r="AN6" s="413">
        <v>397.49035888875551</v>
      </c>
      <c r="AO6" s="413">
        <v>8743.6137044054849</v>
      </c>
      <c r="AQ6" s="413">
        <v>302.28052110257602</v>
      </c>
      <c r="AR6" s="413">
        <v>14040.814129450881</v>
      </c>
      <c r="AT6" s="413">
        <v>253.26855189188439</v>
      </c>
      <c r="AU6" s="413">
        <v>7127.4084705170035</v>
      </c>
      <c r="AW6" s="413">
        <v>199.9344648272683</v>
      </c>
      <c r="AX6" s="413">
        <v>6415.8800493756844</v>
      </c>
      <c r="AZ6" s="413">
        <v>159.17217708916158</v>
      </c>
      <c r="BA6" s="413">
        <v>6157.9985932808868</v>
      </c>
      <c r="BC6" s="413">
        <v>130.94227731970739</v>
      </c>
      <c r="BD6" s="413">
        <v>5749.5941266772279</v>
      </c>
      <c r="BF6" s="413">
        <v>99.613109768206428</v>
      </c>
      <c r="BG6" s="413">
        <v>3519.5347760914365</v>
      </c>
      <c r="BI6" s="413">
        <v>74.377519352167155</v>
      </c>
      <c r="BJ6" s="413">
        <v>3530.0513033197244</v>
      </c>
      <c r="BL6" s="413">
        <v>59.088492189662119</v>
      </c>
      <c r="BM6" s="413">
        <v>3601.864516281697</v>
      </c>
      <c r="BO6" s="413">
        <v>50.762178391622555</v>
      </c>
      <c r="BP6" s="413">
        <v>3532.6853414408733</v>
      </c>
      <c r="BR6" s="413">
        <v>40.741760538133661</v>
      </c>
      <c r="BS6" s="413">
        <v>3553.8285261186811</v>
      </c>
      <c r="BU6" s="413">
        <v>32.037800115269555</v>
      </c>
      <c r="BV6" s="413">
        <v>3604.5521396695467</v>
      </c>
      <c r="BX6" s="413">
        <v>24.831943600714478</v>
      </c>
      <c r="BY6" s="413">
        <v>3601.864516281697</v>
      </c>
      <c r="CA6" s="413">
        <v>19.748361488191115</v>
      </c>
      <c r="CB6" s="413">
        <v>3488.172802759299</v>
      </c>
      <c r="CD6" s="413">
        <v>12.019594247006644</v>
      </c>
      <c r="CE6" s="413">
        <v>3485.57195404293</v>
      </c>
      <c r="CG6" s="413">
        <v>8.0486660022180629</v>
      </c>
      <c r="CH6" s="413">
        <v>3441.653053423136</v>
      </c>
      <c r="CJ6" s="413">
        <v>4.6350506492694974</v>
      </c>
      <c r="CK6" s="413">
        <v>3375.5509784428136</v>
      </c>
      <c r="CL6" s="412"/>
      <c r="CN6" s="413">
        <v>1.1414532870396288</v>
      </c>
      <c r="CO6" s="413">
        <v>1167.538883078402</v>
      </c>
      <c r="CQ6" s="413">
        <v>0.86085797444111245</v>
      </c>
      <c r="CR6" s="413">
        <v>1115.883992507748</v>
      </c>
      <c r="CT6" s="413">
        <v>0.70435726507088414</v>
      </c>
      <c r="CU6" s="413">
        <v>1133.5006374746552</v>
      </c>
      <c r="CW6" s="413">
        <v>0.56928172850893799</v>
      </c>
      <c r="CX6" s="413">
        <v>1096.6308740039281</v>
      </c>
      <c r="CZ6" s="413">
        <v>0.47861331808818663</v>
      </c>
      <c r="DA6" s="413">
        <v>1107.178610457725</v>
      </c>
      <c r="DC6" s="413">
        <v>0.42040530604691256</v>
      </c>
      <c r="DD6" s="413">
        <v>1128.5794133751958</v>
      </c>
      <c r="DF6" s="413">
        <v>0.36766222461246961</v>
      </c>
      <c r="DG6" s="413">
        <v>1082.4093482320195</v>
      </c>
      <c r="DI6" s="413">
        <v>0.25828575621139027</v>
      </c>
      <c r="DJ6" s="413">
        <v>1114.9133575116234</v>
      </c>
      <c r="DL6" s="413">
        <v>0.20015657595671676</v>
      </c>
      <c r="DM6" s="413">
        <v>1147.3945270121317</v>
      </c>
      <c r="DO6" s="413">
        <v>0.16064232072414006</v>
      </c>
      <c r="DP6" s="413">
        <v>1108.1425116425396</v>
      </c>
      <c r="DR6" s="413">
        <v>0.1264674293768491</v>
      </c>
      <c r="DS6" s="413">
        <v>1089.0229622637305</v>
      </c>
      <c r="DU6" s="413">
        <v>9.9824918660131115E-2</v>
      </c>
      <c r="DV6" s="413">
        <v>1106.2155477079341</v>
      </c>
      <c r="DX6" s="413">
        <v>8.2395905656111754E-2</v>
      </c>
      <c r="DY6" s="413">
        <v>1092.8202976325163</v>
      </c>
      <c r="EA6" s="413">
        <v>6.4132419629602977E-2</v>
      </c>
      <c r="EB6" s="413">
        <v>1088.0756919328942</v>
      </c>
      <c r="ED6" s="413">
        <v>5.0799562210355198E-2</v>
      </c>
      <c r="EE6" s="413">
        <v>1073.965113012101</v>
      </c>
    </row>
    <row r="7" spans="1:135" x14ac:dyDescent="0.2">
      <c r="K7" t="s">
        <v>751</v>
      </c>
      <c r="L7" t="s">
        <v>752</v>
      </c>
      <c r="S7" s="413">
        <v>1992.3113470181886</v>
      </c>
      <c r="T7" s="413">
        <v>12629.697193054877</v>
      </c>
      <c r="V7" s="413">
        <v>1522.5915311286601</v>
      </c>
      <c r="W7" s="413">
        <v>12944.429913786202</v>
      </c>
      <c r="Y7" s="413">
        <v>1238.944150090261</v>
      </c>
      <c r="Z7" s="413">
        <v>13406.273220284567</v>
      </c>
      <c r="AB7" s="413">
        <v>956.5688922353354</v>
      </c>
      <c r="AC7" s="413">
        <v>11906.983430463704</v>
      </c>
      <c r="AE7" s="413">
        <v>749.29985297596102</v>
      </c>
      <c r="AF7" s="413">
        <v>12414.874646980988</v>
      </c>
      <c r="AH7" s="413">
        <v>616.62542298906465</v>
      </c>
      <c r="AI7" s="413">
        <v>8646.3313657676918</v>
      </c>
      <c r="AJ7" s="413"/>
      <c r="AK7" s="413">
        <v>507.9796824010682</v>
      </c>
      <c r="AL7" s="413">
        <v>8531.0202299504617</v>
      </c>
      <c r="AN7" s="413">
        <v>401.00772553608829</v>
      </c>
      <c r="AO7" s="413">
        <v>8255.5811631651668</v>
      </c>
      <c r="AQ7" s="413">
        <v>306.67970168800622</v>
      </c>
      <c r="AR7" s="413">
        <v>13326.513797888589</v>
      </c>
      <c r="AT7" s="413">
        <v>255.32968896575878</v>
      </c>
      <c r="AU7" s="413">
        <v>6724.5681469116716</v>
      </c>
      <c r="AW7" s="413">
        <v>202.41573079199122</v>
      </c>
      <c r="AX7" s="413">
        <v>6075.8729168392656</v>
      </c>
      <c r="AZ7" s="413">
        <v>160.18504860651521</v>
      </c>
      <c r="BA7" s="413">
        <v>5805.6171968505405</v>
      </c>
      <c r="BC7" s="413">
        <v>132.42724655934353</v>
      </c>
      <c r="BD7" s="413">
        <v>5440.8367446102402</v>
      </c>
      <c r="BF7" s="413">
        <v>100.53000036085983</v>
      </c>
      <c r="BG7" s="413">
        <v>3323.088826072606</v>
      </c>
      <c r="BI7" s="413">
        <v>75.4599580681421</v>
      </c>
      <c r="BJ7" s="413">
        <v>3350.4665019580821</v>
      </c>
      <c r="BL7" s="413">
        <v>60.117670344584511</v>
      </c>
      <c r="BM7" s="413">
        <v>3431.3998772121781</v>
      </c>
      <c r="BO7" s="413">
        <v>51.374049715216614</v>
      </c>
      <c r="BP7" s="413">
        <v>3342.9775718734827</v>
      </c>
      <c r="BR7" s="413">
        <v>41.363830801894125</v>
      </c>
      <c r="BS7" s="413">
        <v>3375.5509784428136</v>
      </c>
      <c r="BU7" s="413">
        <v>32.378300970745236</v>
      </c>
      <c r="BV7" s="413">
        <v>3408.4417747620632</v>
      </c>
      <c r="BX7" s="413">
        <v>24.972351711071848</v>
      </c>
      <c r="BY7" s="413">
        <v>3395.7537111598608</v>
      </c>
      <c r="CA7" s="413">
        <v>19.853027875342434</v>
      </c>
      <c r="CB7" s="413">
        <v>3286.1158005673042</v>
      </c>
      <c r="CD7" s="413">
        <v>12.113142059370672</v>
      </c>
      <c r="CE7" s="413">
        <v>3288.5678199702729</v>
      </c>
      <c r="CG7" s="413">
        <v>8.0913239610742203</v>
      </c>
      <c r="CH7" s="413">
        <v>3242.2907689601921</v>
      </c>
      <c r="CJ7" s="413">
        <v>4.6203733878694599</v>
      </c>
      <c r="CK7" s="413">
        <v>3583.1071793936903</v>
      </c>
      <c r="CL7" s="412"/>
      <c r="CN7" s="413">
        <v>1.1739097324139931</v>
      </c>
      <c r="CO7" s="413">
        <v>1093.771698580591</v>
      </c>
      <c r="CQ7" s="413">
        <v>0.88456051506535271</v>
      </c>
      <c r="CR7" s="413">
        <v>1067.4429449889224</v>
      </c>
      <c r="CT7" s="413">
        <v>0.72121868729845373</v>
      </c>
      <c r="CU7" s="413">
        <v>1060.037525439204</v>
      </c>
      <c r="CW7" s="413">
        <v>0.59425466916068148</v>
      </c>
      <c r="CX7" s="413">
        <v>958.25585496026486</v>
      </c>
      <c r="CZ7" s="413">
        <v>0.48878424563092882</v>
      </c>
      <c r="DA7" s="413">
        <v>1034.5208048644904</v>
      </c>
      <c r="DC7" s="413">
        <v>0.43846307865561029</v>
      </c>
      <c r="DD7" s="413">
        <v>986.17306542340668</v>
      </c>
      <c r="DF7" s="413">
        <v>0.37778529842209924</v>
      </c>
      <c r="DG7" s="413">
        <v>1014.0207992505422</v>
      </c>
      <c r="DI7" s="413">
        <v>0.26493263821137741</v>
      </c>
      <c r="DJ7" s="413">
        <v>1044.4711473765874</v>
      </c>
      <c r="DL7" s="413">
        <v>0.20566761205521253</v>
      </c>
      <c r="DM7" s="413">
        <v>1074.9000987814295</v>
      </c>
      <c r="DO7" s="413">
        <v>0.16521007550359004</v>
      </c>
      <c r="DP7" s="413">
        <v>1038.1280955995644</v>
      </c>
      <c r="DR7" s="413">
        <v>0.13006344443923637</v>
      </c>
      <c r="DS7" s="413">
        <v>1021.104746064104</v>
      </c>
      <c r="DU7" s="413">
        <v>0.10284343176745676</v>
      </c>
      <c r="DV7" s="413">
        <v>1038.1280955995644</v>
      </c>
      <c r="DX7" s="413">
        <v>8.5185425453763772E-2</v>
      </c>
      <c r="DY7" s="413">
        <v>1027.3437837141812</v>
      </c>
      <c r="EA7" s="413">
        <v>6.62455596190583E-2</v>
      </c>
      <c r="EB7" s="413">
        <v>1021.9937120044269</v>
      </c>
      <c r="ED7" s="413">
        <v>5.2289808001568495E-2</v>
      </c>
      <c r="EE7" s="413">
        <v>1006.9859975444257</v>
      </c>
    </row>
    <row r="8" spans="1:135" x14ac:dyDescent="0.2">
      <c r="K8" t="s">
        <v>753</v>
      </c>
      <c r="L8" t="s">
        <v>754</v>
      </c>
      <c r="S8" s="413">
        <v>2002.8706043468376</v>
      </c>
      <c r="T8" s="413">
        <v>11996.129358557897</v>
      </c>
      <c r="V8" s="413">
        <v>1536.0648457621901</v>
      </c>
      <c r="W8" s="413">
        <v>12212.812193695308</v>
      </c>
      <c r="Y8" s="413">
        <v>1252.1117690114884</v>
      </c>
      <c r="Z8" s="413">
        <v>12676.887423823193</v>
      </c>
      <c r="AB8" s="413">
        <v>968.44029138238488</v>
      </c>
      <c r="AC8" s="413">
        <v>11275.977354571647</v>
      </c>
      <c r="AE8" s="413">
        <v>757.79739292798513</v>
      </c>
      <c r="AF8" s="413">
        <v>11809.687864923068</v>
      </c>
      <c r="AH8" s="413">
        <v>620.33059558634147</v>
      </c>
      <c r="AI8" s="413">
        <v>8151.5591967721994</v>
      </c>
      <c r="AJ8" s="413"/>
      <c r="AK8" s="413">
        <v>510.49204717881867</v>
      </c>
      <c r="AL8" s="413">
        <v>8036.8496510331961</v>
      </c>
      <c r="AN8" s="413">
        <v>403.27515727186312</v>
      </c>
      <c r="AO8" s="413">
        <v>7783.1690353360955</v>
      </c>
      <c r="AQ8" s="413">
        <v>309.50254030924572</v>
      </c>
      <c r="AR8" s="413">
        <v>12592.071520507021</v>
      </c>
      <c r="AT8" s="413">
        <v>257.40759987912332</v>
      </c>
      <c r="AU8" s="413">
        <v>6344.4963130026626</v>
      </c>
      <c r="AW8" s="413">
        <v>204.06302005848036</v>
      </c>
      <c r="AX8" s="413">
        <v>5732.465264236067</v>
      </c>
      <c r="AZ8" s="413">
        <v>161.20436540048325</v>
      </c>
      <c r="BA8" s="413">
        <v>5473.4002494159577</v>
      </c>
      <c r="BC8" s="413">
        <v>133.55201466080021</v>
      </c>
      <c r="BD8" s="413">
        <v>5137.1516239366238</v>
      </c>
      <c r="BF8" s="413">
        <v>101.38384985621005</v>
      </c>
      <c r="BG8" s="413">
        <v>3135.2682200835056</v>
      </c>
      <c r="BI8" s="413">
        <v>76.369528655623554</v>
      </c>
      <c r="BJ8" s="413">
        <v>3170.5440164650863</v>
      </c>
      <c r="BL8" s="413">
        <v>61.014078736147148</v>
      </c>
      <c r="BM8" s="413">
        <v>3259.2639537401546</v>
      </c>
      <c r="BO8" s="413">
        <v>51.938357992485081</v>
      </c>
      <c r="BP8" s="413">
        <v>3158.7415369765522</v>
      </c>
      <c r="BR8" s="413">
        <v>41.847667662068858</v>
      </c>
      <c r="BS8" s="413">
        <v>3194.281438337036</v>
      </c>
      <c r="BU8" s="413">
        <v>32.64180039071411</v>
      </c>
      <c r="BV8" s="413">
        <v>3215.7970297309839</v>
      </c>
      <c r="BX8" s="413">
        <v>25.22886806044097</v>
      </c>
      <c r="BY8" s="413">
        <v>3208.6091115387462</v>
      </c>
      <c r="CA8" s="413">
        <v>19.916093791286293</v>
      </c>
      <c r="CB8" s="413">
        <v>3093.4549556762609</v>
      </c>
      <c r="CD8" s="413">
        <v>12.130228810250735</v>
      </c>
      <c r="CE8" s="413">
        <v>3100.3849058134774</v>
      </c>
      <c r="CG8" s="413">
        <v>8.1284770286030223</v>
      </c>
      <c r="CH8" s="413">
        <v>3054.4768073087971</v>
      </c>
      <c r="CJ8" s="413">
        <v>4.6481362406933604</v>
      </c>
      <c r="CK8" s="413">
        <v>3177.646661325532</v>
      </c>
      <c r="CL8" s="412"/>
      <c r="CN8" s="413">
        <v>1.2020116469350191</v>
      </c>
      <c r="CO8" s="413">
        <v>1022.8834518716629</v>
      </c>
      <c r="CQ8" s="413">
        <v>0.90335815517666007</v>
      </c>
      <c r="CR8" s="413">
        <v>998.26108653502581</v>
      </c>
      <c r="CT8" s="413">
        <v>0.73848375065196226</v>
      </c>
      <c r="CU8" s="413">
        <v>992.19866750623385</v>
      </c>
      <c r="CW8" s="413">
        <v>0.58087026810013032</v>
      </c>
      <c r="CX8" s="413">
        <v>1024.665256082556</v>
      </c>
      <c r="CZ8" s="413">
        <v>0.50048512237696163</v>
      </c>
      <c r="DA8" s="413">
        <v>968.31493174615332</v>
      </c>
      <c r="DC8" s="413">
        <v>0.428963254228795</v>
      </c>
      <c r="DD8" s="413">
        <v>1054.5171953743968</v>
      </c>
      <c r="DF8" s="413">
        <v>0.38581354743178603</v>
      </c>
      <c r="DG8" s="413">
        <v>947.47640848690264</v>
      </c>
      <c r="DI8" s="413">
        <v>0.27127479054836856</v>
      </c>
      <c r="DJ8" s="413">
        <v>977.62848560137422</v>
      </c>
      <c r="DL8" s="413">
        <v>0.21022232900484844</v>
      </c>
      <c r="DM8" s="413">
        <v>1004.3605474644818</v>
      </c>
      <c r="DO8" s="413">
        <v>0.1690168427478774</v>
      </c>
      <c r="DP8" s="413">
        <v>970.8461567344126</v>
      </c>
      <c r="DR8" s="413">
        <v>0.13306036371586799</v>
      </c>
      <c r="DS8" s="413">
        <v>954.92610453535985</v>
      </c>
      <c r="DU8" s="413">
        <v>0.10530537347283384</v>
      </c>
      <c r="DV8" s="413">
        <v>971.69136793332029</v>
      </c>
      <c r="DX8" s="413">
        <v>8.7301114278151196E-2</v>
      </c>
      <c r="DY8" s="413">
        <v>961.59721595675182</v>
      </c>
      <c r="EA8" s="413">
        <v>6.7950362951111287E-2</v>
      </c>
      <c r="EB8" s="413">
        <v>956.5895309511842</v>
      </c>
      <c r="ED8" s="413">
        <v>5.3682480163810962E-2</v>
      </c>
      <c r="EE8" s="413">
        <v>943.36283009006809</v>
      </c>
    </row>
    <row r="9" spans="1:135" x14ac:dyDescent="0.2">
      <c r="K9" t="s">
        <v>755</v>
      </c>
      <c r="L9" t="s">
        <v>756</v>
      </c>
      <c r="S9" s="413">
        <v>2011.3582901484624</v>
      </c>
      <c r="T9" s="413">
        <v>11377.359058140953</v>
      </c>
      <c r="V9" s="413">
        <v>1549.1113810120794</v>
      </c>
      <c r="W9" s="413">
        <v>11531.143266855966</v>
      </c>
      <c r="Y9" s="413">
        <v>1264.9734787817597</v>
      </c>
      <c r="Z9" s="413">
        <v>11987.184813832657</v>
      </c>
      <c r="AB9" s="413">
        <v>977.69879768092824</v>
      </c>
      <c r="AC9" s="413">
        <v>10654.542925913613</v>
      </c>
      <c r="AE9" s="413">
        <v>749.29985297596102</v>
      </c>
      <c r="AF9" s="413">
        <v>12479.865721631219</v>
      </c>
      <c r="AH9" s="413">
        <v>623.6183499814731</v>
      </c>
      <c r="AI9" s="413">
        <v>7690.8339895248118</v>
      </c>
      <c r="AJ9" s="413"/>
      <c r="AK9" s="413">
        <v>513.01683760467108</v>
      </c>
      <c r="AL9" s="413">
        <v>7571.3045535337351</v>
      </c>
      <c r="AN9" s="413">
        <v>405.26967464327174</v>
      </c>
      <c r="AO9" s="413">
        <v>7332.3187215014386</v>
      </c>
      <c r="AQ9" s="413">
        <v>312.02131792898768</v>
      </c>
      <c r="AR9" s="413">
        <v>11880.369057098946</v>
      </c>
      <c r="AT9" s="413">
        <v>259.04557977633777</v>
      </c>
      <c r="AU9" s="413">
        <v>5976.9830107920034</v>
      </c>
      <c r="AW9" s="413">
        <v>205.57877199919645</v>
      </c>
      <c r="AX9" s="413">
        <v>5408.4669734612889</v>
      </c>
      <c r="AZ9" s="413">
        <v>162.28734855740066</v>
      </c>
      <c r="BA9" s="413">
        <v>5164.0442840862024</v>
      </c>
      <c r="BC9" s="413">
        <v>134.54402058794281</v>
      </c>
      <c r="BD9" s="413">
        <v>4846.8003930289651</v>
      </c>
      <c r="BF9" s="413">
        <v>102.2089266771174</v>
      </c>
      <c r="BG9" s="413">
        <v>2958.0632135804426</v>
      </c>
      <c r="BI9" s="413">
        <v>77.208394919629498</v>
      </c>
      <c r="BJ9" s="413">
        <v>2998.0464300988592</v>
      </c>
      <c r="BL9" s="413">
        <v>61.793059710719113</v>
      </c>
      <c r="BM9" s="413">
        <v>3086.5404952960785</v>
      </c>
      <c r="BO9" s="413">
        <v>52.471869539118956</v>
      </c>
      <c r="BP9" s="413">
        <v>2984.6590002185644</v>
      </c>
      <c r="BR9" s="413">
        <v>42.307335244768502</v>
      </c>
      <c r="BS9" s="413">
        <v>3022.7462042393754</v>
      </c>
      <c r="BU9" s="413">
        <v>32.919042852575132</v>
      </c>
      <c r="BV9" s="413">
        <v>3034.040543980992</v>
      </c>
      <c r="BX9" s="413">
        <v>25.389408692232283</v>
      </c>
      <c r="BY9" s="413">
        <v>3025.0017036778781</v>
      </c>
      <c r="CA9" s="413">
        <v>19.965283531753023</v>
      </c>
      <c r="CB9" s="413">
        <v>2914.2625044692968</v>
      </c>
      <c r="CD9" s="413">
        <v>12.130228810250735</v>
      </c>
      <c r="CE9" s="413">
        <v>2920.791028120716</v>
      </c>
      <c r="CG9" s="413">
        <v>8.1686788321217936</v>
      </c>
      <c r="CH9" s="413">
        <v>2877.5422166653589</v>
      </c>
      <c r="CJ9" s="413">
        <v>4.6629016946730655</v>
      </c>
      <c r="CK9" s="413">
        <v>2993.5772947204905</v>
      </c>
      <c r="CL9" s="412"/>
      <c r="CN9" s="413">
        <v>1.2297083751815037</v>
      </c>
      <c r="CO9" s="413">
        <v>956.5895309511842</v>
      </c>
      <c r="CQ9" s="413">
        <v>0.92741794432737767</v>
      </c>
      <c r="CR9" s="413">
        <v>934.37571417388858</v>
      </c>
      <c r="CT9" s="413">
        <v>0.75549987841445621</v>
      </c>
      <c r="CU9" s="413">
        <v>927.89345279120062</v>
      </c>
      <c r="CW9" s="413">
        <v>0.62195578680174946</v>
      </c>
      <c r="CX9" s="413">
        <v>838.79986564443539</v>
      </c>
      <c r="CZ9" s="413">
        <v>0.51201729052294365</v>
      </c>
      <c r="DA9" s="413">
        <v>905.55764166208974</v>
      </c>
      <c r="DC9" s="413">
        <v>0.44974675293918048</v>
      </c>
      <c r="DD9" s="413">
        <v>923.86489606115742</v>
      </c>
      <c r="DF9" s="413">
        <v>0.39366733114787705</v>
      </c>
      <c r="DG9" s="413">
        <v>886.06968029776601</v>
      </c>
      <c r="DI9" s="413">
        <v>0.27703960346636525</v>
      </c>
      <c r="DJ9" s="413">
        <v>914.26757640348501</v>
      </c>
      <c r="DL9" s="413">
        <v>0.21450170362838705</v>
      </c>
      <c r="DM9" s="413">
        <v>938.45010382520286</v>
      </c>
      <c r="DO9" s="413">
        <v>0.17275989140169776</v>
      </c>
      <c r="DP9" s="413">
        <v>907.92481586929898</v>
      </c>
      <c r="DR9" s="413">
        <v>0.13612633794632903</v>
      </c>
      <c r="DS9" s="413">
        <v>893.81402615377783</v>
      </c>
      <c r="DU9" s="413">
        <v>0.10763746730448535</v>
      </c>
      <c r="DV9" s="413">
        <v>908.71524823267089</v>
      </c>
      <c r="DX9" s="413">
        <v>8.9312704801373433E-2</v>
      </c>
      <c r="DY9" s="413">
        <v>900.05820874566132</v>
      </c>
      <c r="EA9" s="413">
        <v>6.9637996988776138E-2</v>
      </c>
      <c r="EB9" s="413">
        <v>895.37099883980773</v>
      </c>
      <c r="ED9" s="413">
        <v>5.5063977604279446E-2</v>
      </c>
      <c r="EE9" s="413">
        <v>883.7594875854071</v>
      </c>
    </row>
    <row r="10" spans="1:135" x14ac:dyDescent="0.2">
      <c r="K10" t="s">
        <v>755</v>
      </c>
      <c r="L10" t="s">
        <v>810</v>
      </c>
      <c r="M10" t="s">
        <v>757</v>
      </c>
      <c r="S10" s="413">
        <v>2022.0184963444349</v>
      </c>
      <c r="T10" s="413">
        <v>10798.557054738096</v>
      </c>
      <c r="V10" s="413">
        <v>1562.8193680933459</v>
      </c>
      <c r="W10" s="413">
        <v>10887.522294775004</v>
      </c>
      <c r="Y10" s="413">
        <v>1277.5170271987893</v>
      </c>
      <c r="Z10" s="413">
        <v>11326.554776030882</v>
      </c>
      <c r="AB10" s="413">
        <v>987.04581737533329</v>
      </c>
      <c r="AC10" s="413">
        <v>10059.850178077791</v>
      </c>
      <c r="AE10" s="413">
        <v>765.58149844773641</v>
      </c>
      <c r="AF10" s="413">
        <v>11158.83992507748</v>
      </c>
      <c r="AH10" s="413">
        <v>627.14449660587832</v>
      </c>
      <c r="AI10" s="413">
        <v>7256.1489190744687</v>
      </c>
      <c r="AJ10" s="413"/>
      <c r="AK10" s="413">
        <v>515.73582869524751</v>
      </c>
      <c r="AL10" s="413">
        <v>7138.0490353715841</v>
      </c>
      <c r="AN10" s="413">
        <v>407.7048549602244</v>
      </c>
      <c r="AO10" s="413">
        <v>6917.896893600664</v>
      </c>
      <c r="AQ10" s="413">
        <v>314.6714645906394</v>
      </c>
      <c r="AR10" s="413">
        <v>11217.255738301767</v>
      </c>
      <c r="AT10" s="413">
        <v>260.60213023282131</v>
      </c>
      <c r="AU10" s="413">
        <v>5634.9599349697</v>
      </c>
      <c r="AW10" s="413">
        <v>207.25180256459407</v>
      </c>
      <c r="AX10" s="413">
        <v>5102.7810295715244</v>
      </c>
      <c r="AZ10" s="413">
        <v>163.49279657762031</v>
      </c>
      <c r="BA10" s="413">
        <v>4872.1730830572742</v>
      </c>
      <c r="BC10" s="413">
        <v>135.59116898031039</v>
      </c>
      <c r="BD10" s="413">
        <v>4572.8597809741304</v>
      </c>
      <c r="BF10" s="413">
        <v>103.14971051142908</v>
      </c>
      <c r="BG10" s="413">
        <v>2795.0403318148551</v>
      </c>
      <c r="BI10" s="413">
        <v>78.13904061468979</v>
      </c>
      <c r="BJ10" s="413">
        <v>2837.0491585214404</v>
      </c>
      <c r="BL10" s="413">
        <v>62.559936077176289</v>
      </c>
      <c r="BM10" s="413">
        <v>2920.791028120716</v>
      </c>
      <c r="BO10" s="413">
        <v>53.048236605153569</v>
      </c>
      <c r="BP10" s="413">
        <v>2824.3806433525774</v>
      </c>
      <c r="BR10" s="413">
        <v>42.787127506942646</v>
      </c>
      <c r="BS10" s="413">
        <v>2860.4225368445714</v>
      </c>
      <c r="BU10" s="413">
        <v>33.21034134775239</v>
      </c>
      <c r="BV10" s="413">
        <v>2866.8304483337402</v>
      </c>
      <c r="BX10" s="413">
        <v>25.523972649921291</v>
      </c>
      <c r="BY10" s="413">
        <v>2851.9009293923382</v>
      </c>
      <c r="CA10" s="413">
        <v>20.021649160249293</v>
      </c>
      <c r="CB10" s="413">
        <v>2743.4029516049654</v>
      </c>
      <c r="CD10" s="413">
        <v>12.14305968882057</v>
      </c>
      <c r="CE10" s="413">
        <v>2749.5487161088354</v>
      </c>
      <c r="CG10" s="413">
        <v>8.2061870913054502</v>
      </c>
      <c r="CH10" s="413">
        <v>2710.8567951402656</v>
      </c>
      <c r="CJ10" s="413">
        <v>4.6744183568552451</v>
      </c>
      <c r="CK10" s="413">
        <v>2820.1703885251432</v>
      </c>
      <c r="CL10" s="412"/>
      <c r="CN10" s="413">
        <v>1.2569415088945788</v>
      </c>
      <c r="CO10" s="413">
        <v>894.59217377212667</v>
      </c>
      <c r="CQ10" s="413">
        <v>0.95045155330330233</v>
      </c>
      <c r="CR10" s="413">
        <v>874.57879207568567</v>
      </c>
      <c r="CT10" s="413">
        <v>0.7708791534090681</v>
      </c>
      <c r="CU10" s="413">
        <v>867.00110762905354</v>
      </c>
      <c r="CW10" s="413">
        <v>0.60794747332186927</v>
      </c>
      <c r="CX10" s="413">
        <v>896.150501946605</v>
      </c>
      <c r="CZ10" s="413">
        <v>0.52335643045045654</v>
      </c>
      <c r="DA10" s="413">
        <v>846.86770335539984</v>
      </c>
      <c r="DC10" s="413">
        <v>0.46051312147521428</v>
      </c>
      <c r="DD10" s="413">
        <v>864.74063118460651</v>
      </c>
      <c r="DF10" s="413">
        <v>0.402033086444958</v>
      </c>
      <c r="DG10" s="413">
        <v>828.64277285468427</v>
      </c>
      <c r="DI10" s="413">
        <v>0.28267913878310041</v>
      </c>
      <c r="DJ10" s="413">
        <v>854.26941964803666</v>
      </c>
      <c r="DL10" s="413">
        <v>0.21925206045647003</v>
      </c>
      <c r="DM10" s="413">
        <v>878.39243440996086</v>
      </c>
      <c r="DO10" s="413">
        <v>0.17674062135239824</v>
      </c>
      <c r="DP10" s="413">
        <v>849.08145904810431</v>
      </c>
      <c r="DR10" s="413">
        <v>0.13938503033757582</v>
      </c>
      <c r="DS10" s="413">
        <v>836.61291649153338</v>
      </c>
      <c r="DU10" s="413">
        <v>0.11002120770895897</v>
      </c>
      <c r="DV10" s="413">
        <v>849.82066283749305</v>
      </c>
      <c r="DX10" s="413">
        <v>9.1450738013525629E-2</v>
      </c>
      <c r="DY10" s="413">
        <v>842.45749227177805</v>
      </c>
      <c r="EA10" s="413">
        <v>7.1430103357665559E-2</v>
      </c>
      <c r="EB10" s="413">
        <v>838.79986564443539</v>
      </c>
      <c r="ED10" s="413">
        <v>5.6431561805721578E-2</v>
      </c>
      <c r="EE10" s="413">
        <v>827.20183477931369</v>
      </c>
    </row>
    <row r="11" spans="1:135" x14ac:dyDescent="0.2">
      <c r="K11" t="s">
        <v>758</v>
      </c>
      <c r="L11" t="s">
        <v>767</v>
      </c>
      <c r="N11" t="s">
        <v>759</v>
      </c>
      <c r="S11" s="413">
        <v>2034.8853489562584</v>
      </c>
      <c r="T11" s="413">
        <v>10249.200527867306</v>
      </c>
      <c r="V11" s="413">
        <v>1577.7602716180479</v>
      </c>
      <c r="W11" s="413">
        <v>10287.496152117645</v>
      </c>
      <c r="Y11" s="413">
        <v>1302.5194155941549</v>
      </c>
      <c r="Z11" s="413">
        <v>10104.972766237932</v>
      </c>
      <c r="AB11" s="413">
        <v>997.18476594784352</v>
      </c>
      <c r="AC11" s="413">
        <v>9505.4381700344511</v>
      </c>
      <c r="AE11" s="413">
        <v>773.99087981619937</v>
      </c>
      <c r="AF11" s="413">
        <v>10559.602113457799</v>
      </c>
      <c r="AH11" s="413">
        <v>631.13524932091661</v>
      </c>
      <c r="AI11" s="413">
        <v>6846.0321998237187</v>
      </c>
      <c r="AJ11" s="413"/>
      <c r="AK11" s="413">
        <v>518.46923044841583</v>
      </c>
      <c r="AL11" s="413">
        <v>6724.5681469116716</v>
      </c>
      <c r="AN11" s="413">
        <v>410.4438471073567</v>
      </c>
      <c r="AO11" s="413">
        <v>6526.8981407139418</v>
      </c>
      <c r="AQ11" s="413">
        <v>317.5678635318128</v>
      </c>
      <c r="AR11" s="413">
        <v>10599.057537680454</v>
      </c>
      <c r="AT11" s="413">
        <v>262.07566179561206</v>
      </c>
      <c r="AU11" s="413">
        <v>5312.5085701901926</v>
      </c>
      <c r="AW11" s="413">
        <v>209.0120914972012</v>
      </c>
      <c r="AX11" s="413">
        <v>4814.3724207843434</v>
      </c>
      <c r="AZ11" s="413">
        <v>164.76525163249235</v>
      </c>
      <c r="BA11" s="413">
        <v>4596.7984094211488</v>
      </c>
      <c r="BC11" s="413">
        <v>136.74280979193082</v>
      </c>
      <c r="BD11" s="413">
        <v>4317.6215631054665</v>
      </c>
      <c r="BF11" s="413">
        <v>104.24599566661584</v>
      </c>
      <c r="BG11" s="413">
        <v>2642.9725136327061</v>
      </c>
      <c r="BI11" s="413">
        <v>79.108777083891511</v>
      </c>
      <c r="BJ11" s="413">
        <v>2688.7055637622093</v>
      </c>
      <c r="BL11" s="413">
        <v>63.336329683339414</v>
      </c>
      <c r="BM11" s="413">
        <v>2768.068739417849</v>
      </c>
      <c r="BO11" s="413">
        <v>53.668747127009489</v>
      </c>
      <c r="BP11" s="413">
        <v>2672.7093507032323</v>
      </c>
      <c r="BR11" s="413">
        <v>43.287612810830581</v>
      </c>
      <c r="BS11" s="413">
        <v>2706.8157683278619</v>
      </c>
      <c r="BU11" s="413">
        <v>33.504217524597749</v>
      </c>
      <c r="BV11" s="413">
        <v>2708.8355281863082</v>
      </c>
      <c r="BX11" s="413">
        <v>25.677340838306556</v>
      </c>
      <c r="BY11" s="413">
        <v>2686.7008131923199</v>
      </c>
      <c r="CA11" s="413">
        <v>20.078173919171668</v>
      </c>
      <c r="CB11" s="413">
        <v>2584.4877236187044</v>
      </c>
      <c r="CD11" s="413">
        <v>12.168762176311089</v>
      </c>
      <c r="CE11" s="413">
        <v>2590.2774866220616</v>
      </c>
      <c r="CG11" s="413">
        <v>8.2438675777899846</v>
      </c>
      <c r="CH11" s="413">
        <v>2553.8268461180878</v>
      </c>
      <c r="CJ11" s="413">
        <v>4.6859634634517633</v>
      </c>
      <c r="CK11" s="413">
        <v>2654.8273383209607</v>
      </c>
      <c r="CL11" s="412"/>
      <c r="CN11" s="413">
        <v>1.2836525520880659</v>
      </c>
      <c r="CO11" s="413">
        <v>836.61291649153338</v>
      </c>
      <c r="CQ11" s="413">
        <v>0.97919137608534534</v>
      </c>
      <c r="CR11" s="413">
        <v>820.03464237260562</v>
      </c>
      <c r="CT11" s="413">
        <v>0.78657149542872862</v>
      </c>
      <c r="CU11" s="413">
        <v>810.81005012200592</v>
      </c>
      <c r="CW11" s="413">
        <v>0.66478137468059939</v>
      </c>
      <c r="CX11" s="413">
        <v>686.05157377943715</v>
      </c>
      <c r="CZ11" s="413">
        <v>0.53494668708179105</v>
      </c>
      <c r="DA11" s="413">
        <v>791.98150839973698</v>
      </c>
      <c r="DC11" s="413">
        <v>0.47112425557858362</v>
      </c>
      <c r="DD11" s="413">
        <v>808.69607702197868</v>
      </c>
      <c r="DF11" s="413">
        <v>0.41165725014165705</v>
      </c>
      <c r="DG11" s="413">
        <v>775.61240553671576</v>
      </c>
      <c r="DI11" s="413">
        <v>0.2889393537574359</v>
      </c>
      <c r="DJ11" s="413">
        <v>798.90351334922627</v>
      </c>
      <c r="DL11" s="413">
        <v>0.2243040620335171</v>
      </c>
      <c r="DM11" s="413">
        <v>821.46309561054215</v>
      </c>
      <c r="DO11" s="413">
        <v>0.18081307520273671</v>
      </c>
      <c r="DP11" s="413">
        <v>794.05178875851004</v>
      </c>
      <c r="DR11" s="413">
        <v>0.14272173170387456</v>
      </c>
      <c r="DS11" s="413">
        <v>782.39134273798766</v>
      </c>
      <c r="DU11" s="413">
        <v>0.11245773845176199</v>
      </c>
      <c r="DV11" s="413">
        <v>794.74308414008613</v>
      </c>
      <c r="DX11" s="413">
        <v>9.363995303711703E-2</v>
      </c>
      <c r="DY11" s="413">
        <v>788.54302909358819</v>
      </c>
      <c r="EA11" s="413">
        <v>7.3204161192015116E-2</v>
      </c>
      <c r="EB11" s="413">
        <v>785.1194783429853</v>
      </c>
      <c r="ED11" s="413">
        <v>5.7883805777280826E-2</v>
      </c>
      <c r="EE11" s="413">
        <v>774.26368268112697</v>
      </c>
    </row>
    <row r="12" spans="1:135" x14ac:dyDescent="0.2">
      <c r="K12" t="s">
        <v>758</v>
      </c>
      <c r="L12" t="s">
        <v>809</v>
      </c>
      <c r="S12" s="413">
        <v>2048.5558631120184</v>
      </c>
      <c r="T12" s="413">
        <v>9735.0501341953841</v>
      </c>
      <c r="V12" s="413">
        <v>1593.4054315280932</v>
      </c>
      <c r="W12" s="413">
        <v>9727.7914936184952</v>
      </c>
      <c r="Y12" s="413">
        <v>1290.1849581499428</v>
      </c>
      <c r="Z12" s="413">
        <v>10702.332956974731</v>
      </c>
      <c r="AB12" s="413">
        <v>1008.1381484534029</v>
      </c>
      <c r="AC12" s="413">
        <v>8988.2823970285226</v>
      </c>
      <c r="AE12" s="413">
        <v>781.94132506190795</v>
      </c>
      <c r="AF12" s="413">
        <v>9985.093174897147</v>
      </c>
      <c r="AH12" s="413">
        <v>635.59920984811265</v>
      </c>
      <c r="AI12" s="413">
        <v>6459.0952313312337</v>
      </c>
      <c r="AJ12" s="413"/>
      <c r="AK12" s="413">
        <v>521.21711924073952</v>
      </c>
      <c r="AL12" s="413">
        <v>6339.7657345523494</v>
      </c>
      <c r="AN12" s="413">
        <v>412.91011793941431</v>
      </c>
      <c r="AO12" s="413">
        <v>6153.4070711165987</v>
      </c>
      <c r="AQ12" s="413">
        <v>320.49092242716188</v>
      </c>
      <c r="AR12" s="413">
        <v>10014.92907962073</v>
      </c>
      <c r="AT12" s="413">
        <v>263.4646637488546</v>
      </c>
      <c r="AU12" s="413">
        <v>5008.5089573038867</v>
      </c>
      <c r="AW12" s="413">
        <v>210.78733140773903</v>
      </c>
      <c r="AX12" s="413">
        <v>4542.2646340666461</v>
      </c>
      <c r="AZ12" s="413">
        <v>166.10613571023976</v>
      </c>
      <c r="BA12" s="413">
        <v>4336.9878813084852</v>
      </c>
      <c r="BC12" s="413">
        <v>138.05010170967199</v>
      </c>
      <c r="BD12" s="413">
        <v>4079.6715739506662</v>
      </c>
      <c r="BF12" s="413">
        <v>105.35393224705163</v>
      </c>
      <c r="BG12" s="413">
        <v>2499.1781436235442</v>
      </c>
      <c r="BI12" s="413">
        <v>80.034120350569324</v>
      </c>
      <c r="BJ12" s="413">
        <v>2544.3201214638834</v>
      </c>
      <c r="BL12" s="413">
        <v>64.144959377412135</v>
      </c>
      <c r="BM12" s="413">
        <v>2623.3319920433723</v>
      </c>
      <c r="BO12" s="413">
        <v>54.296515822414158</v>
      </c>
      <c r="BP12" s="413">
        <v>2529.1829166684888</v>
      </c>
      <c r="BR12" s="413">
        <v>43.76309719151994</v>
      </c>
      <c r="BS12" s="413">
        <v>2559.5479226995358</v>
      </c>
      <c r="BU12" s="413">
        <v>33.812607674589039</v>
      </c>
      <c r="BV12" s="413">
        <v>2559.5479226995358</v>
      </c>
      <c r="BX12" s="413">
        <v>25.849843162131528</v>
      </c>
      <c r="BY12" s="413">
        <v>2532.9587539823247</v>
      </c>
      <c r="CA12" s="413">
        <v>20.149054329517682</v>
      </c>
      <c r="CB12" s="413">
        <v>2434.7778694442459</v>
      </c>
      <c r="CD12" s="413">
        <v>12.198817179040393</v>
      </c>
      <c r="CE12" s="413">
        <v>2438.4127687114201</v>
      </c>
      <c r="CG12" s="413">
        <v>8.2846400796289981</v>
      </c>
      <c r="CH12" s="413">
        <v>2405.8930636415248</v>
      </c>
      <c r="CJ12" s="413">
        <v>4.6958819617863536</v>
      </c>
      <c r="CK12" s="413">
        <v>2499.1781436235442</v>
      </c>
      <c r="CL12" s="412"/>
      <c r="CN12" s="413">
        <v>1.3086360310110852</v>
      </c>
      <c r="CO12" s="413">
        <v>781.71079133387639</v>
      </c>
      <c r="CQ12" s="413">
        <v>1.0017538841225102</v>
      </c>
      <c r="CR12" s="413">
        <v>766.88752025030612</v>
      </c>
      <c r="CT12" s="413">
        <v>0.80258327739818291</v>
      </c>
      <c r="CU12" s="413">
        <v>758.26078143849838</v>
      </c>
      <c r="CW12" s="413">
        <v>0.65037809502237554</v>
      </c>
      <c r="CX12" s="413">
        <v>733.59657328855701</v>
      </c>
      <c r="CZ12" s="413">
        <v>0.54679362164992773</v>
      </c>
      <c r="DA12" s="413">
        <v>740.65253304847568</v>
      </c>
      <c r="DC12" s="413">
        <v>0.48113603436956831</v>
      </c>
      <c r="DD12" s="413">
        <v>756.28381668019927</v>
      </c>
      <c r="DF12" s="413">
        <v>0.42151180414697453</v>
      </c>
      <c r="DG12" s="413">
        <v>725.3443252549323</v>
      </c>
      <c r="DI12" s="413">
        <v>0.29559708854822636</v>
      </c>
      <c r="DJ12" s="413">
        <v>747.12591714297685</v>
      </c>
      <c r="DL12" s="413">
        <v>0.22967361763386362</v>
      </c>
      <c r="DM12" s="413">
        <v>768.89220363460754</v>
      </c>
      <c r="DO12" s="413">
        <v>0.18497936645296789</v>
      </c>
      <c r="DP12" s="413">
        <v>743.23512878537326</v>
      </c>
      <c r="DR12" s="413">
        <v>0.14613830948144144</v>
      </c>
      <c r="DS12" s="413">
        <v>732.32091232940661</v>
      </c>
      <c r="DU12" s="413">
        <v>0.1150489874043448</v>
      </c>
      <c r="DV12" s="413">
        <v>743.23512878537326</v>
      </c>
      <c r="DX12" s="413">
        <v>9.588157509999122E-2</v>
      </c>
      <c r="DY12" s="413">
        <v>737.43690442467221</v>
      </c>
      <c r="EA12" s="413">
        <v>7.5022280018182882E-2</v>
      </c>
      <c r="EB12" s="413">
        <v>734.87445637581527</v>
      </c>
      <c r="ED12" s="413">
        <v>5.9425466916068148E-2</v>
      </c>
      <c r="EE12" s="413">
        <v>725.97580444709502</v>
      </c>
    </row>
    <row r="13" spans="1:135" x14ac:dyDescent="0.2">
      <c r="K13" t="s">
        <v>758</v>
      </c>
      <c r="L13" t="s">
        <v>760</v>
      </c>
      <c r="S13" s="413">
        <v>2061.5915828175512</v>
      </c>
      <c r="T13" s="413">
        <v>9246.69205735777</v>
      </c>
      <c r="V13" s="413">
        <v>1608.6387446762658</v>
      </c>
      <c r="W13" s="413">
        <v>9191.6796907253665</v>
      </c>
      <c r="Y13" s="413">
        <v>1315.435271639898</v>
      </c>
      <c r="Z13" s="413">
        <v>9548.0739910691245</v>
      </c>
      <c r="AB13" s="413">
        <v>1018.1349032378259</v>
      </c>
      <c r="AC13" s="413">
        <v>8499.2631590006968</v>
      </c>
      <c r="AE13" s="413">
        <v>789.6950993779011</v>
      </c>
      <c r="AF13" s="413">
        <v>9434.8011268447608</v>
      </c>
      <c r="AH13" s="413">
        <v>639.86921356113521</v>
      </c>
      <c r="AI13" s="413">
        <v>6098.5751115698149</v>
      </c>
      <c r="AJ13" s="413"/>
      <c r="AK13" s="413">
        <v>524.16425507413442</v>
      </c>
      <c r="AL13" s="413">
        <v>5976.9830107920034</v>
      </c>
      <c r="AN13" s="413">
        <v>415.09854305451995</v>
      </c>
      <c r="AO13" s="413">
        <v>5796.962864833783</v>
      </c>
      <c r="AQ13" s="413">
        <v>323.44088666869652</v>
      </c>
      <c r="AR13" s="413">
        <v>9455.9369449835121</v>
      </c>
      <c r="AT13" s="413">
        <v>265.04776755236151</v>
      </c>
      <c r="AU13" s="413">
        <v>4718.3844816574865</v>
      </c>
      <c r="AW13" s="413">
        <v>212.57764928203193</v>
      </c>
      <c r="AX13" s="413">
        <v>4288.7341114141373</v>
      </c>
      <c r="AZ13" s="413">
        <v>167.45793210167068</v>
      </c>
      <c r="BA13" s="413">
        <v>4094.9150623804235</v>
      </c>
      <c r="BC13" s="413">
        <v>139.32078625979773</v>
      </c>
      <c r="BD13" s="413">
        <v>3854.8353319159414</v>
      </c>
      <c r="BF13" s="413">
        <v>106.47364408521716</v>
      </c>
      <c r="BG13" s="413">
        <v>2364.9704614910002</v>
      </c>
      <c r="BI13" s="413">
        <v>80.941758504377788</v>
      </c>
      <c r="BJ13" s="413">
        <v>2405.8930636415248</v>
      </c>
      <c r="BL13" s="413">
        <v>64.963913035399486</v>
      </c>
      <c r="BM13" s="413">
        <v>2486.1632381013665</v>
      </c>
      <c r="BO13" s="413">
        <v>54.912273066492325</v>
      </c>
      <c r="BP13" s="413">
        <v>2393.3639564229584</v>
      </c>
      <c r="BR13" s="413">
        <v>44.243804438096305</v>
      </c>
      <c r="BS13" s="413">
        <v>2420.292376471034</v>
      </c>
      <c r="BU13" s="413">
        <v>34.159931258033957</v>
      </c>
      <c r="BV13" s="413">
        <v>2418.4877599349488</v>
      </c>
      <c r="BX13" s="413">
        <v>26.032676682576032</v>
      </c>
      <c r="BY13" s="413">
        <v>2389.7962106323739</v>
      </c>
      <c r="CA13" s="413">
        <v>20.241573079199121</v>
      </c>
      <c r="CB13" s="413">
        <v>2295.4516886022079</v>
      </c>
      <c r="CD13" s="413">
        <v>12.233256659757714</v>
      </c>
      <c r="CE13" s="413">
        <v>2295.4516886022079</v>
      </c>
      <c r="CG13" s="413">
        <v>8.3226808000118453</v>
      </c>
      <c r="CH13" s="413">
        <v>2266.5285402872446</v>
      </c>
      <c r="CJ13" s="413">
        <v>4.709139291074937</v>
      </c>
      <c r="CK13" s="413">
        <v>2356.166762435641</v>
      </c>
      <c r="CL13" s="412"/>
      <c r="CN13" s="413">
        <v>1.3317699882678329</v>
      </c>
      <c r="CO13" s="413">
        <v>731.68391394008177</v>
      </c>
      <c r="CQ13" s="413">
        <v>1.0230419799318151</v>
      </c>
      <c r="CR13" s="413">
        <v>717.1849069864503</v>
      </c>
      <c r="CT13" s="413">
        <v>0.82035729451507589</v>
      </c>
      <c r="CU13" s="413">
        <v>709.11727423853006</v>
      </c>
      <c r="CW13" s="413">
        <v>0.63572962574392367</v>
      </c>
      <c r="CX13" s="413">
        <v>784.43655391093284</v>
      </c>
      <c r="CZ13" s="413">
        <v>0.57178114837995941</v>
      </c>
      <c r="DA13" s="413">
        <v>647.1955542283149</v>
      </c>
      <c r="DC13" s="413">
        <v>0.49136057171283032</v>
      </c>
      <c r="DD13" s="413">
        <v>707.26843819822773</v>
      </c>
      <c r="DF13" s="413">
        <v>0.43084660868734354</v>
      </c>
      <c r="DG13" s="413">
        <v>678.3341607532177</v>
      </c>
      <c r="DI13" s="413">
        <v>0.30240823073045753</v>
      </c>
      <c r="DJ13" s="413">
        <v>698.7040696899877</v>
      </c>
      <c r="DL13" s="413">
        <v>0.2351717136051861</v>
      </c>
      <c r="DM13" s="413">
        <v>719.68567300115217</v>
      </c>
      <c r="DO13" s="413">
        <v>0.18907592131300133</v>
      </c>
      <c r="DP13" s="413">
        <v>695.06544653774154</v>
      </c>
      <c r="DR13" s="413">
        <v>0.14963667581055407</v>
      </c>
      <c r="DS13" s="413">
        <v>684.85858946012536</v>
      </c>
      <c r="DU13" s="413">
        <v>0.11759686340549341</v>
      </c>
      <c r="DV13" s="413">
        <v>695.06544653774154</v>
      </c>
      <c r="DX13" s="413">
        <v>9.8176858760397098E-2</v>
      </c>
      <c r="DY13" s="413">
        <v>689.64300988437265</v>
      </c>
      <c r="EA13" s="413">
        <v>7.688555414716737E-2</v>
      </c>
      <c r="EB13" s="413">
        <v>687.24663620889896</v>
      </c>
      <c r="ED13" s="413">
        <v>6.1008188227643555E-2</v>
      </c>
      <c r="EE13" s="413">
        <v>680.10736110549658</v>
      </c>
    </row>
    <row r="14" spans="1:135" x14ac:dyDescent="0.2">
      <c r="K14" t="s">
        <v>761</v>
      </c>
      <c r="L14" t="s">
        <v>762</v>
      </c>
      <c r="S14" s="413">
        <v>2074.7102536357688</v>
      </c>
      <c r="T14" s="413">
        <v>8789.3859628562932</v>
      </c>
      <c r="V14" s="413">
        <v>1623.4454878389238</v>
      </c>
      <c r="W14" s="413">
        <v>8678.6379497033922</v>
      </c>
      <c r="Y14" s="413">
        <v>1328.0111277418976</v>
      </c>
      <c r="Z14" s="413">
        <v>9021.8666638595441</v>
      </c>
      <c r="AB14" s="413">
        <v>1027.8685011666544</v>
      </c>
      <c r="AC14" s="413">
        <v>8030.8572213915122</v>
      </c>
      <c r="AE14" s="413">
        <v>797.52576055767338</v>
      </c>
      <c r="AF14" s="413">
        <v>8914.8364210460149</v>
      </c>
      <c r="AH14" s="413">
        <v>644.16790348305597</v>
      </c>
      <c r="AI14" s="413">
        <v>5753.8843334786297</v>
      </c>
      <c r="AJ14" s="413"/>
      <c r="AK14" s="413">
        <v>527.31384794197049</v>
      </c>
      <c r="AL14" s="413">
        <v>5634.9599349697</v>
      </c>
      <c r="AN14" s="413">
        <v>417.59278297644789</v>
      </c>
      <c r="AO14" s="413">
        <v>5465.2411473923621</v>
      </c>
      <c r="AQ14" s="413">
        <v>326.64814475752456</v>
      </c>
      <c r="AR14" s="413">
        <v>8934.8074155374452</v>
      </c>
      <c r="AT14" s="413">
        <v>266.73436466626259</v>
      </c>
      <c r="AU14" s="413">
        <v>4448.3826478870287</v>
      </c>
      <c r="AW14" s="413">
        <v>214.38317318445567</v>
      </c>
      <c r="AX14" s="413">
        <v>4046.3353427107668</v>
      </c>
      <c r="AZ14" s="413">
        <v>168.82072961281395</v>
      </c>
      <c r="BA14" s="413">
        <v>3863.4709244880401</v>
      </c>
      <c r="BC14" s="413">
        <v>140.50410449925579</v>
      </c>
      <c r="BD14" s="413">
        <v>3639.674284470535</v>
      </c>
      <c r="BF14" s="413">
        <v>107.68112336184896</v>
      </c>
      <c r="BG14" s="413">
        <v>2237.9698293998249</v>
      </c>
      <c r="BI14" s="413">
        <v>81.917404989207867</v>
      </c>
      <c r="BJ14" s="413">
        <v>2276.694858081863</v>
      </c>
      <c r="BL14" s="413">
        <v>65.793322465756802</v>
      </c>
      <c r="BM14" s="413">
        <v>2356.166762435641</v>
      </c>
      <c r="BO14" s="413">
        <v>55.53501339185835</v>
      </c>
      <c r="BP14" s="413">
        <v>2264.8385730241653</v>
      </c>
      <c r="BR14" s="413">
        <v>44.729791920116227</v>
      </c>
      <c r="BS14" s="413">
        <v>2290.3209173503624</v>
      </c>
      <c r="BU14" s="413">
        <v>34.510822554231979</v>
      </c>
      <c r="BV14" s="413">
        <v>2285.2016143484343</v>
      </c>
      <c r="BX14" s="413">
        <v>26.235287511493283</v>
      </c>
      <c r="BY14" s="413">
        <v>2254.7251981003637</v>
      </c>
      <c r="CA14" s="413">
        <v>20.334516648770496</v>
      </c>
      <c r="CB14" s="413">
        <v>2164.0982205532509</v>
      </c>
      <c r="CD14" s="413">
        <v>12.263470954109938</v>
      </c>
      <c r="CE14" s="413">
        <v>2162.484627306214</v>
      </c>
      <c r="CG14" s="413">
        <v>8.3550055001577697</v>
      </c>
      <c r="CH14" s="413">
        <v>2135.2368904381419</v>
      </c>
      <c r="CJ14" s="413">
        <v>4.7224340482165399</v>
      </c>
      <c r="CK14" s="413">
        <v>2221.3389736024674</v>
      </c>
      <c r="CL14" s="412"/>
      <c r="CN14" s="413">
        <v>1.4259673740940968</v>
      </c>
      <c r="CO14" s="413">
        <v>605.77720232614672</v>
      </c>
      <c r="CQ14" s="413">
        <v>1.0456982776328532</v>
      </c>
      <c r="CR14" s="413">
        <v>670.70356111843057</v>
      </c>
      <c r="CT14" s="413">
        <v>0.84294470460703597</v>
      </c>
      <c r="CU14" s="413">
        <v>664.31398283857607</v>
      </c>
      <c r="CW14" s="413">
        <v>0.69516073850590332</v>
      </c>
      <c r="CX14" s="413">
        <v>600.00615669764329</v>
      </c>
      <c r="CZ14" s="413">
        <v>0.55939282930682976</v>
      </c>
      <c r="DA14" s="413">
        <v>692.6502309625215</v>
      </c>
      <c r="DC14" s="413">
        <v>0.50224224774338788</v>
      </c>
      <c r="DD14" s="413">
        <v>661.42978685855792</v>
      </c>
      <c r="DF14" s="413">
        <v>0.43961710444096902</v>
      </c>
      <c r="DG14" s="413">
        <v>633.81896590233316</v>
      </c>
      <c r="DI14" s="413">
        <v>0.30883465491642559</v>
      </c>
      <c r="DJ14" s="413">
        <v>652.85211411278476</v>
      </c>
      <c r="DL14" s="413">
        <v>0.24059053551060736</v>
      </c>
      <c r="DM14" s="413">
        <v>673.04225042330211</v>
      </c>
      <c r="DO14" s="413">
        <v>0.19326319851706183</v>
      </c>
      <c r="DP14" s="413">
        <v>650.01768116132837</v>
      </c>
      <c r="DR14" s="413">
        <v>0.15321878860571034</v>
      </c>
      <c r="DS14" s="413">
        <v>641.02992921028181</v>
      </c>
      <c r="DU14" s="413">
        <v>0.12041198360776509</v>
      </c>
      <c r="DV14" s="413">
        <v>650.01768116132837</v>
      </c>
      <c r="DX14" s="413">
        <v>0.10061520642123696</v>
      </c>
      <c r="DY14" s="413">
        <v>644.946677103762</v>
      </c>
      <c r="EA14" s="413">
        <v>7.8864173539177435E-2</v>
      </c>
      <c r="EB14" s="413">
        <v>643.82517064275601</v>
      </c>
      <c r="ED14" s="413">
        <v>6.2633063297197047E-2</v>
      </c>
      <c r="EE14" s="413">
        <v>636.58276358703904</v>
      </c>
    </row>
    <row r="15" spans="1:135" x14ac:dyDescent="0.2">
      <c r="S15" s="413">
        <v>2088.6483145225802</v>
      </c>
      <c r="T15" s="413">
        <v>8354.6964822499212</v>
      </c>
      <c r="V15" s="413">
        <v>1638.3885199252497</v>
      </c>
      <c r="W15" s="413">
        <v>8200.3464237260559</v>
      </c>
      <c r="Y15" s="413">
        <v>1339.7626128875113</v>
      </c>
      <c r="Z15" s="413">
        <v>8518.3031872987922</v>
      </c>
      <c r="AB15" s="413">
        <v>1038.4267809234577</v>
      </c>
      <c r="AC15" s="413">
        <v>7588.2657712600167</v>
      </c>
      <c r="AE15" s="413">
        <v>806.00194190460525</v>
      </c>
      <c r="AF15" s="413">
        <v>8429.81310722536</v>
      </c>
      <c r="AH15" s="413">
        <v>648.72404275293331</v>
      </c>
      <c r="AI15" s="413">
        <v>5428.6754393238598</v>
      </c>
      <c r="AJ15" s="413"/>
      <c r="AK15" s="413">
        <v>530.85638237837816</v>
      </c>
      <c r="AL15" s="413">
        <v>5316.4726344177207</v>
      </c>
      <c r="AN15" s="413">
        <v>420.39820297416463</v>
      </c>
      <c r="AO15" s="413">
        <v>5156.3463335895813</v>
      </c>
      <c r="AQ15" s="413">
        <v>329.88720619859532</v>
      </c>
      <c r="AR15" s="413">
        <v>8448.6975536893169</v>
      </c>
      <c r="AT15" s="413">
        <v>268.4316942222851</v>
      </c>
      <c r="AU15" s="413">
        <v>4193.831227393146</v>
      </c>
      <c r="AW15" s="413">
        <v>216.28023610999799</v>
      </c>
      <c r="AX15" s="413">
        <v>3820.4855525926719</v>
      </c>
      <c r="AZ15" s="413">
        <v>170.19461777241472</v>
      </c>
      <c r="BA15" s="413">
        <v>3647.8278737965438</v>
      </c>
      <c r="BC15" s="413">
        <v>141.69747322790084</v>
      </c>
      <c r="BD15" s="413">
        <v>3436.5226414099279</v>
      </c>
      <c r="BF15" s="413">
        <v>108.97907773585555</v>
      </c>
      <c r="BG15" s="413">
        <v>2117.7892235263957</v>
      </c>
      <c r="BI15" s="413">
        <v>82.963263605689676</v>
      </c>
      <c r="BJ15" s="413">
        <v>2157.6510627343991</v>
      </c>
      <c r="BL15" s="413">
        <v>66.633321159768698</v>
      </c>
      <c r="BM15" s="413">
        <v>2232.9675410396749</v>
      </c>
      <c r="BO15" s="413">
        <v>56.184611990159553</v>
      </c>
      <c r="BP15" s="413">
        <v>2143.2150960961708</v>
      </c>
      <c r="BR15" s="413">
        <v>45.205184498859168</v>
      </c>
      <c r="BS15" s="413">
        <v>2164.0982205532509</v>
      </c>
      <c r="BU15" s="413">
        <v>34.840753754771114</v>
      </c>
      <c r="BV15" s="413">
        <v>2159.26104929353</v>
      </c>
      <c r="BX15" s="413">
        <v>26.420847243732855</v>
      </c>
      <c r="BY15" s="413">
        <v>2127.2883839762585</v>
      </c>
      <c r="CA15" s="413">
        <v>20.40630200584804</v>
      </c>
      <c r="CB15" s="413">
        <v>2037.2198581026596</v>
      </c>
      <c r="CD15" s="413">
        <v>12.293759873200985</v>
      </c>
      <c r="CE15" s="413">
        <v>2035.7008678024304</v>
      </c>
      <c r="CG15" s="413">
        <v>8.3904120118926251</v>
      </c>
      <c r="CH15" s="413">
        <v>2011.5504822675375</v>
      </c>
      <c r="CJ15" s="413">
        <v>4.7324297416545651</v>
      </c>
      <c r="CK15" s="413">
        <v>2091.1046576450772</v>
      </c>
      <c r="CL15" s="412"/>
      <c r="CN15" s="413">
        <v>1.4639461914213141</v>
      </c>
      <c r="CO15" s="413">
        <v>567.00948648456972</v>
      </c>
      <c r="CQ15" s="413">
        <v>1.070730972056805</v>
      </c>
      <c r="CR15" s="413">
        <v>627.23470964712271</v>
      </c>
      <c r="CT15" s="413">
        <v>0.86463755390009311</v>
      </c>
      <c r="CU15" s="413">
        <v>621.80010873209153</v>
      </c>
      <c r="CW15" s="413">
        <v>0.67950362951111276</v>
      </c>
      <c r="CX15" s="413">
        <v>641.58800493756837</v>
      </c>
      <c r="CZ15" s="413">
        <v>0.58495611812632065</v>
      </c>
      <c r="DA15" s="413">
        <v>605.25027608974506</v>
      </c>
      <c r="DC15" s="413">
        <v>0.51291530951924247</v>
      </c>
      <c r="DD15" s="413">
        <v>618.02392947184796</v>
      </c>
      <c r="DF15" s="413">
        <v>0.4493528691388623</v>
      </c>
      <c r="DG15" s="413">
        <v>592.74063549573202</v>
      </c>
      <c r="DI15" s="413">
        <v>0.31539764591381353</v>
      </c>
      <c r="DJ15" s="413">
        <v>610.54022965853267</v>
      </c>
      <c r="DL15" s="413">
        <v>0.24591865586490977</v>
      </c>
      <c r="DM15" s="413">
        <v>628.87433340847406</v>
      </c>
      <c r="DO15" s="413">
        <v>0.19771636525885039</v>
      </c>
      <c r="DP15" s="413">
        <v>607.88949864652511</v>
      </c>
      <c r="DR15" s="413">
        <v>0.15688665265140544</v>
      </c>
      <c r="DS15" s="413">
        <v>599.48425031894089</v>
      </c>
      <c r="DU15" s="413">
        <v>0.12329449422780588</v>
      </c>
      <c r="DV15" s="413">
        <v>608.41872256979025</v>
      </c>
      <c r="DX15" s="413">
        <v>0.10311411356004539</v>
      </c>
      <c r="DY15" s="413">
        <v>603.6722458195909</v>
      </c>
      <c r="EA15" s="413">
        <v>8.0893711920350872E-2</v>
      </c>
      <c r="EB15" s="413">
        <v>603.14715054811472</v>
      </c>
      <c r="ED15" s="413">
        <v>6.430121483616158E-2</v>
      </c>
      <c r="EE15" s="413">
        <v>595.84359480745661</v>
      </c>
    </row>
    <row r="16" spans="1:135" x14ac:dyDescent="0.2">
      <c r="L16" t="s">
        <v>801</v>
      </c>
      <c r="S16" s="413">
        <v>2103.4211284974854</v>
      </c>
      <c r="T16" s="413">
        <v>7935.5837452438827</v>
      </c>
      <c r="V16" s="413">
        <v>1654.0518814831787</v>
      </c>
      <c r="W16" s="413">
        <v>7742.6368268112701</v>
      </c>
      <c r="Y16" s="413">
        <v>1351.6180861701548</v>
      </c>
      <c r="Z16" s="413">
        <v>8042.8465520796062</v>
      </c>
      <c r="AB16" s="413">
        <v>1049.4632817437739</v>
      </c>
      <c r="AC16" s="413">
        <v>7180.770385961092</v>
      </c>
      <c r="AE16" s="413">
        <v>814.85531378851397</v>
      </c>
      <c r="AF16" s="413">
        <v>7971.1781199918541</v>
      </c>
      <c r="AH16" s="413">
        <v>653.54267538176612</v>
      </c>
      <c r="AI16" s="413">
        <v>5121.8473152207225</v>
      </c>
      <c r="AJ16" s="413"/>
      <c r="AK16" s="413">
        <v>534.23441815918682</v>
      </c>
      <c r="AL16" s="413">
        <v>5012.2461844402878</v>
      </c>
      <c r="AN16" s="413">
        <v>423.22246999626594</v>
      </c>
      <c r="AO16" s="413">
        <v>4861.282849247219</v>
      </c>
      <c r="AQ16" s="413">
        <v>333.04100184668698</v>
      </c>
      <c r="AR16" s="413">
        <v>7983.0783552742987</v>
      </c>
      <c r="AT16" s="413">
        <v>270.13982451493297</v>
      </c>
      <c r="AU16" s="413">
        <v>3953.8460955494202</v>
      </c>
      <c r="AW16" s="413">
        <v>218.11720785767389</v>
      </c>
      <c r="AX16" s="413">
        <v>3609.933404258566</v>
      </c>
      <c r="AZ16" s="413">
        <v>171.57968683781667</v>
      </c>
      <c r="BA16" s="413">
        <v>3441.653053423136</v>
      </c>
      <c r="BC16" s="413">
        <v>142.90097780935662</v>
      </c>
      <c r="BD16" s="413">
        <v>3244.7100871942521</v>
      </c>
      <c r="BF16" s="413">
        <v>110.21497023378831</v>
      </c>
      <c r="BG16" s="413">
        <v>2004.06240350761</v>
      </c>
      <c r="BI16" s="413">
        <v>83.963276676848082</v>
      </c>
      <c r="BJ16" s="413">
        <v>2043.3071620989958</v>
      </c>
      <c r="BL16" s="413">
        <v>67.507829917109859</v>
      </c>
      <c r="BM16" s="413">
        <v>2116.2101591580254</v>
      </c>
      <c r="BO16" s="413">
        <v>56.881885297154355</v>
      </c>
      <c r="BP16" s="413">
        <v>2031.1506890547182</v>
      </c>
      <c r="BR16" s="413">
        <v>45.685629596163501</v>
      </c>
      <c r="BS16" s="413">
        <v>2044.8318280303729</v>
      </c>
      <c r="BU16" s="413">
        <v>35.1738391715541</v>
      </c>
      <c r="BV16" s="413">
        <v>2040.2612398493141</v>
      </c>
      <c r="BX16" s="413">
        <v>26.588972880555279</v>
      </c>
      <c r="BY16" s="413">
        <v>2005.5577859580112</v>
      </c>
      <c r="CA16" s="413">
        <v>20.471125474343957</v>
      </c>
      <c r="CB16" s="413">
        <v>1919.2112155811071</v>
      </c>
      <c r="CD16" s="413">
        <v>12.337159574190517</v>
      </c>
      <c r="CE16" s="413">
        <v>1917.780214793951</v>
      </c>
      <c r="CG16" s="413">
        <v>8.428938407025484</v>
      </c>
      <c r="CH16" s="413">
        <v>1895.0287721380064</v>
      </c>
      <c r="CJ16" s="413">
        <v>4.7441181276005526</v>
      </c>
      <c r="CK16" s="413">
        <v>1968.5058161715217</v>
      </c>
      <c r="CL16" s="412"/>
      <c r="CN16" s="413">
        <v>1.4950562547578219</v>
      </c>
      <c r="CO16" s="413">
        <v>529.79989387738908</v>
      </c>
      <c r="CQ16" s="413">
        <v>1.0954027336273109</v>
      </c>
      <c r="CR16" s="413">
        <v>586.58311032381789</v>
      </c>
      <c r="CT16" s="413">
        <v>0.88456051506535271</v>
      </c>
      <c r="CU16" s="413">
        <v>581.5007303804299</v>
      </c>
      <c r="CW16" s="413">
        <v>0.74433013327615227</v>
      </c>
      <c r="CX16" s="413">
        <v>491.17024378083158</v>
      </c>
      <c r="CZ16" s="413">
        <v>0.59791056204385851</v>
      </c>
      <c r="DA16" s="413">
        <v>566.02350605375307</v>
      </c>
      <c r="DC16" s="413">
        <v>0.52381518265591565</v>
      </c>
      <c r="DD16" s="413">
        <v>577.46655047681099</v>
      </c>
      <c r="DF16" s="413">
        <v>0.45970684893186342</v>
      </c>
      <c r="DG16" s="413">
        <v>554.8072163501854</v>
      </c>
      <c r="DI16" s="413">
        <v>0.32266503214150133</v>
      </c>
      <c r="DJ16" s="413">
        <v>570.97061336481693</v>
      </c>
      <c r="DL16" s="413">
        <v>0.25114463001916365</v>
      </c>
      <c r="DM16" s="413">
        <v>588.11646871566415</v>
      </c>
      <c r="DO16" s="413">
        <v>0.20227214177933625</v>
      </c>
      <c r="DP16" s="413">
        <v>568.49167841791279</v>
      </c>
      <c r="DR16" s="413">
        <v>0.16064232072414006</v>
      </c>
      <c r="DS16" s="413">
        <v>561.11926236854765</v>
      </c>
      <c r="DU16" s="413">
        <v>0.12613544348950628</v>
      </c>
      <c r="DV16" s="413">
        <v>568.98660290182988</v>
      </c>
      <c r="DX16" s="413">
        <v>0.10549006689538283</v>
      </c>
      <c r="DY16" s="413">
        <v>564.54774922809429</v>
      </c>
      <c r="EA16" s="413">
        <v>8.2975479670777882E-2</v>
      </c>
      <c r="EB16" s="413">
        <v>564.54774922809429</v>
      </c>
      <c r="ED16" s="413">
        <v>6.60137954579533E-2</v>
      </c>
      <c r="EE16" s="413">
        <v>558.19713606673383</v>
      </c>
    </row>
    <row r="17" spans="3:135" x14ac:dyDescent="0.2">
      <c r="L17" t="s">
        <v>804</v>
      </c>
      <c r="S17" s="413">
        <v>2116.8059762077819</v>
      </c>
      <c r="T17" s="413">
        <v>7537.4957679875179</v>
      </c>
      <c r="V17" s="413">
        <v>1669.8649882891427</v>
      </c>
      <c r="W17" s="413">
        <v>7310.4746963427488</v>
      </c>
      <c r="Y17" s="413">
        <v>1365.020807404703</v>
      </c>
      <c r="Z17" s="413">
        <v>7599.5943536482564</v>
      </c>
      <c r="AB17" s="413">
        <v>1059.8698188825015</v>
      </c>
      <c r="AC17" s="413">
        <v>6790.0911986052997</v>
      </c>
      <c r="AE17" s="413">
        <v>823.22551907696447</v>
      </c>
      <c r="AF17" s="413">
        <v>7537.4957679875179</v>
      </c>
      <c r="AH17" s="413">
        <v>658.62916052528305</v>
      </c>
      <c r="AI17" s="413">
        <v>4832.3610821171287</v>
      </c>
      <c r="AJ17" s="413"/>
      <c r="AK17" s="413">
        <v>537.82344551135941</v>
      </c>
      <c r="AL17" s="413">
        <v>4725.4285954182787</v>
      </c>
      <c r="AN17" s="413">
        <v>425.91559132690628</v>
      </c>
      <c r="AO17" s="413">
        <v>4586.5236903988771</v>
      </c>
      <c r="AQ17" s="413">
        <v>336.2249484882185</v>
      </c>
      <c r="AR17" s="413">
        <v>7543.120063354615</v>
      </c>
      <c r="AT17" s="413">
        <v>271.85882427329398</v>
      </c>
      <c r="AU17" s="413">
        <v>3727.5937203149419</v>
      </c>
      <c r="AW17" s="413">
        <v>219.81480157129846</v>
      </c>
      <c r="AX17" s="413">
        <v>3405.9003750333263</v>
      </c>
      <c r="AZ17" s="413">
        <v>173.03699538743317</v>
      </c>
      <c r="BA17" s="413">
        <v>3249.5541407180458</v>
      </c>
      <c r="BC17" s="413">
        <v>144.06392718090549</v>
      </c>
      <c r="BD17" s="413">
        <v>3063.603720539048</v>
      </c>
      <c r="BF17" s="413">
        <v>111.38634565643932</v>
      </c>
      <c r="BG17" s="413">
        <v>1895.0287721380064</v>
      </c>
      <c r="BI17" s="413">
        <v>84.94540351011635</v>
      </c>
      <c r="BJ17" s="413">
        <v>1933.5800828950573</v>
      </c>
      <c r="BL17" s="413">
        <v>68.345628847225996</v>
      </c>
      <c r="BM17" s="413">
        <v>2005.5577859580112</v>
      </c>
      <c r="BO17" s="413">
        <v>57.608109594269187</v>
      </c>
      <c r="BP17" s="413">
        <v>1924.9459044787998</v>
      </c>
      <c r="BR17" s="413">
        <v>46.187454526770452</v>
      </c>
      <c r="BS17" s="413">
        <v>1935.0228731581478</v>
      </c>
      <c r="BU17" s="413">
        <v>35.547670155116855</v>
      </c>
      <c r="BV17" s="413">
        <v>1927.8196715461577</v>
      </c>
      <c r="BX17" s="413">
        <v>26.767599617603235</v>
      </c>
      <c r="BY17" s="413">
        <v>1890.7930222880818</v>
      </c>
      <c r="CA17" s="413">
        <v>20.536154863641531</v>
      </c>
      <c r="CB17" s="413">
        <v>1806.6902708674761</v>
      </c>
      <c r="CD17" s="413">
        <v>12.38507622430253</v>
      </c>
      <c r="CE17" s="413">
        <v>1806.6902708674761</v>
      </c>
      <c r="CG17" s="413">
        <v>8.467641704451081</v>
      </c>
      <c r="CH17" s="413">
        <v>1785.2567354823429</v>
      </c>
      <c r="CJ17" s="413">
        <v>4.7591884814499323</v>
      </c>
      <c r="CK17" s="413">
        <v>1854.4775249989975</v>
      </c>
      <c r="CL17" s="412"/>
      <c r="CN17" s="413">
        <v>1.5281657852092017</v>
      </c>
      <c r="CO17" s="413">
        <v>495.46312539793206</v>
      </c>
      <c r="CQ17" s="413">
        <v>1.1216252898737711</v>
      </c>
      <c r="CR17" s="413">
        <v>548.56617471112338</v>
      </c>
      <c r="CT17" s="413">
        <v>0.90335815517666007</v>
      </c>
      <c r="CU17" s="413">
        <v>543.81318800744259</v>
      </c>
      <c r="CW17" s="413">
        <v>0.72756558174256092</v>
      </c>
      <c r="CX17" s="413">
        <v>524.75265976259948</v>
      </c>
      <c r="CZ17" s="413">
        <v>0.61061665436047019</v>
      </c>
      <c r="DA17" s="413">
        <v>529.33905536604448</v>
      </c>
      <c r="DC17" s="413">
        <v>0.53588492158265333</v>
      </c>
      <c r="DD17" s="413">
        <v>540.04046663364943</v>
      </c>
      <c r="DF17" s="413">
        <v>0.47029940491946937</v>
      </c>
      <c r="DG17" s="413">
        <v>518.84970265737002</v>
      </c>
      <c r="DI17" s="413">
        <v>0.33038922498341472</v>
      </c>
      <c r="DJ17" s="413">
        <v>533.96553656837125</v>
      </c>
      <c r="DL17" s="413">
        <v>0.2567064814537553</v>
      </c>
      <c r="DM17" s="413">
        <v>550.00015487978533</v>
      </c>
      <c r="DO17" s="413">
        <v>0.20693289241098092</v>
      </c>
      <c r="DP17" s="413">
        <v>531.64726344177211</v>
      </c>
      <c r="DR17" s="413">
        <v>0.16448789474128861</v>
      </c>
      <c r="DS17" s="413">
        <v>524.75265976259948</v>
      </c>
      <c r="DU17" s="413">
        <v>0.12915496650148839</v>
      </c>
      <c r="DV17" s="413">
        <v>532.57336243279303</v>
      </c>
      <c r="DX17" s="413">
        <v>0.10801536569890781</v>
      </c>
      <c r="DY17" s="413">
        <v>528.41858055513183</v>
      </c>
      <c r="EA17" s="413">
        <v>8.5036281669506358E-2</v>
      </c>
      <c r="EB17" s="413">
        <v>528.41858055513183</v>
      </c>
      <c r="ED17" s="413">
        <v>6.7712634430789218E-2</v>
      </c>
      <c r="EE17" s="413">
        <v>522.47438540606038</v>
      </c>
    </row>
    <row r="18" spans="3:135" x14ac:dyDescent="0.2">
      <c r="S18" s="413">
        <v>2130.2759966615677</v>
      </c>
      <c r="T18" s="413">
        <v>7159.3778449481533</v>
      </c>
      <c r="V18" s="413">
        <v>1687.0178650262333</v>
      </c>
      <c r="W18" s="413">
        <v>6907.5845056934231</v>
      </c>
      <c r="Y18" s="413">
        <v>1381.9612567338274</v>
      </c>
      <c r="Z18" s="413">
        <v>7196.856730011521</v>
      </c>
      <c r="AB18" s="413">
        <v>1070.3795478308948</v>
      </c>
      <c r="AC18" s="413">
        <v>6425.4583677851078</v>
      </c>
      <c r="AE18" s="413">
        <v>831.38866979109764</v>
      </c>
      <c r="AF18" s="413">
        <v>7122.0941377073113</v>
      </c>
      <c r="AH18" s="413">
        <v>663.98918240937758</v>
      </c>
      <c r="AI18" s="413">
        <v>4559.2365782879451</v>
      </c>
      <c r="AJ18" s="413"/>
      <c r="AK18" s="413">
        <v>541.6274203867074</v>
      </c>
      <c r="AL18" s="413">
        <v>4458.3479036876834</v>
      </c>
      <c r="AN18" s="413">
        <v>428.92805242719555</v>
      </c>
      <c r="AO18" s="413">
        <v>4327.293888247551</v>
      </c>
      <c r="AQ18" s="413">
        <v>339.55897405564536</v>
      </c>
      <c r="AR18" s="413">
        <v>7132.7267687521271</v>
      </c>
      <c r="AT18" s="413">
        <v>273.58876266380446</v>
      </c>
      <c r="AU18" s="413">
        <v>3514.2882671563757</v>
      </c>
      <c r="AW18" s="413">
        <v>221.60368705874083</v>
      </c>
      <c r="AX18" s="413">
        <v>3213.3992696285418</v>
      </c>
      <c r="AZ18" s="413">
        <v>174.44519614382676</v>
      </c>
      <c r="BA18" s="413">
        <v>3068.1773989260801</v>
      </c>
      <c r="BC18" s="413">
        <v>145.28753119045535</v>
      </c>
      <c r="BD18" s="413">
        <v>2892.6059661054742</v>
      </c>
      <c r="BF18" s="413">
        <v>112.64953811345947</v>
      </c>
      <c r="BG18" s="413">
        <v>1793.2643502091339</v>
      </c>
      <c r="BI18" s="413">
        <v>85.96930867190791</v>
      </c>
      <c r="BJ18" s="413">
        <v>1831.1107389461063</v>
      </c>
      <c r="BL18" s="413">
        <v>69.169445549141244</v>
      </c>
      <c r="BM18" s="413">
        <v>1899.2740109042618</v>
      </c>
      <c r="BO18" s="413">
        <v>58.323049070821057</v>
      </c>
      <c r="BP18" s="413">
        <v>1821.5749108064304</v>
      </c>
      <c r="BR18" s="413">
        <v>46.661892711805564</v>
      </c>
      <c r="BS18" s="413">
        <v>1829.7454275684274</v>
      </c>
      <c r="BU18" s="413">
        <v>35.925474250730019</v>
      </c>
      <c r="BV18" s="413">
        <v>1824.2943544942873</v>
      </c>
      <c r="BX18" s="413">
        <v>26.975930309555388</v>
      </c>
      <c r="BY18" s="413">
        <v>1785.2567354823429</v>
      </c>
      <c r="CA18" s="413">
        <v>20.62318216819023</v>
      </c>
      <c r="CB18" s="413">
        <v>1702.0353582059959</v>
      </c>
      <c r="CD18" s="413">
        <v>12.424419148768486</v>
      </c>
      <c r="CE18" s="413">
        <v>1700.7662879142079</v>
      </c>
      <c r="CG18" s="413">
        <v>8.5095209478655391</v>
      </c>
      <c r="CH18" s="413">
        <v>1683.0983390640042</v>
      </c>
      <c r="CJ18" s="413">
        <v>4.7743067083832091</v>
      </c>
      <c r="CK18" s="413">
        <v>1747.0544727243755</v>
      </c>
      <c r="CL18" s="412"/>
      <c r="CN18" s="413">
        <v>1.5620085596460318</v>
      </c>
      <c r="CO18" s="413">
        <v>463.35175122911346</v>
      </c>
      <c r="CQ18" s="413">
        <v>1.1474697572940586</v>
      </c>
      <c r="CR18" s="413">
        <v>513.01314807900326</v>
      </c>
      <c r="CT18" s="413">
        <v>0.92174729577618453</v>
      </c>
      <c r="CU18" s="413">
        <v>508.12583592163332</v>
      </c>
      <c r="CW18" s="413">
        <v>0.71117861829194207</v>
      </c>
      <c r="CX18" s="413">
        <v>561.11926236854765</v>
      </c>
      <c r="CZ18" s="413">
        <v>0.62468647105627617</v>
      </c>
      <c r="DA18" s="413">
        <v>495.46312539793206</v>
      </c>
      <c r="DC18" s="413">
        <v>0.54775263430122934</v>
      </c>
      <c r="DD18" s="413">
        <v>505.47968211912405</v>
      </c>
      <c r="DF18" s="413">
        <v>0.48113603436956831</v>
      </c>
      <c r="DG18" s="413">
        <v>485.22262511041873</v>
      </c>
      <c r="DI18" s="413">
        <v>0.33770602799372562</v>
      </c>
      <c r="DJ18" s="413">
        <v>499.79352726959149</v>
      </c>
      <c r="DL18" s="413">
        <v>0.26285171000039337</v>
      </c>
      <c r="DM18" s="413">
        <v>514.3541908091629</v>
      </c>
      <c r="DO18" s="413">
        <v>0.21188660417735655</v>
      </c>
      <c r="DP18" s="413">
        <v>497.62361587312972</v>
      </c>
      <c r="DR18" s="413">
        <v>0.16842552693746932</v>
      </c>
      <c r="DS18" s="413">
        <v>491.17024378083158</v>
      </c>
      <c r="DU18" s="413">
        <v>0.13224677307602559</v>
      </c>
      <c r="DV18" s="413">
        <v>498.05684316672244</v>
      </c>
      <c r="DX18" s="413">
        <v>0.11060111696241091</v>
      </c>
      <c r="DY18" s="413">
        <v>494.6015578977794</v>
      </c>
      <c r="EA18" s="413">
        <v>8.7148266317552556E-2</v>
      </c>
      <c r="EB18" s="413">
        <v>494.17133613238332</v>
      </c>
      <c r="ED18" s="413">
        <v>6.9516073850590332E-2</v>
      </c>
      <c r="EE18" s="413">
        <v>489.46352389024634</v>
      </c>
    </row>
    <row r="19" spans="3:135" x14ac:dyDescent="0.2">
      <c r="S19" s="413">
        <v>2146.0993926657793</v>
      </c>
      <c r="T19" s="413">
        <v>6800.2281798188988</v>
      </c>
      <c r="V19" s="413">
        <v>1704.94765496741</v>
      </c>
      <c r="W19" s="413">
        <v>6531.7683527982108</v>
      </c>
      <c r="Y19" s="413">
        <v>1399.1119437545053</v>
      </c>
      <c r="Z19" s="413">
        <v>6815.462034160747</v>
      </c>
      <c r="AB19" s="413">
        <v>1081.7556457654839</v>
      </c>
      <c r="AC19" s="413">
        <v>6080.4065849100834</v>
      </c>
      <c r="AE19" s="413">
        <v>839.92870594584656</v>
      </c>
      <c r="AF19" s="413">
        <v>6729.5858555298355</v>
      </c>
      <c r="AH19" s="413">
        <v>669.39282494727831</v>
      </c>
      <c r="AI19" s="413">
        <v>4301.5490406382951</v>
      </c>
      <c r="AJ19" s="413"/>
      <c r="AK19" s="413">
        <v>545.84287552207263</v>
      </c>
      <c r="AL19" s="413">
        <v>4206.3625825578529</v>
      </c>
      <c r="AN19" s="413">
        <v>431.96182038279971</v>
      </c>
      <c r="AO19" s="413">
        <v>4079.6715739506662</v>
      </c>
      <c r="AQ19" s="413">
        <v>342.92606000878806</v>
      </c>
      <c r="AR19" s="413">
        <v>6739.6325078350164</v>
      </c>
      <c r="AT19" s="413">
        <v>275.32970929303195</v>
      </c>
      <c r="AU19" s="413">
        <v>3313.1888696361239</v>
      </c>
      <c r="AW19" s="413">
        <v>223.56464384764379</v>
      </c>
      <c r="AX19" s="413">
        <v>3034.040543980992</v>
      </c>
      <c r="AZ19" s="413">
        <v>175.86485704702812</v>
      </c>
      <c r="BA19" s="413">
        <v>2894.7643580747408</v>
      </c>
      <c r="BC19" s="413">
        <v>146.52152785555384</v>
      </c>
      <c r="BD19" s="413">
        <v>2731.1526027513614</v>
      </c>
      <c r="BF19" s="413">
        <v>114.0073801953335</v>
      </c>
      <c r="BG19" s="413">
        <v>1698.2309853547313</v>
      </c>
      <c r="BI19" s="413">
        <v>86.944255660334505</v>
      </c>
      <c r="BJ19" s="413">
        <v>1732.7787618403638</v>
      </c>
      <c r="BL19" s="413">
        <v>70.003192278328214</v>
      </c>
      <c r="BM19" s="413">
        <v>1798.6227042434805</v>
      </c>
      <c r="BO19" s="413">
        <v>59.026056750193909</v>
      </c>
      <c r="BP19" s="413">
        <v>1723.7550146002031</v>
      </c>
      <c r="BR19" s="413">
        <v>47.107990867178167</v>
      </c>
      <c r="BS19" s="413">
        <v>1727.6165663186266</v>
      </c>
      <c r="BU19" s="413">
        <v>36.307293685014869</v>
      </c>
      <c r="BV19" s="413">
        <v>1725.0412385187378</v>
      </c>
      <c r="BX19" s="413">
        <v>27.205049820136679</v>
      </c>
      <c r="BY19" s="413">
        <v>1685.6110499753463</v>
      </c>
      <c r="CA19" s="413">
        <v>20.717877978596494</v>
      </c>
      <c r="CB19" s="413">
        <v>1603.4427191510056</v>
      </c>
      <c r="CD19" s="413">
        <v>12.459495544899182</v>
      </c>
      <c r="CE19" s="413">
        <v>1602.2471614267506</v>
      </c>
      <c r="CG19" s="413">
        <v>8.5516073175484681</v>
      </c>
      <c r="CH19" s="413">
        <v>1585.6026517756416</v>
      </c>
      <c r="CJ19" s="413">
        <v>4.7877854450024007</v>
      </c>
      <c r="CK19" s="413">
        <v>1645.8540421879179</v>
      </c>
      <c r="CL19" s="412"/>
      <c r="CN19" s="413">
        <v>1.5966008164967906</v>
      </c>
      <c r="CO19" s="413">
        <v>432.94462346842482</v>
      </c>
      <c r="CQ19" s="413">
        <v>1.1749387322455058</v>
      </c>
      <c r="CR19" s="413">
        <v>480.18202159991222</v>
      </c>
      <c r="CT19" s="413">
        <v>0.94216032041044639</v>
      </c>
      <c r="CU19" s="413">
        <v>475.1937810305285</v>
      </c>
      <c r="CW19" s="413">
        <v>0.77698200196039002</v>
      </c>
      <c r="CX19" s="413">
        <v>429.19342601287781</v>
      </c>
      <c r="CZ19" s="413">
        <v>0.63908048418603125</v>
      </c>
      <c r="DA19" s="413">
        <v>463.35175122911346</v>
      </c>
      <c r="DC19" s="413">
        <v>0.55939282930682976</v>
      </c>
      <c r="DD19" s="413">
        <v>472.30793898044675</v>
      </c>
      <c r="DF19" s="413">
        <v>0.49136057171283032</v>
      </c>
      <c r="DG19" s="413">
        <v>453.77494621891134</v>
      </c>
      <c r="DI19" s="413">
        <v>0.34488255946842766</v>
      </c>
      <c r="DJ19" s="413">
        <v>466.99493398201145</v>
      </c>
      <c r="DL19" s="413">
        <v>0.26914404754746096</v>
      </c>
      <c r="DM19" s="413">
        <v>481.01847109620263</v>
      </c>
      <c r="DO19" s="413">
        <v>0.21676889105863167</v>
      </c>
      <c r="DP19" s="413">
        <v>465.3722185330987</v>
      </c>
      <c r="DR19" s="413">
        <v>0.17245742106907563</v>
      </c>
      <c r="DS19" s="413">
        <v>459.33709481345136</v>
      </c>
      <c r="DU19" s="413">
        <v>0.135412593590199</v>
      </c>
      <c r="DV19" s="413">
        <v>466.18287020323544</v>
      </c>
      <c r="DX19" s="413">
        <v>0.11324876784133858</v>
      </c>
      <c r="DY19" s="413">
        <v>462.94871164051972</v>
      </c>
      <c r="EA19" s="413">
        <v>8.9469348936263016E-2</v>
      </c>
      <c r="EB19" s="413">
        <v>462.94871164051972</v>
      </c>
      <c r="ED19" s="413">
        <v>7.1367545572903868E-2</v>
      </c>
      <c r="EE19" s="413">
        <v>458.53834735431815</v>
      </c>
    </row>
    <row r="20" spans="3:135" x14ac:dyDescent="0.2">
      <c r="S20" s="413">
        <v>2162.0403226709832</v>
      </c>
      <c r="T20" s="413">
        <v>6459.0952313312337</v>
      </c>
      <c r="V20" s="413">
        <v>1722.4609013519616</v>
      </c>
      <c r="W20" s="413">
        <v>6176.3989683298696</v>
      </c>
      <c r="Y20" s="413">
        <v>1412.9856167616504</v>
      </c>
      <c r="Z20" s="413">
        <v>6439.8526637213745</v>
      </c>
      <c r="AB20" s="413">
        <v>1092.867455032457</v>
      </c>
      <c r="AC20" s="413">
        <v>5745.307118736514</v>
      </c>
      <c r="AE20" s="413">
        <v>849.15473978409841</v>
      </c>
      <c r="AF20" s="413">
        <v>6363.4539515743045</v>
      </c>
      <c r="AH20" s="413">
        <v>674.8404431303419</v>
      </c>
      <c r="AI20" s="413">
        <v>4058.4259735792189</v>
      </c>
      <c r="AJ20" s="413"/>
      <c r="AK20" s="413">
        <v>549.70357107505185</v>
      </c>
      <c r="AL20" s="413">
        <v>3968.6194433834471</v>
      </c>
      <c r="AN20" s="413">
        <v>435.01704589511149</v>
      </c>
      <c r="AO20" s="413">
        <v>3849.0889963066284</v>
      </c>
      <c r="AQ20" s="413">
        <v>346.2045100224629</v>
      </c>
      <c r="AR20" s="413">
        <v>6368.2022055939724</v>
      </c>
      <c r="AT20" s="413">
        <v>277.37482036253436</v>
      </c>
      <c r="AU20" s="413">
        <v>3125.927808069242</v>
      </c>
      <c r="AW20" s="413">
        <v>225.46348556297499</v>
      </c>
      <c r="AX20" s="413">
        <v>2864.6928844247223</v>
      </c>
      <c r="AZ20" s="413">
        <v>177.42107386784483</v>
      </c>
      <c r="BA20" s="413">
        <v>2731.1526027513614</v>
      </c>
      <c r="BC20" s="413">
        <v>147.71394180086165</v>
      </c>
      <c r="BD20" s="413">
        <v>2576.7881654023545</v>
      </c>
      <c r="BF20" s="413">
        <v>115.42225697733454</v>
      </c>
      <c r="BG20" s="413">
        <v>1608.2338776670422</v>
      </c>
      <c r="BI20" s="413">
        <v>87.899277960543373</v>
      </c>
      <c r="BJ20" s="413">
        <v>1638.5046711569064</v>
      </c>
      <c r="BL20" s="413">
        <v>70.921927884234009</v>
      </c>
      <c r="BM20" s="413">
        <v>1704.5763403439928</v>
      </c>
      <c r="BO20" s="413">
        <v>59.737538262899037</v>
      </c>
      <c r="BP20" s="413">
        <v>1632.4052706525247</v>
      </c>
      <c r="BR20" s="413">
        <v>47.558353820926115</v>
      </c>
      <c r="BS20" s="413">
        <v>1632.4052706525247</v>
      </c>
      <c r="BU20" s="413">
        <v>36.693171133381313</v>
      </c>
      <c r="BV20" s="413">
        <v>1631.1881178929448</v>
      </c>
      <c r="BX20" s="413">
        <v>27.42644855425516</v>
      </c>
      <c r="BY20" s="413">
        <v>1590.3405033729377</v>
      </c>
      <c r="CA20" s="413">
        <v>20.81300860533883</v>
      </c>
      <c r="CB20" s="413">
        <v>1510.5611885221504</v>
      </c>
      <c r="CD20" s="413">
        <v>12.499074872731256</v>
      </c>
      <c r="CE20" s="413">
        <v>1509.4348850531646</v>
      </c>
      <c r="CG20" s="413">
        <v>8.5939018379044967</v>
      </c>
      <c r="CH20" s="413">
        <v>1493.754530538062</v>
      </c>
      <c r="CJ20" s="413">
        <v>4.8013022345477943</v>
      </c>
      <c r="CK20" s="413">
        <v>1550.5157798326254</v>
      </c>
      <c r="CL20" s="412"/>
      <c r="CN20" s="413">
        <v>1.6319591538063534</v>
      </c>
      <c r="CO20" s="413">
        <v>405.23761489611161</v>
      </c>
      <c r="CQ20" s="413">
        <v>1.203065279721272</v>
      </c>
      <c r="CR20" s="413">
        <v>449.45197746134636</v>
      </c>
      <c r="CT20" s="413">
        <v>0.96386955960589638</v>
      </c>
      <c r="CU20" s="413">
        <v>444.78296761276351</v>
      </c>
      <c r="CW20" s="413">
        <v>0.76081407569314086</v>
      </c>
      <c r="CX20" s="413">
        <v>459.33709481345136</v>
      </c>
      <c r="CZ20" s="413">
        <v>0.65266147128559837</v>
      </c>
      <c r="DA20" s="413">
        <v>432.94462346842482</v>
      </c>
      <c r="DC20" s="413">
        <v>0.57128038805161385</v>
      </c>
      <c r="DD20" s="413">
        <v>441.31306779485232</v>
      </c>
      <c r="DF20" s="413">
        <v>0.50180238890298789</v>
      </c>
      <c r="DG20" s="413">
        <v>423.99628944751316</v>
      </c>
      <c r="DI20" s="413">
        <v>0.35221159815276809</v>
      </c>
      <c r="DJ20" s="413">
        <v>436.34872495502992</v>
      </c>
      <c r="DL20" s="413">
        <v>0.27510451425881144</v>
      </c>
      <c r="DM20" s="413">
        <v>450.23489698611678</v>
      </c>
      <c r="DO20" s="413">
        <v>0.22176367549624648</v>
      </c>
      <c r="DP20" s="413">
        <v>435.58995228178134</v>
      </c>
      <c r="DR20" s="413">
        <v>0.1765858336476423</v>
      </c>
      <c r="DS20" s="413">
        <v>429.94105630483153</v>
      </c>
      <c r="DU20" s="413">
        <v>0.13865419984412872</v>
      </c>
      <c r="DV20" s="413">
        <v>435.96917354484759</v>
      </c>
      <c r="DX20" s="413">
        <v>0.11595980013420869</v>
      </c>
      <c r="DY20" s="413">
        <v>433.32154172856741</v>
      </c>
      <c r="EA20" s="413">
        <v>9.1852250622070572E-2</v>
      </c>
      <c r="EB20" s="413">
        <v>433.69878813084853</v>
      </c>
      <c r="ED20" s="413">
        <v>7.3204161192015116E-2</v>
      </c>
      <c r="EE20" s="413">
        <v>429.56707850935931</v>
      </c>
    </row>
    <row r="21" spans="3:135" x14ac:dyDescent="0.2">
      <c r="C21" t="s">
        <v>822</v>
      </c>
      <c r="S21" s="413">
        <v>2175.7981860253094</v>
      </c>
      <c r="T21" s="413">
        <v>6135.0751922146455</v>
      </c>
      <c r="V21" s="413">
        <v>1739.5409208740757</v>
      </c>
      <c r="W21" s="413">
        <v>5836.0092315154252</v>
      </c>
      <c r="Y21" s="413">
        <v>1425.4890357010504</v>
      </c>
      <c r="Z21" s="413">
        <v>6084.9436358933581</v>
      </c>
      <c r="AB21" s="413">
        <v>1104.4825566318557</v>
      </c>
      <c r="AC21" s="413">
        <v>5432.7261844337318</v>
      </c>
      <c r="AE21" s="413">
        <v>857.87726926066102</v>
      </c>
      <c r="AF21" s="413">
        <v>6017.2419318392785</v>
      </c>
      <c r="AH21" s="413">
        <v>680.33239483889645</v>
      </c>
      <c r="AI21" s="413">
        <v>3831.9013341931427</v>
      </c>
      <c r="AJ21" s="413"/>
      <c r="AK21" s="413">
        <v>553.39652137011774</v>
      </c>
      <c r="AL21" s="413">
        <v>3741.5216874849634</v>
      </c>
      <c r="AN21" s="413">
        <v>438.09388073142054</v>
      </c>
      <c r="AO21" s="413">
        <v>3628.8311747177813</v>
      </c>
      <c r="AQ21" s="413">
        <v>349.26805148825724</v>
      </c>
      <c r="AR21" s="413">
        <v>6017.2419318392785</v>
      </c>
      <c r="AT21" s="413">
        <v>279.53361267420013</v>
      </c>
      <c r="AU21" s="413">
        <v>2949.2507206007053</v>
      </c>
      <c r="AW21" s="413">
        <v>227.37845505145432</v>
      </c>
      <c r="AX21" s="413">
        <v>2704.7975144412039</v>
      </c>
      <c r="AZ21" s="413">
        <v>179.05414921251008</v>
      </c>
      <c r="BA21" s="413">
        <v>2580.6350729710589</v>
      </c>
      <c r="BC21" s="413">
        <v>149.02105298134137</v>
      </c>
      <c r="BD21" s="413">
        <v>2432.9624522460558</v>
      </c>
      <c r="BF21" s="413">
        <v>116.8546929410729</v>
      </c>
      <c r="BG21" s="413">
        <v>1523.0061326055186</v>
      </c>
      <c r="BI21" s="413">
        <v>88.958788195383036</v>
      </c>
      <c r="BJ21" s="413">
        <v>1550.5157798326254</v>
      </c>
      <c r="BL21" s="413">
        <v>71.903380881281379</v>
      </c>
      <c r="BM21" s="413">
        <v>1616.6528791447515</v>
      </c>
      <c r="BO21" s="413">
        <v>60.457595749856743</v>
      </c>
      <c r="BP21" s="413">
        <v>1545.8965717771584</v>
      </c>
      <c r="BR21" s="413">
        <v>48.01302234547795</v>
      </c>
      <c r="BS21" s="413">
        <v>1541.2911250025115</v>
      </c>
      <c r="BU21" s="413">
        <v>37.083149724797678</v>
      </c>
      <c r="BV21" s="413">
        <v>1542.4411988202</v>
      </c>
      <c r="BX21" s="413">
        <v>27.630168427709684</v>
      </c>
      <c r="BY21" s="413">
        <v>1500.4546373289857</v>
      </c>
      <c r="CA21" s="413">
        <v>20.89384485011</v>
      </c>
      <c r="CB21" s="413">
        <v>1421.998881986862</v>
      </c>
      <c r="CD21" s="413">
        <v>12.552042957689171</v>
      </c>
      <c r="CE21" s="413">
        <v>1421.998881986862</v>
      </c>
      <c r="CG21" s="413">
        <v>8.6333626006740509</v>
      </c>
      <c r="CH21" s="413">
        <v>1407.2268326520871</v>
      </c>
      <c r="CJ21" s="413">
        <v>4.8148571844497292</v>
      </c>
      <c r="CK21" s="413">
        <v>1460.7001118483629</v>
      </c>
      <c r="CL21" s="412"/>
      <c r="CN21" s="413">
        <v>1.6681005372000588</v>
      </c>
      <c r="CO21" s="413">
        <v>379.30376224816627</v>
      </c>
      <c r="CQ21" s="413">
        <v>1.232944942278059</v>
      </c>
      <c r="CR21" s="413">
        <v>420.68855341741005</v>
      </c>
      <c r="CT21" s="413">
        <v>0.98521542430722098</v>
      </c>
      <c r="CU21" s="413">
        <v>415.95621630718472</v>
      </c>
      <c r="CW21" s="413">
        <v>0.81320093461378684</v>
      </c>
      <c r="CX21" s="413">
        <v>375.36346808916784</v>
      </c>
      <c r="CZ21" s="413">
        <v>0.66711531861689721</v>
      </c>
      <c r="DA21" s="413">
        <v>404.88512501956063</v>
      </c>
      <c r="DC21" s="413">
        <v>0.58393196911706013</v>
      </c>
      <c r="DD21" s="413">
        <v>413.07050676127579</v>
      </c>
      <c r="DF21" s="413">
        <v>0.51336490947782742</v>
      </c>
      <c r="DG21" s="413">
        <v>396.8619443383447</v>
      </c>
      <c r="DI21" s="413">
        <v>0.36032725072915667</v>
      </c>
      <c r="DJ21" s="413">
        <v>408.06860387868477</v>
      </c>
      <c r="DL21" s="413">
        <v>0.2814434669555147</v>
      </c>
      <c r="DM21" s="413">
        <v>421.05480163720659</v>
      </c>
      <c r="DO21" s="413">
        <v>0.22687354965663648</v>
      </c>
      <c r="DP21" s="413">
        <v>407.35900788876694</v>
      </c>
      <c r="DR21" s="413">
        <v>0.18081307520273671</v>
      </c>
      <c r="DS21" s="413">
        <v>402.07622152332635</v>
      </c>
      <c r="DU21" s="413">
        <v>0.14184906713439902</v>
      </c>
      <c r="DV21" s="413">
        <v>407.7136515087218</v>
      </c>
      <c r="DX21" s="413">
        <v>0.11873573111192171</v>
      </c>
      <c r="DY21" s="413">
        <v>405.59041164763914</v>
      </c>
      <c r="EA21" s="413">
        <v>9.4216032041044631E-2</v>
      </c>
      <c r="EB21" s="413">
        <v>405.94351554130537</v>
      </c>
      <c r="ED21" s="413">
        <v>7.51538604039413E-2</v>
      </c>
      <c r="EE21" s="413">
        <v>402.07622152332635</v>
      </c>
    </row>
    <row r="22" spans="3:135" x14ac:dyDescent="0.2">
      <c r="C22" t="s">
        <v>823</v>
      </c>
      <c r="S22" s="413">
        <v>2190.4153633111905</v>
      </c>
      <c r="T22" s="413">
        <v>5831.6577908108538</v>
      </c>
      <c r="V22" s="413">
        <v>1756.1713220622541</v>
      </c>
      <c r="W22" s="413">
        <v>5514.3788354629287</v>
      </c>
      <c r="Y22" s="413">
        <v>1438.6099741980627</v>
      </c>
      <c r="Z22" s="413">
        <v>5749.5941266772279</v>
      </c>
      <c r="AB22" s="413">
        <v>1115.8278170481369</v>
      </c>
      <c r="AC22" s="413">
        <v>5137.1516239366238</v>
      </c>
      <c r="AE22" s="413">
        <v>866.38402868553328</v>
      </c>
      <c r="AF22" s="413">
        <v>5689.8660290182988</v>
      </c>
      <c r="AH22" s="413">
        <v>685.86904086575441</v>
      </c>
      <c r="AI22" s="413">
        <v>3615.3227025803403</v>
      </c>
      <c r="AJ22" s="413"/>
      <c r="AK22" s="413">
        <v>557.50707433072716</v>
      </c>
      <c r="AL22" s="413">
        <v>3532.6853414408733</v>
      </c>
      <c r="AN22" s="413">
        <v>441.34798159567379</v>
      </c>
      <c r="AO22" s="413">
        <v>3423.7300456356716</v>
      </c>
      <c r="AQ22" s="413">
        <v>352.60713236227588</v>
      </c>
      <c r="AR22" s="413">
        <v>5689.8660290182988</v>
      </c>
      <c r="AT22" s="413">
        <v>281.60994975764072</v>
      </c>
      <c r="AU22" s="413">
        <v>2782.5594022071259</v>
      </c>
      <c r="AW22" s="413">
        <v>229.39051239129992</v>
      </c>
      <c r="AX22" s="413">
        <v>2553.8268461180878</v>
      </c>
      <c r="AZ22" s="413">
        <v>180.63858787478938</v>
      </c>
      <c r="BA22" s="413">
        <v>2438.4127687114201</v>
      </c>
      <c r="BC22" s="413">
        <v>150.33973070467621</v>
      </c>
      <c r="BD22" s="413">
        <v>2297.1644986249253</v>
      </c>
      <c r="BF22" s="413">
        <v>118.34660406185193</v>
      </c>
      <c r="BG22" s="413">
        <v>1442.2949996046809</v>
      </c>
      <c r="BI22" s="413">
        <v>90.094545793639213</v>
      </c>
      <c r="BJ22" s="413">
        <v>1469.4424280296005</v>
      </c>
      <c r="BL22" s="413">
        <v>72.847054934572938</v>
      </c>
      <c r="BM22" s="413">
        <v>1532.1213514305211</v>
      </c>
      <c r="BO22" s="413">
        <v>61.186332583161857</v>
      </c>
      <c r="BP22" s="413">
        <v>1463.9723686245484</v>
      </c>
      <c r="BR22" s="413">
        <v>48.437886495410424</v>
      </c>
      <c r="BS22" s="413">
        <v>1455.2625960720607</v>
      </c>
      <c r="BU22" s="413">
        <v>37.47727304661116</v>
      </c>
      <c r="BV22" s="413">
        <v>1458.5226717388587</v>
      </c>
      <c r="BX22" s="413">
        <v>27.845212443218411</v>
      </c>
      <c r="BY22" s="413">
        <v>1415.649110305096</v>
      </c>
      <c r="CA22" s="413">
        <v>20.982387959131017</v>
      </c>
      <c r="CB22" s="413">
        <v>1339.6277245180156</v>
      </c>
      <c r="CD22" s="413">
        <v>12.605235508701787</v>
      </c>
      <c r="CE22" s="413">
        <v>1339.6277245180156</v>
      </c>
      <c r="CG22" s="413">
        <v>8.6730045560878448</v>
      </c>
      <c r="CH22" s="413">
        <v>1325.7113655901096</v>
      </c>
      <c r="CJ22" s="413">
        <v>4.8301522507934038</v>
      </c>
      <c r="CK22" s="413">
        <v>1377.1139373174492</v>
      </c>
      <c r="CL22" s="412"/>
      <c r="CN22" s="413">
        <v>1.7065368763024724</v>
      </c>
      <c r="CO22" s="413">
        <v>354.72077229627234</v>
      </c>
      <c r="CQ22" s="413">
        <v>1.2602497530377335</v>
      </c>
      <c r="CR22" s="413">
        <v>393.08116754417262</v>
      </c>
      <c r="CT22" s="413">
        <v>1.0052708860912158</v>
      </c>
      <c r="CU22" s="413">
        <v>388.65938667709423</v>
      </c>
      <c r="CW22" s="413">
        <v>0.79488520565694287</v>
      </c>
      <c r="CX22" s="413">
        <v>401.3770457677735</v>
      </c>
      <c r="CZ22" s="413">
        <v>0.68248697640067424</v>
      </c>
      <c r="DA22" s="413">
        <v>378.64418582867756</v>
      </c>
      <c r="DC22" s="413">
        <v>0.59634100481106067</v>
      </c>
      <c r="DD22" s="413">
        <v>386.29906622256436</v>
      </c>
      <c r="DF22" s="413">
        <v>0.52565421623276321</v>
      </c>
      <c r="DG22" s="413">
        <v>371.46410660631079</v>
      </c>
      <c r="DI22" s="413">
        <v>0.36862990400934398</v>
      </c>
      <c r="DJ22" s="413">
        <v>381.62134079493569</v>
      </c>
      <c r="DL22" s="413">
        <v>0.28767631672946176</v>
      </c>
      <c r="DM22" s="413">
        <v>393.76589235643877</v>
      </c>
      <c r="DO22" s="413">
        <v>0.23189789350795587</v>
      </c>
      <c r="DP22" s="413">
        <v>380.62636392123335</v>
      </c>
      <c r="DR22" s="413">
        <v>0.18514151157508224</v>
      </c>
      <c r="DS22" s="413">
        <v>376.3446874827319</v>
      </c>
      <c r="DU22" s="413">
        <v>0.14524475442570464</v>
      </c>
      <c r="DV22" s="413">
        <v>381.28939318108775</v>
      </c>
      <c r="DX22" s="413">
        <v>0.12157811436692484</v>
      </c>
      <c r="DY22" s="413">
        <v>379.63398118699212</v>
      </c>
      <c r="EA22" s="413">
        <v>9.6471444706789533E-2</v>
      </c>
      <c r="EB22" s="413">
        <v>379.96448761188657</v>
      </c>
      <c r="ED22" s="413">
        <v>7.7155487360890257E-2</v>
      </c>
      <c r="EE22" s="413">
        <v>376.67233027382025</v>
      </c>
    </row>
    <row r="23" spans="3:135" x14ac:dyDescent="0.2">
      <c r="C23" t="s">
        <v>824</v>
      </c>
      <c r="S23" s="413">
        <v>2206.6854662282294</v>
      </c>
      <c r="T23" s="413">
        <v>5547.3824909920149</v>
      </c>
      <c r="V23" s="413">
        <v>1772.9607136141321</v>
      </c>
      <c r="W23" s="413">
        <v>5214.3618558889002</v>
      </c>
      <c r="Y23" s="413">
        <v>1452.3634080708384</v>
      </c>
      <c r="Z23" s="413">
        <v>5432.7261844337318</v>
      </c>
      <c r="AB23" s="413">
        <v>1126.8924286648889</v>
      </c>
      <c r="AC23" s="413">
        <v>4854.0362199263009</v>
      </c>
      <c r="AE23" s="413">
        <v>875.59204240296992</v>
      </c>
      <c r="AF23" s="413">
        <v>5376.2897833680445</v>
      </c>
      <c r="AH23" s="413">
        <v>691.20712025701039</v>
      </c>
      <c r="AI23" s="413">
        <v>3410.9850708212439</v>
      </c>
      <c r="AJ23" s="413"/>
      <c r="AK23" s="413">
        <v>562.04414966545255</v>
      </c>
      <c r="AL23" s="413">
        <v>3337.9942536748181</v>
      </c>
      <c r="AN23" s="413">
        <v>444.62625347189646</v>
      </c>
      <c r="AO23" s="413">
        <v>3230.2212092575701</v>
      </c>
      <c r="AQ23" s="413">
        <v>356.2291178044793</v>
      </c>
      <c r="AR23" s="413">
        <v>5380.3014395800701</v>
      </c>
      <c r="AT23" s="413">
        <v>283.60175056600366</v>
      </c>
      <c r="AU23" s="413">
        <v>2625.2894583456246</v>
      </c>
      <c r="AW23" s="413">
        <v>231.33883600156932</v>
      </c>
      <c r="AX23" s="413">
        <v>2411.2827393295183</v>
      </c>
      <c r="AZ23" s="413">
        <v>182.17283801448914</v>
      </c>
      <c r="BA23" s="413">
        <v>2300.5939537951162</v>
      </c>
      <c r="BC23" s="413">
        <v>151.5632177515954</v>
      </c>
      <c r="BD23" s="413">
        <v>2167.3290200174224</v>
      </c>
      <c r="BF23" s="413">
        <v>119.77311678381457</v>
      </c>
      <c r="BG23" s="413">
        <v>1365.8611225195052</v>
      </c>
      <c r="BI23" s="413">
        <v>91.148390694137831</v>
      </c>
      <c r="BJ23" s="413">
        <v>1390.5323019962734</v>
      </c>
      <c r="BL23" s="413">
        <v>73.777110276275792</v>
      </c>
      <c r="BM23" s="413">
        <v>1450.9271608613858</v>
      </c>
      <c r="BO23" s="413">
        <v>61.967512762776337</v>
      </c>
      <c r="BP23" s="413">
        <v>1387.4241977415566</v>
      </c>
      <c r="BR23" s="413">
        <v>48.832081206479131</v>
      </c>
      <c r="BS23" s="413">
        <v>1374.0358256607392</v>
      </c>
      <c r="BU23" s="413">
        <v>37.88893487796156</v>
      </c>
      <c r="BV23" s="413">
        <v>1379.1698416791533</v>
      </c>
      <c r="BX23" s="413">
        <v>28.071820915797858</v>
      </c>
      <c r="BY23" s="413">
        <v>1335.6367821123304</v>
      </c>
      <c r="CA23" s="413">
        <v>21.086162606598112</v>
      </c>
      <c r="CB23" s="413">
        <v>1262.0280247969258</v>
      </c>
      <c r="CD23" s="413">
        <v>12.654193346672331</v>
      </c>
      <c r="CE23" s="413">
        <v>1262.0280247969258</v>
      </c>
      <c r="CG23" s="413">
        <v>8.7158994826348888</v>
      </c>
      <c r="CH23" s="413">
        <v>1249.8497012532655</v>
      </c>
      <c r="CJ23" s="413">
        <v>4.8472037603055851</v>
      </c>
      <c r="CK23" s="413">
        <v>1298.3108448963008</v>
      </c>
      <c r="CL23" s="412"/>
      <c r="CN23" s="413">
        <v>1.7458588647591362</v>
      </c>
      <c r="CO23" s="413">
        <v>332.01982869740311</v>
      </c>
      <c r="CQ23" s="413">
        <v>1.2836525520880659</v>
      </c>
      <c r="CR23" s="413">
        <v>367.60525258160231</v>
      </c>
      <c r="CT23" s="413">
        <v>1.0275336249741178</v>
      </c>
      <c r="CU23" s="413">
        <v>363.47005098276156</v>
      </c>
      <c r="CW23" s="413">
        <v>0.83121009047130145</v>
      </c>
      <c r="CX23" s="413">
        <v>351.03585185448651</v>
      </c>
      <c r="CZ23" s="413">
        <v>0.69821282761462367</v>
      </c>
      <c r="DA23" s="413">
        <v>354.10394356901998</v>
      </c>
      <c r="DC23" s="413">
        <v>0.60848037447290626</v>
      </c>
      <c r="DD23" s="413">
        <v>361.26270484536792</v>
      </c>
      <c r="DF23" s="413">
        <v>0.53776633013427255</v>
      </c>
      <c r="DG23" s="413">
        <v>347.38921120831156</v>
      </c>
      <c r="DI23" s="413">
        <v>0.37712386685979421</v>
      </c>
      <c r="DJ23" s="413">
        <v>357.19885074049091</v>
      </c>
      <c r="DL23" s="413">
        <v>0.29378967559900998</v>
      </c>
      <c r="DM23" s="413">
        <v>368.24559981353559</v>
      </c>
      <c r="DO23" s="413">
        <v>0.23703350652738453</v>
      </c>
      <c r="DP23" s="413">
        <v>355.95765506308169</v>
      </c>
      <c r="DR23" s="413">
        <v>0.18957356524063759</v>
      </c>
      <c r="DS23" s="413">
        <v>351.95347760914365</v>
      </c>
      <c r="DU23" s="413">
        <v>0.1484613461788625</v>
      </c>
      <c r="DV23" s="413">
        <v>356.57771284926497</v>
      </c>
      <c r="DX23" s="413">
        <v>0.12448854068270392</v>
      </c>
      <c r="DY23" s="413">
        <v>355.33867550373185</v>
      </c>
      <c r="EA23" s="413">
        <v>9.8780849099659826E-2</v>
      </c>
      <c r="EB23" s="413">
        <v>355.64803062231283</v>
      </c>
      <c r="ED23" s="413">
        <v>7.9141053377622589E-2</v>
      </c>
      <c r="EE23" s="413">
        <v>352.56656034823283</v>
      </c>
    </row>
    <row r="24" spans="3:135" x14ac:dyDescent="0.2">
      <c r="C24" s="126" t="s">
        <v>828</v>
      </c>
      <c r="S24" s="413">
        <v>2223.0764212235385</v>
      </c>
      <c r="T24" s="413">
        <v>5276.964733742705</v>
      </c>
      <c r="V24" s="413">
        <v>1790.5414921251017</v>
      </c>
      <c r="W24" s="413">
        <v>4930.667691761264</v>
      </c>
      <c r="Y24" s="413">
        <v>1466.2483278547975</v>
      </c>
      <c r="Z24" s="413">
        <v>5129.4937618581425</v>
      </c>
      <c r="AB24" s="413">
        <v>1138.0667575949747</v>
      </c>
      <c r="AC24" s="413">
        <v>4586.5236903988771</v>
      </c>
      <c r="AE24" s="413">
        <v>884.89791978572487</v>
      </c>
      <c r="AF24" s="413">
        <v>5083.7857189487286</v>
      </c>
      <c r="AH24" s="413">
        <v>697.07787375044927</v>
      </c>
      <c r="AI24" s="413">
        <v>3218.1965789834931</v>
      </c>
      <c r="AJ24" s="413"/>
      <c r="AK24" s="413">
        <v>566.81786011838949</v>
      </c>
      <c r="AL24" s="413">
        <v>3151.6811486658758</v>
      </c>
      <c r="AN24" s="413">
        <v>447.77105333371549</v>
      </c>
      <c r="AO24" s="413">
        <v>3045.3770844571691</v>
      </c>
      <c r="AQ24" s="413">
        <v>359.76150584398158</v>
      </c>
      <c r="AR24" s="413">
        <v>5083.7857189487286</v>
      </c>
      <c r="AT24" s="413">
        <v>285.80900671815425</v>
      </c>
      <c r="AU24" s="413">
        <v>2476.9083939892971</v>
      </c>
      <c r="AW24" s="413">
        <v>233.22150579198737</v>
      </c>
      <c r="AX24" s="413">
        <v>2274.9973106167458</v>
      </c>
      <c r="AZ24" s="413">
        <v>183.72011927627005</v>
      </c>
      <c r="BA24" s="413">
        <v>2172.1842651251959</v>
      </c>
      <c r="BC24" s="413">
        <v>152.85051683173396</v>
      </c>
      <c r="BD24" s="413">
        <v>2046.357631630254</v>
      </c>
      <c r="BF24" s="413">
        <v>121.17411489338444</v>
      </c>
      <c r="BG24" s="413">
        <v>1292.5133878508118</v>
      </c>
      <c r="BI24" s="413">
        <v>92.182071787774674</v>
      </c>
      <c r="BJ24" s="413">
        <v>1314.8785767639531</v>
      </c>
      <c r="BL24" s="413">
        <v>74.719039851458717</v>
      </c>
      <c r="BM24" s="413">
        <v>1374.0358256607392</v>
      </c>
      <c r="BO24" s="413">
        <v>62.758666451951868</v>
      </c>
      <c r="BP24" s="413">
        <v>1314.8785767639531</v>
      </c>
      <c r="BR24" s="413">
        <v>49.212138492621413</v>
      </c>
      <c r="BS24" s="413">
        <v>1295.4088731440615</v>
      </c>
      <c r="BU24" s="413">
        <v>38.291622162749867</v>
      </c>
      <c r="BV24" s="413">
        <v>1304.1343059340966</v>
      </c>
      <c r="BX24" s="413">
        <v>28.300273561767952</v>
      </c>
      <c r="BY24" s="413">
        <v>1260.1467416928724</v>
      </c>
      <c r="CA24" s="413">
        <v>21.182984292025004</v>
      </c>
      <c r="CB24" s="413">
        <v>1188.9233898513667</v>
      </c>
      <c r="CD24" s="413">
        <v>12.712297817855685</v>
      </c>
      <c r="CE24" s="413">
        <v>1189.8105354656666</v>
      </c>
      <c r="CG24" s="413">
        <v>8.7559204240296982</v>
      </c>
      <c r="CH24" s="413">
        <v>1177.4505117331764</v>
      </c>
      <c r="CJ24" s="413">
        <v>4.8660299548771526</v>
      </c>
      <c r="CK24" s="413">
        <v>1224.017130535208</v>
      </c>
      <c r="CL24" s="412"/>
      <c r="CN24" s="413">
        <v>1.782959804791999</v>
      </c>
      <c r="CO24" s="413">
        <v>310.501349512486</v>
      </c>
      <c r="CQ24" s="413">
        <v>1.3109312269680202</v>
      </c>
      <c r="CR24" s="413">
        <v>344.3792984976987</v>
      </c>
      <c r="CT24" s="413">
        <v>1.0512100341400366</v>
      </c>
      <c r="CU24" s="413">
        <v>340.20918279671065</v>
      </c>
      <c r="CW24" s="413">
        <v>0.87148266317552536</v>
      </c>
      <c r="CX24" s="413">
        <v>307.27579053939922</v>
      </c>
      <c r="CZ24" s="413">
        <v>0.71430103357665564</v>
      </c>
      <c r="DA24" s="413">
        <v>331.15417466852625</v>
      </c>
      <c r="DC24" s="413">
        <v>0.62195578680174946</v>
      </c>
      <c r="DD24" s="413">
        <v>337.84897071689562</v>
      </c>
      <c r="DF24" s="413">
        <v>0.54967570854504788</v>
      </c>
      <c r="DG24" s="413">
        <v>324.87462965522104</v>
      </c>
      <c r="DI24" s="413">
        <v>0.38547565570653503</v>
      </c>
      <c r="DJ24" s="413">
        <v>333.75793126273845</v>
      </c>
      <c r="DL24" s="413">
        <v>0.30055917140833682</v>
      </c>
      <c r="DM24" s="413">
        <v>344.3792984976987</v>
      </c>
      <c r="DO24" s="413">
        <v>0.24270778893183653</v>
      </c>
      <c r="DP24" s="413">
        <v>333.17755510202375</v>
      </c>
      <c r="DR24" s="413">
        <v>0.19411171666637242</v>
      </c>
      <c r="DS24" s="413">
        <v>329.42963161921142</v>
      </c>
      <c r="DU24" s="413">
        <v>0.15161627216570048</v>
      </c>
      <c r="DV24" s="413">
        <v>333.46761691958693</v>
      </c>
      <c r="DX24" s="413">
        <v>0.12746863892408969</v>
      </c>
      <c r="DY24" s="413">
        <v>332.59818816522966</v>
      </c>
      <c r="EA24" s="413">
        <v>0.10132293526598564</v>
      </c>
      <c r="EB24" s="413">
        <v>333.17755510202375</v>
      </c>
      <c r="ED24" s="413">
        <v>8.1106622502732637E-2</v>
      </c>
      <c r="EE24" s="413">
        <v>330.00347911252851</v>
      </c>
    </row>
    <row r="25" spans="3:135" x14ac:dyDescent="0.2">
      <c r="C25" s="126" t="s">
        <v>827</v>
      </c>
      <c r="S25" s="413">
        <v>2238.8000326110496</v>
      </c>
      <c r="T25" s="413">
        <v>5015.9862002043592</v>
      </c>
      <c r="V25" s="413">
        <v>1807.6594702081684</v>
      </c>
      <c r="W25" s="413">
        <v>4658.9318977291787</v>
      </c>
      <c r="Y25" s="413">
        <v>1480.2659905847256</v>
      </c>
      <c r="Z25" s="413">
        <v>4846.8003930289651</v>
      </c>
      <c r="AB25" s="413">
        <v>1149.7569953977356</v>
      </c>
      <c r="AC25" s="413">
        <v>4336.9878813084852</v>
      </c>
      <c r="AE25" s="413">
        <v>893.98760371193373</v>
      </c>
      <c r="AF25" s="413">
        <v>4807.1957200186853</v>
      </c>
      <c r="AH25" s="413">
        <v>702.99849036822616</v>
      </c>
      <c r="AI25" s="413">
        <v>3036.3044709801411</v>
      </c>
      <c r="AJ25" s="413"/>
      <c r="AK25" s="413">
        <v>571.83359494493129</v>
      </c>
      <c r="AL25" s="413">
        <v>2975.7672745902578</v>
      </c>
      <c r="AN25" s="413">
        <v>451.25602974959912</v>
      </c>
      <c r="AO25" s="413">
        <v>2873.2527148103709</v>
      </c>
      <c r="AQ25" s="413">
        <v>363.2009064941501</v>
      </c>
      <c r="AR25" s="413">
        <v>4803.6113824515051</v>
      </c>
      <c r="AT25" s="413">
        <v>288.2365196523715</v>
      </c>
      <c r="AU25" s="413">
        <v>2338.6575587163475</v>
      </c>
      <c r="AW25" s="413">
        <v>235.28526791242416</v>
      </c>
      <c r="AX25" s="413">
        <v>2146.4147189775676</v>
      </c>
      <c r="AZ25" s="413">
        <v>185.41117429340133</v>
      </c>
      <c r="BA25" s="413">
        <v>2050.9418769330955</v>
      </c>
      <c r="BC25" s="413">
        <v>154.25743205896995</v>
      </c>
      <c r="BD25" s="413">
        <v>1933.5800828950573</v>
      </c>
      <c r="BF25" s="413">
        <v>122.63470954109935</v>
      </c>
      <c r="BG25" s="413">
        <v>1223.1044798258588</v>
      </c>
      <c r="BI25" s="413">
        <v>93.293205471622571</v>
      </c>
      <c r="BJ25" s="413">
        <v>1245.1970847350331</v>
      </c>
      <c r="BL25" s="413">
        <v>75.672995261230213</v>
      </c>
      <c r="BM25" s="413">
        <v>1301.2193176384785</v>
      </c>
      <c r="BO25" s="413">
        <v>63.559920984811257</v>
      </c>
      <c r="BP25" s="413">
        <v>1245.1970847350331</v>
      </c>
      <c r="BR25" s="413">
        <v>49.717646274060286</v>
      </c>
      <c r="BS25" s="413">
        <v>1224.9304622422392</v>
      </c>
      <c r="BU25" s="413">
        <v>38.698589247164435</v>
      </c>
      <c r="BV25" s="413">
        <v>1233.1811764702654</v>
      </c>
      <c r="BX25" s="413">
        <v>28.53058538928552</v>
      </c>
      <c r="BY25" s="413">
        <v>1188.9233898513667</v>
      </c>
      <c r="CA25" s="413">
        <v>21.280250555203853</v>
      </c>
      <c r="CB25" s="413">
        <v>1120.0534371359281</v>
      </c>
      <c r="CD25" s="413">
        <v>12.770669088310949</v>
      </c>
      <c r="CE25" s="413">
        <v>1120.8891936724876</v>
      </c>
      <c r="CG25" s="413">
        <v>8.7992254356910706</v>
      </c>
      <c r="CH25" s="413">
        <v>1110.0728322376194</v>
      </c>
      <c r="CJ25" s="413">
        <v>4.8866510240908418</v>
      </c>
      <c r="CK25" s="413">
        <v>1153.9747524509887</v>
      </c>
      <c r="CL25" s="412"/>
      <c r="CN25" s="413">
        <v>1.820849170383827</v>
      </c>
      <c r="CO25" s="413">
        <v>290.12492020268536</v>
      </c>
      <c r="CQ25" s="413">
        <v>1.3446675247165625</v>
      </c>
      <c r="CR25" s="413">
        <v>323.18278843041554</v>
      </c>
      <c r="CT25" s="413">
        <v>1.0744901418452772</v>
      </c>
      <c r="CU25" s="413">
        <v>318.15994481219076</v>
      </c>
      <c r="CW25" s="413">
        <v>0.85110820892663186</v>
      </c>
      <c r="CX25" s="413">
        <v>328.28492851076459</v>
      </c>
      <c r="CZ25" s="413">
        <v>0.73075994365760366</v>
      </c>
      <c r="DA25" s="413">
        <v>309.69179923583027</v>
      </c>
      <c r="DC25" s="413">
        <v>0.63572962574392367</v>
      </c>
      <c r="DD25" s="413">
        <v>315.9527000256565</v>
      </c>
      <c r="DF25" s="413">
        <v>0.56135677046356935</v>
      </c>
      <c r="DG25" s="413">
        <v>303.55496410107475</v>
      </c>
      <c r="DI25" s="413">
        <v>0.39332256115578634</v>
      </c>
      <c r="DJ25" s="413">
        <v>311.85530538482084</v>
      </c>
      <c r="DL25" s="413">
        <v>0.3077541778983664</v>
      </c>
      <c r="DM25" s="413">
        <v>322.34017465049186</v>
      </c>
      <c r="DO25" s="413">
        <v>0.24830025693369906</v>
      </c>
      <c r="DP25" s="413">
        <v>311.58404271310371</v>
      </c>
      <c r="DR25" s="413">
        <v>0.19875850569849901</v>
      </c>
      <c r="DS25" s="413">
        <v>308.07902524517607</v>
      </c>
      <c r="DU25" s="413">
        <v>0.15510981126627912</v>
      </c>
      <c r="DV25" s="413">
        <v>311.85530538482084</v>
      </c>
      <c r="DX25" s="413">
        <v>0.13052007694887732</v>
      </c>
      <c r="DY25" s="413">
        <v>311.31301599516354</v>
      </c>
      <c r="EA25" s="413">
        <v>0.10393044101653175</v>
      </c>
      <c r="EB25" s="413">
        <v>311.85530538482084</v>
      </c>
      <c r="ED25" s="413">
        <v>8.319386942296908E-2</v>
      </c>
      <c r="EE25" s="413">
        <v>309.153271996147</v>
      </c>
    </row>
    <row r="26" spans="3:135" x14ac:dyDescent="0.2">
      <c r="C26" s="126" t="s">
        <v>830</v>
      </c>
      <c r="S26" s="413">
        <v>2254.6348556297512</v>
      </c>
      <c r="T26" s="413">
        <v>4764.359619918825</v>
      </c>
      <c r="V26" s="413">
        <v>1825.5843235480938</v>
      </c>
      <c r="W26" s="413">
        <v>4402.171832416675</v>
      </c>
      <c r="Y26" s="413">
        <v>1494.4176653129471</v>
      </c>
      <c r="Z26" s="413">
        <v>4576.2719373284663</v>
      </c>
      <c r="AB26" s="413">
        <v>1162.3862779430456</v>
      </c>
      <c r="AC26" s="413">
        <v>4101.0283936810674</v>
      </c>
      <c r="AE26" s="413">
        <v>902.53432562493026</v>
      </c>
      <c r="AF26" s="413">
        <v>4542.2646340666461</v>
      </c>
      <c r="AH26" s="413">
        <v>709.46925213811824</v>
      </c>
      <c r="AI26" s="413">
        <v>2866.8304483337402</v>
      </c>
      <c r="AJ26" s="413"/>
      <c r="AK26" s="413">
        <v>577.09704716510817</v>
      </c>
      <c r="AL26" s="413">
        <v>2809.6721891650723</v>
      </c>
      <c r="AN26" s="413">
        <v>454.92841831019427</v>
      </c>
      <c r="AO26" s="413">
        <v>2710.8567951402656</v>
      </c>
      <c r="AQ26" s="413">
        <v>366.67318858560714</v>
      </c>
      <c r="AR26" s="413">
        <v>4538.8778342115547</v>
      </c>
      <c r="AT26" s="413">
        <v>290.68465061788675</v>
      </c>
      <c r="AU26" s="413">
        <v>2208.1233162330404</v>
      </c>
      <c r="AW26" s="413">
        <v>237.45095523250512</v>
      </c>
      <c r="AX26" s="413">
        <v>2028.1228882467924</v>
      </c>
      <c r="AZ26" s="413">
        <v>187.18374668665172</v>
      </c>
      <c r="BA26" s="413">
        <v>1937.9116842122808</v>
      </c>
      <c r="BC26" s="413">
        <v>155.62244616432906</v>
      </c>
      <c r="BD26" s="413">
        <v>1827.0178580612765</v>
      </c>
      <c r="BF26" s="413">
        <v>124.11290973705218</v>
      </c>
      <c r="BG26" s="413">
        <v>1158.286521295212</v>
      </c>
      <c r="BI26" s="413">
        <v>94.45101113397611</v>
      </c>
      <c r="BJ26" s="413">
        <v>1179.2083369770896</v>
      </c>
      <c r="BL26" s="413">
        <v>76.666142471940418</v>
      </c>
      <c r="BM26" s="413">
        <v>1233.1811764702654</v>
      </c>
      <c r="BO26" s="413">
        <v>64.371405321181868</v>
      </c>
      <c r="BP26" s="413">
        <v>1179.2083369770896</v>
      </c>
      <c r="BR26" s="413">
        <v>51.537246559616349</v>
      </c>
      <c r="BS26" s="413">
        <v>947.71201115297583</v>
      </c>
      <c r="BU26" s="413">
        <v>39.12366638925937</v>
      </c>
      <c r="BV26" s="413">
        <v>1166.9584513052648</v>
      </c>
      <c r="BX26" s="413">
        <v>28.762771528645999</v>
      </c>
      <c r="BY26" s="413">
        <v>1120.8891936724876</v>
      </c>
      <c r="CA26" s="413">
        <v>21.385498370832799</v>
      </c>
      <c r="CB26" s="413">
        <v>1055.9602113457797</v>
      </c>
      <c r="CD26" s="413">
        <v>12.833830234942099</v>
      </c>
      <c r="CE26" s="413">
        <v>1056.7481430816401</v>
      </c>
      <c r="CG26" s="413">
        <v>8.8396289862578392</v>
      </c>
      <c r="CH26" s="413">
        <v>1045.7704018880459</v>
      </c>
      <c r="CJ26" s="413">
        <v>4.9090891413088835</v>
      </c>
      <c r="CK26" s="413">
        <v>1087.129245570984</v>
      </c>
      <c r="CL26" s="412"/>
      <c r="CN26" s="413">
        <v>1.8628051404266734</v>
      </c>
      <c r="CO26" s="413">
        <v>271.32168462214707</v>
      </c>
      <c r="CQ26" s="413">
        <v>1.3780640598562928</v>
      </c>
      <c r="CR26" s="413">
        <v>302.76352469008987</v>
      </c>
      <c r="CT26" s="413">
        <v>1.0963629175300573</v>
      </c>
      <c r="CU26" s="413">
        <v>297.53973614340333</v>
      </c>
      <c r="CW26" s="413">
        <v>0.90971238975310009</v>
      </c>
      <c r="CX26" s="413">
        <v>268.73688972404886</v>
      </c>
      <c r="CZ26" s="413">
        <v>0.74628919484469747</v>
      </c>
      <c r="DA26" s="413">
        <v>289.62041807242036</v>
      </c>
      <c r="DC26" s="413">
        <v>0.64980850025812875</v>
      </c>
      <c r="DD26" s="413">
        <v>295.21852973164118</v>
      </c>
      <c r="DF26" s="413">
        <v>0.57378858299677915</v>
      </c>
      <c r="DG26" s="413">
        <v>283.88131628879205</v>
      </c>
      <c r="DI26" s="413">
        <v>0.402033086444958</v>
      </c>
      <c r="DJ26" s="413">
        <v>291.64370560188979</v>
      </c>
      <c r="DL26" s="413">
        <v>0.31484544348943277</v>
      </c>
      <c r="DM26" s="413">
        <v>301.44904183504565</v>
      </c>
      <c r="DO26" s="413">
        <v>0.2540215864710299</v>
      </c>
      <c r="DP26" s="413">
        <v>291.39002368785782</v>
      </c>
      <c r="DR26" s="413">
        <v>0.20351653298393624</v>
      </c>
      <c r="DS26" s="413">
        <v>288.36299753467017</v>
      </c>
      <c r="DU26" s="413">
        <v>0.15868384842470434</v>
      </c>
      <c r="DV26" s="413">
        <v>291.64370560188979</v>
      </c>
      <c r="DX26" s="413">
        <v>0.13364456254126833</v>
      </c>
      <c r="DY26" s="413">
        <v>291.39002368785782</v>
      </c>
      <c r="EA26" s="413">
        <v>0.10660504989847924</v>
      </c>
      <c r="EB26" s="413">
        <v>292.15173218279801</v>
      </c>
      <c r="ED26" s="413">
        <v>8.548449822380684E-2</v>
      </c>
      <c r="EE26" s="413">
        <v>289.62041807242036</v>
      </c>
    </row>
    <row r="27" spans="3:135" x14ac:dyDescent="0.2">
      <c r="C27" s="126" t="s">
        <v>829</v>
      </c>
      <c r="S27" s="413">
        <v>2271.3819720697975</v>
      </c>
      <c r="T27" s="413">
        <v>4525.3558686003262</v>
      </c>
      <c r="V27" s="413">
        <v>1844.9868112867841</v>
      </c>
      <c r="W27" s="413">
        <v>4162.6659268314606</v>
      </c>
      <c r="Y27" s="413">
        <v>1508.7046332242094</v>
      </c>
      <c r="Z27" s="413">
        <v>4324.0673747142491</v>
      </c>
      <c r="AB27" s="413">
        <v>1174.7402323534222</v>
      </c>
      <c r="AC27" s="413">
        <v>3875.0151483011127</v>
      </c>
      <c r="AE27" s="413">
        <v>911.80517096093365</v>
      </c>
      <c r="AF27" s="413">
        <v>4291.9342601287781</v>
      </c>
      <c r="AH27" s="413">
        <v>715.74729996739177</v>
      </c>
      <c r="AI27" s="413">
        <v>2706.8157683278619</v>
      </c>
      <c r="AJ27" s="413"/>
      <c r="AK27" s="413">
        <v>582.61422431437973</v>
      </c>
      <c r="AL27" s="413">
        <v>2654.8273383209607</v>
      </c>
      <c r="AN27" s="413">
        <v>458.46910008701434</v>
      </c>
      <c r="AO27" s="413">
        <v>2557.6394745504153</v>
      </c>
      <c r="AQ27" s="413">
        <v>370.17866647230358</v>
      </c>
      <c r="AR27" s="413">
        <v>4288.7341114141373</v>
      </c>
      <c r="AT27" s="413">
        <v>293.15357473352589</v>
      </c>
      <c r="AU27" s="413">
        <v>2083.3204352207676</v>
      </c>
      <c r="AW27" s="413">
        <v>239.46774004865875</v>
      </c>
      <c r="AX27" s="413">
        <v>1914.9214133691862</v>
      </c>
      <c r="AZ27" s="413">
        <v>188.84012363465882</v>
      </c>
      <c r="BA27" s="413">
        <v>1831.1107389461063</v>
      </c>
      <c r="BC27" s="413">
        <v>156.94422221770222</v>
      </c>
      <c r="BD27" s="413">
        <v>1723.7550146002031</v>
      </c>
      <c r="BF27" s="413">
        <v>125.6532001466087</v>
      </c>
      <c r="BG27" s="413">
        <v>1096.0856935290847</v>
      </c>
      <c r="BI27" s="413">
        <v>95.589493898673254</v>
      </c>
      <c r="BJ27" s="413">
        <v>1115.883992507748</v>
      </c>
      <c r="BL27" s="413">
        <v>77.672323941156407</v>
      </c>
      <c r="BM27" s="413">
        <v>1167.8292072185413</v>
      </c>
      <c r="BO27" s="413">
        <v>65.193250067351144</v>
      </c>
      <c r="BP27" s="413">
        <v>1117.5499046049138</v>
      </c>
      <c r="BR27" s="413">
        <v>50.887553297303228</v>
      </c>
      <c r="BS27" s="413">
        <v>1048.1131341546852</v>
      </c>
      <c r="BU27" s="413">
        <v>39.581299822559167</v>
      </c>
      <c r="BV27" s="413">
        <v>1104.291934596861</v>
      </c>
      <c r="BX27" s="413">
        <v>29.017291445915305</v>
      </c>
      <c r="BY27" s="413">
        <v>1058.3257707983526</v>
      </c>
      <c r="CA27" s="413">
        <v>21.498841589369885</v>
      </c>
      <c r="CB27" s="413">
        <v>995.5346155596875</v>
      </c>
      <c r="CD27" s="413">
        <v>12.892759547829067</v>
      </c>
      <c r="CE27" s="413">
        <v>995.5346155596875</v>
      </c>
      <c r="CG27" s="413">
        <v>8.8833480035391688</v>
      </c>
      <c r="CH27" s="413">
        <v>985.19277447822719</v>
      </c>
      <c r="CJ27" s="413">
        <v>4.9316302880049481</v>
      </c>
      <c r="CK27" s="413">
        <v>1024.9200527867295</v>
      </c>
      <c r="CL27" s="412"/>
      <c r="CN27" s="413">
        <v>1.9057278590892666</v>
      </c>
      <c r="CO27" s="413">
        <v>253.95800383208285</v>
      </c>
      <c r="CQ27" s="413">
        <v>1.4098173842682569</v>
      </c>
      <c r="CR27" s="413">
        <v>283.14117071937721</v>
      </c>
      <c r="CT27" s="413">
        <v>1.1206429814328067</v>
      </c>
      <c r="CU27" s="413">
        <v>278.2559402207126</v>
      </c>
      <c r="CW27" s="413">
        <v>0.89078252676422609</v>
      </c>
      <c r="CX27" s="413">
        <v>287.36099289405382</v>
      </c>
      <c r="CZ27" s="413">
        <v>0.76281652265835809</v>
      </c>
      <c r="DA27" s="413">
        <v>270.84987969141815</v>
      </c>
      <c r="DC27" s="413">
        <v>0.66478137468059939</v>
      </c>
      <c r="DD27" s="413">
        <v>276.08517311268531</v>
      </c>
      <c r="DF27" s="413">
        <v>0.58700980801129554</v>
      </c>
      <c r="DG27" s="413">
        <v>265.48273383209607</v>
      </c>
      <c r="DI27" s="413">
        <v>0.41129672475474838</v>
      </c>
      <c r="DJ27" s="413">
        <v>272.74203628585042</v>
      </c>
      <c r="DL27" s="413">
        <v>0.32238244526731252</v>
      </c>
      <c r="DM27" s="413">
        <v>282.15731089881803</v>
      </c>
      <c r="DO27" s="413">
        <v>0.25987474676874317</v>
      </c>
      <c r="DP27" s="413">
        <v>272.74203628585042</v>
      </c>
      <c r="DR27" s="413">
        <v>0.20838846142580145</v>
      </c>
      <c r="DS27" s="413">
        <v>269.67395361673823</v>
      </c>
      <c r="DU27" s="413">
        <v>0.1624825390915996</v>
      </c>
      <c r="DV27" s="413">
        <v>272.97948340544053</v>
      </c>
      <c r="DX27" s="413">
        <v>0.13684384436765848</v>
      </c>
      <c r="DY27" s="413">
        <v>272.74203628585042</v>
      </c>
      <c r="EA27" s="413">
        <v>0.10934848878443157</v>
      </c>
      <c r="EB27" s="413">
        <v>273.6930658020604</v>
      </c>
      <c r="ED27" s="413">
        <v>8.7761268507147522E-2</v>
      </c>
      <c r="EE27" s="413">
        <v>271.08567951402659</v>
      </c>
    </row>
    <row r="28" spans="3:135" x14ac:dyDescent="0.2">
      <c r="S28" s="413">
        <v>2289.0600076310329</v>
      </c>
      <c r="T28" s="413">
        <v>4301.5490406382951</v>
      </c>
      <c r="V28" s="413">
        <v>1864.5955105521584</v>
      </c>
      <c r="W28" s="413">
        <v>3936.1906527149636</v>
      </c>
      <c r="Y28" s="413">
        <v>1524.2020685185955</v>
      </c>
      <c r="Z28" s="413">
        <v>4085.7621481260635</v>
      </c>
      <c r="AB28" s="413">
        <v>1187.2254857927619</v>
      </c>
      <c r="AC28" s="413">
        <v>3664.1898903191213</v>
      </c>
      <c r="AE28" s="413">
        <v>921.82071787774692</v>
      </c>
      <c r="AF28" s="413">
        <v>4058.4259735792189</v>
      </c>
      <c r="AH28" s="413">
        <v>722.33540837585576</v>
      </c>
      <c r="AI28" s="413">
        <v>2557.6394745504153</v>
      </c>
      <c r="AJ28" s="413"/>
      <c r="AK28" s="413">
        <v>587.76974015278665</v>
      </c>
      <c r="AL28" s="413">
        <v>2508.5161975393271</v>
      </c>
      <c r="AN28" s="413">
        <v>461.87454526770432</v>
      </c>
      <c r="AO28" s="413">
        <v>2411.2827393295183</v>
      </c>
      <c r="AQ28" s="413">
        <v>373.98114696098355</v>
      </c>
      <c r="AR28" s="413">
        <v>4052.3761489611165</v>
      </c>
      <c r="AT28" s="413">
        <v>295.7476718814334</v>
      </c>
      <c r="AU28" s="413">
        <v>1967.0380603822716</v>
      </c>
      <c r="AW28" s="413">
        <v>241.50165438526724</v>
      </c>
      <c r="AX28" s="413">
        <v>1805.3431678603818</v>
      </c>
      <c r="AZ28" s="413">
        <v>190.37693259475651</v>
      </c>
      <c r="BA28" s="413">
        <v>1727.6165663186266</v>
      </c>
      <c r="BC28" s="413">
        <v>158.27722474886406</v>
      </c>
      <c r="BD28" s="413">
        <v>1627.542102103027</v>
      </c>
      <c r="BF28" s="413">
        <v>127.25744386110577</v>
      </c>
      <c r="BG28" s="413">
        <v>1037.9990474566901</v>
      </c>
      <c r="BI28" s="413">
        <v>96.707613755973995</v>
      </c>
      <c r="BJ28" s="413">
        <v>1055.9602113457797</v>
      </c>
      <c r="BL28" s="413">
        <v>78.663984617745555</v>
      </c>
      <c r="BM28" s="413">
        <v>1105.9405408184746</v>
      </c>
      <c r="BO28" s="413">
        <v>66.025587497087557</v>
      </c>
      <c r="BP28" s="413">
        <v>1058.3257707983526</v>
      </c>
      <c r="BR28" s="413">
        <v>50.086942086727092</v>
      </c>
      <c r="BS28" s="413">
        <v>1159.150806425979</v>
      </c>
      <c r="BU28" s="413">
        <v>40.044286239835223</v>
      </c>
      <c r="BV28" s="413">
        <v>1045.7704018880459</v>
      </c>
      <c r="BX28" s="413">
        <v>29.263749215422798</v>
      </c>
      <c r="BY28" s="413">
        <v>999.25438077084038</v>
      </c>
      <c r="CA28" s="413">
        <v>21.620403226709822</v>
      </c>
      <c r="CB28" s="413">
        <v>937.86696221429474</v>
      </c>
      <c r="CD28" s="413">
        <v>12.951959447427388</v>
      </c>
      <c r="CE28" s="413">
        <v>938.56677565007078</v>
      </c>
      <c r="CG28" s="413">
        <v>8.9209935042304807</v>
      </c>
      <c r="CH28" s="413">
        <v>928.12418589373522</v>
      </c>
      <c r="CJ28" s="413">
        <v>4.9525293557148267</v>
      </c>
      <c r="CK28" s="413">
        <v>965.55020930055582</v>
      </c>
      <c r="CL28" s="412"/>
      <c r="CN28" s="413">
        <v>1.9496396021739024</v>
      </c>
      <c r="CO28" s="413">
        <v>237.49877595782175</v>
      </c>
      <c r="CQ28" s="413">
        <v>1.4435666296565652</v>
      </c>
      <c r="CR28" s="413">
        <v>265.02108233151728</v>
      </c>
      <c r="CT28" s="413">
        <v>1.1474697572940586</v>
      </c>
      <c r="CU28" s="413">
        <v>260.22194303081591</v>
      </c>
      <c r="CW28" s="413">
        <v>0.92904452793486458</v>
      </c>
      <c r="CX28" s="413">
        <v>251.3198300549513</v>
      </c>
      <c r="CZ28" s="413">
        <v>0.78039332566510888</v>
      </c>
      <c r="DA28" s="413">
        <v>253.29587539823245</v>
      </c>
      <c r="DC28" s="413">
        <v>0.67890852688908665</v>
      </c>
      <c r="DD28" s="413">
        <v>257.96728079998701</v>
      </c>
      <c r="DF28" s="413">
        <v>0.60053567622727033</v>
      </c>
      <c r="DG28" s="413">
        <v>248.2765786927074</v>
      </c>
      <c r="DI28" s="413">
        <v>0.42077381563256855</v>
      </c>
      <c r="DJ28" s="413">
        <v>255.06539976177768</v>
      </c>
      <c r="DL28" s="413">
        <v>0.33009987333680429</v>
      </c>
      <c r="DM28" s="413">
        <v>263.87046265463698</v>
      </c>
      <c r="DO28" s="413">
        <v>0.26586277546857412</v>
      </c>
      <c r="DP28" s="413">
        <v>255.06539976177768</v>
      </c>
      <c r="DR28" s="413">
        <v>0.21337701767374539</v>
      </c>
      <c r="DS28" s="413">
        <v>252.4157221026714</v>
      </c>
      <c r="DU28" s="413">
        <v>0.1662264584966186</v>
      </c>
      <c r="DV28" s="413">
        <v>255.28745773753096</v>
      </c>
      <c r="DX28" s="413">
        <v>0.14024253599445569</v>
      </c>
      <c r="DY28" s="413">
        <v>255.28745773753096</v>
      </c>
      <c r="EA28" s="413">
        <v>0.11206429814328067</v>
      </c>
      <c r="EB28" s="413">
        <v>256.17762454398593</v>
      </c>
      <c r="ED28" s="413">
        <v>9.0098677655204157E-2</v>
      </c>
      <c r="EE28" s="413">
        <v>253.95800383208285</v>
      </c>
    </row>
    <row r="29" spans="3:135" x14ac:dyDescent="0.2">
      <c r="S29" s="413">
        <v>2307.6887177918816</v>
      </c>
      <c r="T29" s="413">
        <v>4085.7621481260635</v>
      </c>
      <c r="V29" s="413">
        <v>1883.0849448818899</v>
      </c>
      <c r="W29" s="413">
        <v>3719.2618391458818</v>
      </c>
      <c r="Y29" s="413">
        <v>1539.8586936871377</v>
      </c>
      <c r="Z29" s="413">
        <v>3863.4709244880401</v>
      </c>
      <c r="AB29" s="413">
        <v>1199.8434337199135</v>
      </c>
      <c r="AC29" s="413">
        <v>3464.8348557303661</v>
      </c>
      <c r="AE29" s="413">
        <v>931.94627862562527</v>
      </c>
      <c r="AF29" s="413">
        <v>3837.622010204841</v>
      </c>
      <c r="AH29" s="413">
        <v>728.72730799503552</v>
      </c>
      <c r="AI29" s="413">
        <v>2414.8825625298746</v>
      </c>
      <c r="AJ29" s="413"/>
      <c r="AK29" s="413">
        <v>592.55309755456778</v>
      </c>
      <c r="AL29" s="413">
        <v>2366.7351447252377</v>
      </c>
      <c r="AN29" s="413">
        <v>465.46928835207979</v>
      </c>
      <c r="AO29" s="413">
        <v>2274.9973106167458</v>
      </c>
      <c r="AQ29" s="413">
        <v>377.95585496258877</v>
      </c>
      <c r="AR29" s="413">
        <v>3834.7606054397825</v>
      </c>
      <c r="AT29" s="413">
        <v>298.46988644514119</v>
      </c>
      <c r="AU29" s="413">
        <v>1857.2460892615538</v>
      </c>
      <c r="AW29" s="413">
        <v>243.63868700861229</v>
      </c>
      <c r="AX29" s="413">
        <v>1704.5763403439928</v>
      </c>
      <c r="AZ29" s="413">
        <v>191.99389516552006</v>
      </c>
      <c r="BA29" s="413">
        <v>1629.9718726658655</v>
      </c>
      <c r="BC29" s="413">
        <v>159.62154910967317</v>
      </c>
      <c r="BD29" s="413">
        <v>1536.6993985118613</v>
      </c>
      <c r="BF29" s="413">
        <v>128.83675918566971</v>
      </c>
      <c r="BG29" s="413">
        <v>982.99068118655919</v>
      </c>
      <c r="BI29" s="413">
        <v>97.873296898529134</v>
      </c>
      <c r="BJ29" s="413">
        <v>1000</v>
      </c>
      <c r="BL29" s="413">
        <v>79.668306057494561</v>
      </c>
      <c r="BM29" s="413">
        <v>1047.3316408475248</v>
      </c>
      <c r="BO29" s="413">
        <v>66.868551572929562</v>
      </c>
      <c r="BP29" s="413">
        <v>1002.2401975255857</v>
      </c>
      <c r="BR29" s="413">
        <v>54.488194574542945</v>
      </c>
      <c r="BS29" s="413">
        <v>609.40278966961546</v>
      </c>
      <c r="BU29" s="413">
        <v>40.469880808517182</v>
      </c>
      <c r="BV29" s="413">
        <v>989.61177148456443</v>
      </c>
      <c r="BX29" s="413">
        <v>29.481116304536705</v>
      </c>
      <c r="BY29" s="413">
        <v>942.77663577012879</v>
      </c>
      <c r="CA29" s="413">
        <v>21.727333368661171</v>
      </c>
      <c r="CB29" s="413">
        <v>883.53978361522275</v>
      </c>
      <c r="CD29" s="413">
        <v>13.016017219511426</v>
      </c>
      <c r="CE29" s="413">
        <v>884.1990594363433</v>
      </c>
      <c r="CG29" s="413">
        <v>8.9587985375351433</v>
      </c>
      <c r="CH29" s="413">
        <v>874.3613704405484</v>
      </c>
      <c r="CJ29" s="413">
        <v>4.9717646274060288</v>
      </c>
      <c r="CK29" s="413">
        <v>909.61944216574227</v>
      </c>
      <c r="CL29" s="412"/>
      <c r="CN29" s="413">
        <v>1.9998128078831083</v>
      </c>
      <c r="CO29" s="413">
        <v>222.29964825261956</v>
      </c>
      <c r="CQ29" s="413">
        <v>1.4768292629673496</v>
      </c>
      <c r="CR29" s="413">
        <v>247.84484720698069</v>
      </c>
      <c r="CT29" s="413">
        <v>1.172881633770452</v>
      </c>
      <c r="CU29" s="413">
        <v>243.35674408611476</v>
      </c>
      <c r="CW29" s="413">
        <v>0.97320416159148915</v>
      </c>
      <c r="CX29" s="413">
        <v>219.79899339412592</v>
      </c>
      <c r="CZ29" s="413">
        <v>0.79837513301400675</v>
      </c>
      <c r="DA29" s="413">
        <v>236.87956061436529</v>
      </c>
      <c r="DC29" s="413">
        <v>0.69333589272738205</v>
      </c>
      <c r="DD29" s="413">
        <v>241.03836223098392</v>
      </c>
      <c r="DF29" s="413">
        <v>0.61329755438422928</v>
      </c>
      <c r="DG29" s="413">
        <v>231.9836055286479</v>
      </c>
      <c r="DI29" s="413">
        <v>0.42971560606952725</v>
      </c>
      <c r="DJ29" s="413">
        <v>238.53440064314188</v>
      </c>
      <c r="DL29" s="413">
        <v>0.3374102683627172</v>
      </c>
      <c r="DM29" s="413">
        <v>246.76880014121198</v>
      </c>
      <c r="DO29" s="413">
        <v>0.27198878020553757</v>
      </c>
      <c r="DP29" s="413">
        <v>238.74206685817487</v>
      </c>
      <c r="DR29" s="413">
        <v>0.21848499364996332</v>
      </c>
      <c r="DS29" s="413">
        <v>236.05645078046848</v>
      </c>
      <c r="DU29" s="413">
        <v>0.17020570971059307</v>
      </c>
      <c r="DV29" s="413">
        <v>238.94991386581756</v>
      </c>
      <c r="DX29" s="413">
        <v>0.14359976496181739</v>
      </c>
      <c r="DY29" s="413">
        <v>238.74206685817487</v>
      </c>
      <c r="EA29" s="413">
        <v>0.11474697572940586</v>
      </c>
      <c r="EB29" s="413">
        <v>239.78311297247816</v>
      </c>
      <c r="ED29" s="413">
        <v>9.2579420856426467E-2</v>
      </c>
      <c r="EE29" s="413">
        <v>237.9124851817898</v>
      </c>
    </row>
    <row r="30" spans="3:135" x14ac:dyDescent="0.2">
      <c r="S30" s="413">
        <v>2326.469031161515</v>
      </c>
      <c r="T30" s="413">
        <v>3883.6959476479437</v>
      </c>
      <c r="V30" s="413">
        <v>1901.7577214860712</v>
      </c>
      <c r="W30" s="413">
        <v>3514.2882671563757</v>
      </c>
      <c r="Y30" s="413">
        <v>1554.032349680235</v>
      </c>
      <c r="Z30" s="413">
        <v>3650.5497939198954</v>
      </c>
      <c r="AB30" s="413">
        <v>1211.7411489338444</v>
      </c>
      <c r="AC30" s="413">
        <v>3273.8831003960654</v>
      </c>
      <c r="AE30" s="413">
        <v>941.85109431171111</v>
      </c>
      <c r="AF30" s="413">
        <v>3628.8311747177813</v>
      </c>
      <c r="AH30" s="413">
        <v>734.91673843317312</v>
      </c>
      <c r="AI30" s="413">
        <v>2278.3936722154626</v>
      </c>
      <c r="AJ30" s="413"/>
      <c r="AK30" s="413">
        <v>597.79656184371152</v>
      </c>
      <c r="AL30" s="413">
        <v>2232.9675410396749</v>
      </c>
      <c r="AN30" s="413">
        <v>469.42274220201318</v>
      </c>
      <c r="AO30" s="413">
        <v>2148.0163212512412</v>
      </c>
      <c r="AQ30" s="413">
        <v>381.70368655411664</v>
      </c>
      <c r="AR30" s="413">
        <v>3626.1254484145375</v>
      </c>
      <c r="AT30" s="413">
        <v>301.32332547299626</v>
      </c>
      <c r="AU30" s="413">
        <v>1753.5822542279586</v>
      </c>
      <c r="AW30" s="413">
        <v>245.79463009633852</v>
      </c>
      <c r="AX30" s="413">
        <v>1610.6348228278866</v>
      </c>
      <c r="AZ30" s="413">
        <v>193.82939984607651</v>
      </c>
      <c r="BA30" s="413">
        <v>1540.1419087019767</v>
      </c>
      <c r="BC30" s="413">
        <v>160.97729146185742</v>
      </c>
      <c r="BD30" s="413">
        <v>1449.8453216701375</v>
      </c>
      <c r="BF30" s="413">
        <v>130.34377562566129</v>
      </c>
      <c r="BG30" s="413">
        <v>930.20336739841071</v>
      </c>
      <c r="BI30" s="413">
        <v>98.983242733068394</v>
      </c>
      <c r="BJ30" s="413">
        <v>946.29927343316274</v>
      </c>
      <c r="BL30" s="413">
        <v>80.685449903319721</v>
      </c>
      <c r="BM30" s="413">
        <v>992.5687756917539</v>
      </c>
      <c r="BO30" s="413">
        <v>67.722277967746649</v>
      </c>
      <c r="BP30" s="413">
        <v>949.1268579601782</v>
      </c>
      <c r="BR30" s="413">
        <v>54.143658422157429</v>
      </c>
      <c r="BS30" s="413">
        <v>646.39148505394462</v>
      </c>
      <c r="BU30" s="413">
        <v>40.885587995590065</v>
      </c>
      <c r="BV30" s="413">
        <v>935.07292252559023</v>
      </c>
      <c r="BX30" s="413">
        <v>29.700097966379559</v>
      </c>
      <c r="BY30" s="413">
        <v>889.4910065526924</v>
      </c>
      <c r="CA30" s="413">
        <v>21.827099128597386</v>
      </c>
      <c r="CB30" s="413">
        <v>832.98066476582642</v>
      </c>
      <c r="CD30" s="413">
        <v>13.089614132083263</v>
      </c>
      <c r="CE30" s="413">
        <v>833.60221460650791</v>
      </c>
      <c r="CG30" s="413">
        <v>9.0031069433168049</v>
      </c>
      <c r="CH30" s="413">
        <v>823.71283685759522</v>
      </c>
      <c r="CJ30" s="413">
        <v>4.9981149978723813</v>
      </c>
      <c r="CK30" s="413">
        <v>856.92853835668382</v>
      </c>
      <c r="CL30" s="412"/>
      <c r="CN30" s="413">
        <v>2.0729582872540568</v>
      </c>
      <c r="CO30" s="413">
        <v>197.31609386999088</v>
      </c>
      <c r="CQ30" s="413">
        <v>1.5108583332073604</v>
      </c>
      <c r="CR30" s="413">
        <v>231.9836055286479</v>
      </c>
      <c r="CT30" s="413">
        <v>1.197806335324817</v>
      </c>
      <c r="CU30" s="413">
        <v>227.38663155449572</v>
      </c>
      <c r="CW30" s="413">
        <v>0.95045155330330233</v>
      </c>
      <c r="CX30" s="413">
        <v>235.03158440103542</v>
      </c>
      <c r="CZ30" s="413">
        <v>0.8153412627118779</v>
      </c>
      <c r="DA30" s="413">
        <v>221.52720074353954</v>
      </c>
      <c r="DC30" s="413">
        <v>0.70869051619404921</v>
      </c>
      <c r="DD30" s="413">
        <v>225.22039185288008</v>
      </c>
      <c r="DF30" s="413">
        <v>0.62633063297197056</v>
      </c>
      <c r="DG30" s="413">
        <v>216.75984709246404</v>
      </c>
      <c r="DI30" s="413">
        <v>0.43884741692422102</v>
      </c>
      <c r="DJ30" s="413">
        <v>222.8807509559762</v>
      </c>
      <c r="DL30" s="413">
        <v>0.34427873446233626</v>
      </c>
      <c r="DM30" s="413">
        <v>230.57477386777853</v>
      </c>
      <c r="DO30" s="413">
        <v>0.27801224639417788</v>
      </c>
      <c r="DP30" s="413">
        <v>223.26899642016247</v>
      </c>
      <c r="DR30" s="413">
        <v>0.22371524811173726</v>
      </c>
      <c r="DS30" s="413">
        <v>220.94962706493786</v>
      </c>
      <c r="DU30" s="413">
        <v>0.17428021916664965</v>
      </c>
      <c r="DV30" s="413">
        <v>223.65791818564358</v>
      </c>
      <c r="DX30" s="413">
        <v>0.14703736174525839</v>
      </c>
      <c r="DY30" s="413">
        <v>223.46337269165946</v>
      </c>
      <c r="EA30" s="413">
        <v>0.11769994386329137</v>
      </c>
      <c r="EB30" s="413">
        <v>224.4377953348544</v>
      </c>
      <c r="ED30" s="413">
        <v>9.4961915714393746E-2</v>
      </c>
      <c r="EE30" s="413">
        <v>222.6868814692796</v>
      </c>
    </row>
    <row r="31" spans="3:135" x14ac:dyDescent="0.2">
      <c r="S31" s="413">
        <v>2343.749721940218</v>
      </c>
      <c r="T31" s="413">
        <v>3688.8706249356037</v>
      </c>
      <c r="V31" s="413">
        <v>1921.9697875063239</v>
      </c>
      <c r="W31" s="413">
        <v>3323.088826072606</v>
      </c>
      <c r="Y31" s="413">
        <v>1568.8892473389596</v>
      </c>
      <c r="Z31" s="413">
        <v>3449.3630360773354</v>
      </c>
      <c r="AB31" s="413">
        <v>1224.1881711246717</v>
      </c>
      <c r="AC31" s="413">
        <v>3091.1484161767694</v>
      </c>
      <c r="AE31" s="413">
        <v>951.52580205079187</v>
      </c>
      <c r="AF31" s="413">
        <v>3431.3998772121781</v>
      </c>
      <c r="AH31" s="413">
        <v>741.41996943368872</v>
      </c>
      <c r="AI31" s="413">
        <v>2151.2231119199018</v>
      </c>
      <c r="AJ31" s="413"/>
      <c r="AK31" s="413">
        <v>603.51163099389851</v>
      </c>
      <c r="AL31" s="413">
        <v>2108.3324804797994</v>
      </c>
      <c r="AN31" s="413">
        <v>473.2429741654567</v>
      </c>
      <c r="AO31" s="413">
        <v>2026.6106808222148</v>
      </c>
      <c r="AQ31" s="413">
        <v>385.48868185525248</v>
      </c>
      <c r="AR31" s="413">
        <v>3426.284749429426</v>
      </c>
      <c r="AT31" s="413">
        <v>304.311264576582</v>
      </c>
      <c r="AU31" s="413">
        <v>1656.939954230857</v>
      </c>
      <c r="AW31" s="413">
        <v>247.79494328511163</v>
      </c>
      <c r="AX31" s="413">
        <v>1519.6019241351958</v>
      </c>
      <c r="AZ31" s="413">
        <v>195.6824523628776</v>
      </c>
      <c r="BA31" s="413">
        <v>1454.1775242969525</v>
      </c>
      <c r="BC31" s="413">
        <v>162.40176917132652</v>
      </c>
      <c r="BD31" s="413">
        <v>1367.9002274644017</v>
      </c>
      <c r="BF31" s="413">
        <v>131.91489847817232</v>
      </c>
      <c r="BG31" s="413">
        <v>880.2507707141973</v>
      </c>
      <c r="BI31" s="413">
        <v>100.10577606383642</v>
      </c>
      <c r="BJ31" s="413">
        <v>895.48231490013166</v>
      </c>
      <c r="BL31" s="413">
        <v>81.744381550464865</v>
      </c>
      <c r="BM31" s="413">
        <v>939.96796946237578</v>
      </c>
      <c r="BO31" s="413">
        <v>68.611078407512878</v>
      </c>
      <c r="BP31" s="413">
        <v>899.49892339674534</v>
      </c>
      <c r="BR31" s="413">
        <v>53.801300818010269</v>
      </c>
      <c r="BS31" s="413">
        <v>686.13686642178436</v>
      </c>
      <c r="BU31" s="413">
        <v>41.334687800935292</v>
      </c>
      <c r="BV31" s="413">
        <v>884.1990594363433</v>
      </c>
      <c r="BX31" s="413">
        <v>29.952355139058522</v>
      </c>
      <c r="BY31" s="413">
        <v>839.84327839201183</v>
      </c>
      <c r="CA31" s="413">
        <v>21.93505154667827</v>
      </c>
      <c r="CB31" s="413">
        <v>784.72916304167597</v>
      </c>
      <c r="CD31" s="413">
        <v>13.163627186201994</v>
      </c>
      <c r="CE31" s="413">
        <v>785.9006914572517</v>
      </c>
      <c r="CG31" s="413">
        <v>9.0508234426049796</v>
      </c>
      <c r="CH31" s="413">
        <v>775.99818626722015</v>
      </c>
      <c r="CJ31" s="413">
        <v>5.0246050253972943</v>
      </c>
      <c r="CK31" s="413">
        <v>807.89220448732817</v>
      </c>
      <c r="CL31" s="412"/>
      <c r="CN31" s="413">
        <v>2.1225822872819586</v>
      </c>
      <c r="CO31" s="413">
        <v>179.30414322136994</v>
      </c>
      <c r="CQ31" s="413">
        <v>1.5510981126627914</v>
      </c>
      <c r="CR31" s="413">
        <v>217.13743029375175</v>
      </c>
      <c r="CT31" s="413">
        <v>1.2254061648655723</v>
      </c>
      <c r="CU31" s="413">
        <v>212.64951625258658</v>
      </c>
      <c r="CW31" s="413">
        <v>1.0176779155613451</v>
      </c>
      <c r="CX31" s="413">
        <v>192.39889344106305</v>
      </c>
      <c r="CZ31" s="413">
        <v>0.83266793665144934</v>
      </c>
      <c r="DA31" s="413">
        <v>207.16983998953077</v>
      </c>
      <c r="DC31" s="413">
        <v>0.72502014884606014</v>
      </c>
      <c r="DD31" s="413">
        <v>210.62367233429373</v>
      </c>
      <c r="DF31" s="413">
        <v>0.64076253084759172</v>
      </c>
      <c r="DG31" s="413">
        <v>202.71146246409918</v>
      </c>
      <c r="DI31" s="413">
        <v>0.44895933029811774</v>
      </c>
      <c r="DJ31" s="413">
        <v>208.61712798297668</v>
      </c>
      <c r="DL31" s="413">
        <v>0.35190313468551698</v>
      </c>
      <c r="DM31" s="413">
        <v>215.63103243068898</v>
      </c>
      <c r="DO31" s="413">
        <v>0.28416910832398912</v>
      </c>
      <c r="DP31" s="413">
        <v>208.79874845047516</v>
      </c>
      <c r="DR31" s="413">
        <v>0.22907070825138373</v>
      </c>
      <c r="DS31" s="413">
        <v>206.80958956523642</v>
      </c>
      <c r="DU31" s="413">
        <v>0.17845226722664451</v>
      </c>
      <c r="DV31" s="413">
        <v>209.34455910800787</v>
      </c>
      <c r="DX31" s="413">
        <v>0.15068922239342408</v>
      </c>
      <c r="DY31" s="413">
        <v>208.98052703535586</v>
      </c>
      <c r="EA31" s="413">
        <v>0.12083473134063283</v>
      </c>
      <c r="EB31" s="413">
        <v>210.25741599442932</v>
      </c>
      <c r="ED31" s="413">
        <v>9.7320416159148923E-2</v>
      </c>
      <c r="EE31" s="413">
        <v>208.43566549532488</v>
      </c>
    </row>
    <row r="32" spans="3:135" x14ac:dyDescent="0.2">
      <c r="S32" s="413">
        <v>2361.1587713043073</v>
      </c>
      <c r="T32" s="413">
        <v>3503.8187002651389</v>
      </c>
      <c r="V32" s="413">
        <v>1942.3966693299735</v>
      </c>
      <c r="W32" s="413">
        <v>3142.2918401921838</v>
      </c>
      <c r="Y32" s="413">
        <v>1581.6571009407517</v>
      </c>
      <c r="Z32" s="413">
        <v>3298.3942076098338</v>
      </c>
      <c r="AB32" s="413">
        <v>1237.1989620663535</v>
      </c>
      <c r="AC32" s="413">
        <v>2922.9704510953184</v>
      </c>
      <c r="AE32" s="413">
        <v>960.28413776179889</v>
      </c>
      <c r="AF32" s="413">
        <v>3244.7100871942521</v>
      </c>
      <c r="AH32" s="413">
        <v>748.50811055911527</v>
      </c>
      <c r="AI32" s="413">
        <v>2032.6662841226266</v>
      </c>
      <c r="AJ32" s="413"/>
      <c r="AK32" s="413">
        <v>609.49608639204882</v>
      </c>
      <c r="AL32" s="413">
        <v>1993.6258994477664</v>
      </c>
      <c r="AN32" s="413">
        <v>476.92619707964525</v>
      </c>
      <c r="AO32" s="413">
        <v>1910.6411996813779</v>
      </c>
      <c r="AQ32" s="413">
        <v>389.31120938343838</v>
      </c>
      <c r="AR32" s="413">
        <v>3237.4575428176431</v>
      </c>
      <c r="AT32" s="413">
        <v>307.32883225297309</v>
      </c>
      <c r="AU32" s="413">
        <v>1565.6237426600103</v>
      </c>
      <c r="AW32" s="413">
        <v>249.89958455154817</v>
      </c>
      <c r="AX32" s="413">
        <v>1433.7141946186211</v>
      </c>
      <c r="AZ32" s="413">
        <v>197.55322047717198</v>
      </c>
      <c r="BA32" s="413">
        <v>1374.0358256607392</v>
      </c>
      <c r="BC32" s="413">
        <v>163.89659906600554</v>
      </c>
      <c r="BD32" s="413">
        <v>1292.5133878508118</v>
      </c>
      <c r="BF32" s="413">
        <v>133.50495915111884</v>
      </c>
      <c r="BG32" s="413">
        <v>833.60221460650791</v>
      </c>
      <c r="BI32" s="413">
        <v>101.16970998767496</v>
      </c>
      <c r="BJ32" s="413">
        <v>846.76243050435141</v>
      </c>
      <c r="BL32" s="413">
        <v>82.817210823943753</v>
      </c>
      <c r="BM32" s="413">
        <v>890.81893475856714</v>
      </c>
      <c r="BO32" s="413">
        <v>69.487052048866147</v>
      </c>
      <c r="BP32" s="413">
        <v>852.46593372226607</v>
      </c>
      <c r="BR32" s="413">
        <v>53.029545671755884</v>
      </c>
      <c r="BS32" s="413">
        <v>769.65727021301529</v>
      </c>
      <c r="BU32" s="413">
        <v>41.803449618514541</v>
      </c>
      <c r="BV32" s="413">
        <v>836.71692751489752</v>
      </c>
      <c r="BX32" s="413">
        <v>30.238706369153796</v>
      </c>
      <c r="BY32" s="413">
        <v>793.55837452438823</v>
      </c>
      <c r="CA32" s="413">
        <v>22.059079660940416</v>
      </c>
      <c r="CB32" s="413">
        <v>739.82432032313943</v>
      </c>
      <c r="CD32" s="413">
        <v>13.238058734871036</v>
      </c>
      <c r="CE32" s="413">
        <v>740.92880994148572</v>
      </c>
      <c r="CG32" s="413">
        <v>9.0955869849564355</v>
      </c>
      <c r="CH32" s="413">
        <v>731.04746963427488</v>
      </c>
      <c r="CJ32" s="413">
        <v>5.0441202338620297</v>
      </c>
      <c r="CK32" s="413">
        <v>761.09398485673489</v>
      </c>
      <c r="CN32" s="413">
        <v>2.1791145519152089</v>
      </c>
      <c r="CO32" s="413">
        <v>167.68329368110082</v>
      </c>
      <c r="CQ32" s="413">
        <v>1.5910150104294432</v>
      </c>
      <c r="CR32" s="413">
        <v>203.5953954177682</v>
      </c>
      <c r="CT32" s="413">
        <v>1.2492560057296416</v>
      </c>
      <c r="CU32" s="413">
        <v>198.69454361724252</v>
      </c>
      <c r="CW32" s="413">
        <v>0.9956287123524391</v>
      </c>
      <c r="CX32" s="413">
        <v>205.73259260279929</v>
      </c>
      <c r="CZ32" s="413">
        <v>0.85110820892663186</v>
      </c>
      <c r="DA32" s="413">
        <v>193.74299163819254</v>
      </c>
      <c r="DC32" s="413">
        <v>0.74172604856593261</v>
      </c>
      <c r="DD32" s="413">
        <v>196.97297825750425</v>
      </c>
      <c r="DF32" s="413">
        <v>0.65552696822444101</v>
      </c>
      <c r="DG32" s="413">
        <v>189.57356524063755</v>
      </c>
      <c r="DI32" s="413">
        <v>0.45930424217704813</v>
      </c>
      <c r="DJ32" s="413">
        <v>195.2663291970963</v>
      </c>
      <c r="DL32" s="413">
        <v>0.36032725072915667</v>
      </c>
      <c r="DM32" s="413">
        <v>201.65580721240613</v>
      </c>
      <c r="DO32" s="413">
        <v>0.29097175742990922</v>
      </c>
      <c r="DP32" s="413">
        <v>195.2663291970963</v>
      </c>
      <c r="DR32" s="413">
        <v>0.23455437133450152</v>
      </c>
      <c r="DS32" s="413">
        <v>193.57446719550805</v>
      </c>
      <c r="DU32" s="413">
        <v>0.182724188841413</v>
      </c>
      <c r="DV32" s="413">
        <v>195.77676541534012</v>
      </c>
      <c r="DX32" s="413">
        <v>0.15429653182277164</v>
      </c>
      <c r="DY32" s="413">
        <v>195.60647192496268</v>
      </c>
      <c r="EA32" s="413">
        <v>0.12405300987332697</v>
      </c>
      <c r="EB32" s="413">
        <v>196.97297825750425</v>
      </c>
      <c r="ED32" s="413">
        <v>9.9912420979641522E-2</v>
      </c>
      <c r="EE32" s="413">
        <v>195.2663291970963</v>
      </c>
    </row>
    <row r="33" spans="19:135" x14ac:dyDescent="0.2">
      <c r="S33" s="413">
        <v>2379.5355345427729</v>
      </c>
      <c r="T33" s="413">
        <v>3330.5332014380751</v>
      </c>
      <c r="V33" s="413">
        <v>1963.0406500402705</v>
      </c>
      <c r="W33" s="413">
        <v>2971.3313503593499</v>
      </c>
      <c r="Y33" s="413">
        <v>1597.9039050135611</v>
      </c>
      <c r="Z33" s="413">
        <v>3116.6152224769817</v>
      </c>
      <c r="AB33" s="413">
        <v>1249.9074872731253</v>
      </c>
      <c r="AC33" s="413">
        <v>2763.9424277607341</v>
      </c>
      <c r="AE33" s="413">
        <v>969.12308972541973</v>
      </c>
      <c r="AF33" s="413">
        <v>3065.8897068589677</v>
      </c>
      <c r="AH33" s="413">
        <v>755.93035923296065</v>
      </c>
      <c r="AI33" s="413">
        <v>1920.6432841461226</v>
      </c>
      <c r="AJ33" s="413"/>
      <c r="AK33" s="413">
        <v>615.5398839877198</v>
      </c>
      <c r="AL33" s="413">
        <v>1883.7544681009367</v>
      </c>
      <c r="AN33" s="413">
        <v>480.97695994877881</v>
      </c>
      <c r="AO33" s="413">
        <v>1803.9970692791912</v>
      </c>
      <c r="AQ33" s="413">
        <v>393.03311182414018</v>
      </c>
      <c r="AR33" s="413">
        <v>3059.0368600543984</v>
      </c>
      <c r="AT33" s="413">
        <v>310.26696478882258</v>
      </c>
      <c r="AU33" s="413">
        <v>1479.3400915475902</v>
      </c>
      <c r="AW33" s="413">
        <v>252.19978960203264</v>
      </c>
      <c r="AX33" s="413">
        <v>1354.700257877206</v>
      </c>
      <c r="AZ33" s="413">
        <v>199.4418735540431</v>
      </c>
      <c r="BA33" s="413">
        <v>1298.3108448963008</v>
      </c>
      <c r="BC33" s="413">
        <v>165.28865146727671</v>
      </c>
      <c r="BD33" s="413">
        <v>1220.3706086081572</v>
      </c>
      <c r="BF33" s="413">
        <v>135.16180861701548</v>
      </c>
      <c r="BG33" s="413">
        <v>788.8371700144138</v>
      </c>
      <c r="BI33" s="413">
        <v>102.10092833398521</v>
      </c>
      <c r="BJ33" s="413">
        <v>800.09620276523412</v>
      </c>
      <c r="BL33" s="413">
        <v>83.904120118926272</v>
      </c>
      <c r="BM33" s="413">
        <v>844.23980423319324</v>
      </c>
      <c r="BO33" s="413">
        <v>70.374209450016764</v>
      </c>
      <c r="BP33" s="413">
        <v>807.89220448732817</v>
      </c>
      <c r="BR33" s="413">
        <v>52.361040060253899</v>
      </c>
      <c r="BS33" s="413">
        <v>851.19517766425213</v>
      </c>
      <c r="BU33" s="413">
        <v>42.262631496697594</v>
      </c>
      <c r="BV33" s="413">
        <v>791.19425073812101</v>
      </c>
      <c r="BX33" s="413">
        <v>30.538555088334153</v>
      </c>
      <c r="BY33" s="413">
        <v>749.82429457969647</v>
      </c>
      <c r="CA33" s="413">
        <v>22.175992862745758</v>
      </c>
      <c r="CB33" s="413">
        <v>697.48908377517159</v>
      </c>
      <c r="CD33" s="413">
        <v>13.317603448139296</v>
      </c>
      <c r="CE33" s="413">
        <v>698.53037078179909</v>
      </c>
      <c r="CG33" s="413">
        <v>9.1405719187355938</v>
      </c>
      <c r="CH33" s="413">
        <v>689.21447401006708</v>
      </c>
      <c r="CJ33" s="413">
        <v>5.0583607031616609</v>
      </c>
      <c r="CK33" s="413">
        <v>717.00661371363651</v>
      </c>
      <c r="CN33" s="413">
        <v>2.2351932048904848</v>
      </c>
      <c r="CO33" s="413">
        <v>156.95212344913048</v>
      </c>
      <c r="CQ33" s="413">
        <v>1.6248253909159958</v>
      </c>
      <c r="CR33" s="413">
        <v>190.89792570189667</v>
      </c>
      <c r="CT33" s="413">
        <v>1.2680028904420446</v>
      </c>
      <c r="CU33" s="413">
        <v>185.97875705966604</v>
      </c>
      <c r="CW33" s="413">
        <v>1.0632520415273934</v>
      </c>
      <c r="CX33" s="413">
        <v>168.26799182238349</v>
      </c>
      <c r="CZ33" s="413">
        <v>0.87148266317552536</v>
      </c>
      <c r="DA33" s="413">
        <v>181.34408785428516</v>
      </c>
      <c r="DC33" s="413">
        <v>0.75881688529189328</v>
      </c>
      <c r="DD33" s="413">
        <v>184.04676723231339</v>
      </c>
      <c r="DF33" s="413">
        <v>0.67121945489408386</v>
      </c>
      <c r="DG33" s="413">
        <v>177.44149080782176</v>
      </c>
      <c r="DI33" s="413">
        <v>0.46947599841994098</v>
      </c>
      <c r="DJ33" s="413">
        <v>182.61095720673151</v>
      </c>
      <c r="DL33" s="413">
        <v>0.36862990400934398</v>
      </c>
      <c r="DM33" s="413">
        <v>188.58632787726498</v>
      </c>
      <c r="DO33" s="413">
        <v>0.29767632282533413</v>
      </c>
      <c r="DP33" s="413">
        <v>182.61095720673151</v>
      </c>
      <c r="DR33" s="413">
        <v>0.24016930637743766</v>
      </c>
      <c r="DS33" s="413">
        <v>181.02874617812191</v>
      </c>
      <c r="DU33" s="413">
        <v>0.18693451593375404</v>
      </c>
      <c r="DV33" s="413">
        <v>183.08831163229848</v>
      </c>
      <c r="DX33" s="413">
        <v>0.15799019567821804</v>
      </c>
      <c r="DY33" s="413">
        <v>182.92905500361229</v>
      </c>
      <c r="EA33" s="413">
        <v>0.12713402479134336</v>
      </c>
      <c r="EB33" s="413">
        <v>184.36736612777477</v>
      </c>
      <c r="ED33" s="413">
        <v>0.10257346053359098</v>
      </c>
      <c r="EE33" s="413">
        <v>183.08831163229848</v>
      </c>
    </row>
    <row r="34" spans="19:135" x14ac:dyDescent="0.2">
      <c r="S34" s="413">
        <v>2399.7460707811515</v>
      </c>
      <c r="T34" s="413">
        <v>3165.8177419516519</v>
      </c>
      <c r="V34" s="413">
        <v>1985.3027875342432</v>
      </c>
      <c r="W34" s="413">
        <v>2811.7686979742307</v>
      </c>
      <c r="Y34" s="413">
        <v>1587.2407015606429</v>
      </c>
      <c r="Z34" s="413">
        <v>3264.129734847194</v>
      </c>
      <c r="AB34" s="413">
        <v>1262.7465546302572</v>
      </c>
      <c r="AC34" s="413">
        <v>2611.6178061843279</v>
      </c>
      <c r="AE34" s="413">
        <v>979.4230241755215</v>
      </c>
      <c r="AF34" s="413">
        <v>2901.2492020268533</v>
      </c>
      <c r="AH34" s="413">
        <v>763.15722293792692</v>
      </c>
      <c r="AI34" s="413">
        <v>1814.7940238640106</v>
      </c>
      <c r="AJ34" s="413"/>
      <c r="AK34" s="413">
        <v>621.42458327544762</v>
      </c>
      <c r="AL34" s="413">
        <v>1779.9382005787486</v>
      </c>
      <c r="AN34" s="413">
        <v>485.40412069987121</v>
      </c>
      <c r="AO34" s="413">
        <v>1703.3053754470602</v>
      </c>
      <c r="AQ34" s="413">
        <v>396.79059648658165</v>
      </c>
      <c r="AR34" s="413">
        <v>2890.449183474761</v>
      </c>
      <c r="AT34" s="413">
        <v>313.45403143189651</v>
      </c>
      <c r="AU34" s="413">
        <v>1397.8116496507912</v>
      </c>
      <c r="AW34" s="413">
        <v>254.43148933656323</v>
      </c>
      <c r="AX34" s="413">
        <v>1279.0864634185577</v>
      </c>
      <c r="AZ34" s="413">
        <v>201.348582577743</v>
      </c>
      <c r="BA34" s="413">
        <v>1226.7591706823075</v>
      </c>
      <c r="BC34" s="413">
        <v>166.63379505058006</v>
      </c>
      <c r="BD34" s="413">
        <v>1152.2545424702005</v>
      </c>
      <c r="BF34" s="413">
        <v>136.88745095370814</v>
      </c>
      <c r="BG34" s="413">
        <v>747.03304304342282</v>
      </c>
      <c r="BI34" s="413">
        <v>103.00441288890035</v>
      </c>
      <c r="BJ34" s="413">
        <v>756.56592432687967</v>
      </c>
      <c r="BL34" s="413">
        <v>84.94540351011635</v>
      </c>
      <c r="BM34" s="413">
        <v>798.90351334922627</v>
      </c>
      <c r="BO34" s="413">
        <v>71.247581286400575</v>
      </c>
      <c r="BP34" s="413">
        <v>765.64914590949616</v>
      </c>
      <c r="BR34" s="413">
        <v>55.613350864852279</v>
      </c>
      <c r="BS34" s="413">
        <v>511.03990119992858</v>
      </c>
      <c r="BU34" s="413">
        <v>42.651638619658307</v>
      </c>
      <c r="BV34" s="413">
        <v>747.03304304342282</v>
      </c>
      <c r="BX34" s="413">
        <v>30.819647747110459</v>
      </c>
      <c r="BY34" s="413">
        <v>708.50045918664784</v>
      </c>
      <c r="CA34" s="413">
        <v>22.30138333975486</v>
      </c>
      <c r="CB34" s="413">
        <v>657.57641188794582</v>
      </c>
      <c r="CD34" s="413">
        <v>13.40234829148258</v>
      </c>
      <c r="CE34" s="413">
        <v>658.55811294892465</v>
      </c>
      <c r="CG34" s="413">
        <v>9.1857793388996853</v>
      </c>
      <c r="CH34" s="413">
        <v>649.29081817064161</v>
      </c>
      <c r="CJ34" s="413">
        <v>5.0726413758974669</v>
      </c>
      <c r="CK34" s="413">
        <v>675.47306159024254</v>
      </c>
      <c r="CN34" s="413">
        <v>2.2866964818613007</v>
      </c>
      <c r="CO34" s="413">
        <v>146.77992676220691</v>
      </c>
      <c r="CQ34" s="413">
        <v>1.6579010236448424</v>
      </c>
      <c r="CR34" s="413">
        <v>178.52567354823429</v>
      </c>
      <c r="CT34" s="413">
        <v>1.2926817830568376</v>
      </c>
      <c r="CU34" s="413">
        <v>174.83580821298682</v>
      </c>
      <c r="CW34" s="413">
        <v>1.0393044101653173</v>
      </c>
      <c r="CX34" s="413">
        <v>179.92936232915534</v>
      </c>
      <c r="CZ34" s="413">
        <v>0.89156334921134062</v>
      </c>
      <c r="DA34" s="413">
        <v>169.59102781835401</v>
      </c>
      <c r="DC34" s="413">
        <v>0.77630152873471148</v>
      </c>
      <c r="DD34" s="413">
        <v>172.11854431479236</v>
      </c>
      <c r="DF34" s="413">
        <v>0.6866856801035971</v>
      </c>
      <c r="DG34" s="413">
        <v>165.94136130812066</v>
      </c>
      <c r="DI34" s="413">
        <v>0.47903285036573223</v>
      </c>
      <c r="DJ34" s="413">
        <v>170.62724355601699</v>
      </c>
      <c r="DL34" s="413">
        <v>0.37745443775868287</v>
      </c>
      <c r="DM34" s="413">
        <v>176.51743333538013</v>
      </c>
      <c r="DO34" s="413">
        <v>0.304802317565806</v>
      </c>
      <c r="DP34" s="413">
        <v>170.77579032224966</v>
      </c>
      <c r="DR34" s="413">
        <v>0.24591865586490977</v>
      </c>
      <c r="DS34" s="413">
        <v>169.44351160006011</v>
      </c>
      <c r="DU34" s="413">
        <v>0.19124185729846316</v>
      </c>
      <c r="DV34" s="413">
        <v>171.22220701343304</v>
      </c>
      <c r="DX34" s="413">
        <v>0.16191408394406473</v>
      </c>
      <c r="DY34" s="413">
        <v>171.22220701343304</v>
      </c>
      <c r="EA34" s="413">
        <v>0.13017745257693084</v>
      </c>
      <c r="EB34" s="413">
        <v>172.56847103390922</v>
      </c>
      <c r="ED34" s="413">
        <v>0.10521314805836149</v>
      </c>
      <c r="EE34" s="413">
        <v>171.37127175027669</v>
      </c>
    </row>
    <row r="35" spans="19:135" x14ac:dyDescent="0.2">
      <c r="S35" s="413">
        <v>2420.1282647943808</v>
      </c>
      <c r="T35" s="413">
        <v>3011.4939081383559</v>
      </c>
      <c r="V35" s="413">
        <v>2006.4027786416686</v>
      </c>
      <c r="W35" s="413">
        <v>2660.7746759551246</v>
      </c>
      <c r="Y35" s="413">
        <v>1612.6118391587772</v>
      </c>
      <c r="Z35" s="413">
        <v>2942.6585841219121</v>
      </c>
      <c r="AB35" s="413">
        <v>1276.1671478218491</v>
      </c>
      <c r="AC35" s="413">
        <v>2471.3720324773399</v>
      </c>
      <c r="AE35" s="413">
        <v>990.87943311089077</v>
      </c>
      <c r="AF35" s="413">
        <v>2747.4985997145909</v>
      </c>
      <c r="AH35" s="413">
        <v>770.18171680279568</v>
      </c>
      <c r="AI35" s="413">
        <v>1714.7782600956709</v>
      </c>
      <c r="AJ35" s="413"/>
      <c r="AK35" s="413">
        <v>627.80786536895471</v>
      </c>
      <c r="AL35" s="413">
        <v>1683.0983390640042</v>
      </c>
      <c r="AN35" s="413">
        <v>489.6994305770736</v>
      </c>
      <c r="AO35" s="413">
        <v>1608.2338776670422</v>
      </c>
      <c r="AQ35" s="413">
        <v>400.72519443818862</v>
      </c>
      <c r="AR35" s="413">
        <v>2731.1526027513614</v>
      </c>
      <c r="AT35" s="413">
        <v>316.7854513630669</v>
      </c>
      <c r="AU35" s="413">
        <v>1320.7763509305312</v>
      </c>
      <c r="AW35" s="413">
        <v>256.77340838306554</v>
      </c>
      <c r="AX35" s="413">
        <v>1208.5942709811102</v>
      </c>
      <c r="AZ35" s="413">
        <v>203.27352016717128</v>
      </c>
      <c r="BA35" s="413">
        <v>1159.150806425979</v>
      </c>
      <c r="BC35" s="413">
        <v>167.98988561205559</v>
      </c>
      <c r="BD35" s="413">
        <v>1087.9404348794105</v>
      </c>
      <c r="BF35" s="413">
        <v>138.53744920934415</v>
      </c>
      <c r="BG35" s="413">
        <v>707.44430994360982</v>
      </c>
      <c r="BI35" s="413">
        <v>103.98915816849663</v>
      </c>
      <c r="BJ35" s="413">
        <v>715.40396751581329</v>
      </c>
      <c r="BL35" s="413">
        <v>87.22044623205511</v>
      </c>
      <c r="BM35" s="413">
        <v>718.61285015550629</v>
      </c>
      <c r="BO35" s="413">
        <v>72.131792013488081</v>
      </c>
      <c r="BP35" s="413">
        <v>725.07385949107606</v>
      </c>
      <c r="BR35" s="413">
        <v>55.222765415406663</v>
      </c>
      <c r="BS35" s="413">
        <v>542.05830077924486</v>
      </c>
      <c r="BU35" s="413">
        <v>43.135335502488807</v>
      </c>
      <c r="BV35" s="413">
        <v>707.44430994360982</v>
      </c>
      <c r="BX35" s="413">
        <v>31.070462615758011</v>
      </c>
      <c r="BY35" s="413">
        <v>668.95487869141471</v>
      </c>
      <c r="CA35" s="413">
        <v>22.435387666127387</v>
      </c>
      <c r="CB35" s="413">
        <v>619.94767736150948</v>
      </c>
      <c r="CD35" s="413">
        <v>13.482880186174896</v>
      </c>
      <c r="CE35" s="413">
        <v>620.87320218511172</v>
      </c>
      <c r="CG35" s="413">
        <v>9.2312103458213723</v>
      </c>
      <c r="CH35" s="413">
        <v>611.67979265993142</v>
      </c>
      <c r="CJ35" s="413">
        <v>5.0887553297303239</v>
      </c>
      <c r="CK35" s="413">
        <v>636.3453951574304</v>
      </c>
      <c r="CN35" s="413">
        <v>2.339386496306501</v>
      </c>
      <c r="CO35" s="413">
        <v>137.26699853985443</v>
      </c>
      <c r="CQ35" s="413">
        <v>1.6931327870480972</v>
      </c>
      <c r="CR35" s="413">
        <v>166.81005372000593</v>
      </c>
      <c r="CT35" s="413">
        <v>1.3247871859157685</v>
      </c>
      <c r="CU35" s="413">
        <v>164.36049104082139</v>
      </c>
      <c r="CW35" s="413">
        <v>1.1394548153307025</v>
      </c>
      <c r="CX35" s="413">
        <v>137.86555780229426</v>
      </c>
      <c r="CZ35" s="413">
        <v>0.91210673401181008</v>
      </c>
      <c r="DA35" s="413">
        <v>158.59969330566776</v>
      </c>
      <c r="DC35" s="413">
        <v>0.79349350998845924</v>
      </c>
      <c r="DD35" s="413">
        <v>160.96339937147152</v>
      </c>
      <c r="DF35" s="413">
        <v>0.70127831685860997</v>
      </c>
      <c r="DG35" s="413">
        <v>155.05157798326255</v>
      </c>
      <c r="DI35" s="413">
        <v>0.48964151655867405</v>
      </c>
      <c r="DJ35" s="413">
        <v>159.56875104596227</v>
      </c>
      <c r="DL35" s="413">
        <v>0.38649021968687602</v>
      </c>
      <c r="DM35" s="413">
        <v>165.07719276329024</v>
      </c>
      <c r="DO35" s="413">
        <v>0.31182556645032805</v>
      </c>
      <c r="DP35" s="413">
        <v>159.7076703736478</v>
      </c>
      <c r="DR35" s="413">
        <v>0.25180563750874546</v>
      </c>
      <c r="DS35" s="413">
        <v>158.59969330566776</v>
      </c>
      <c r="DU35" s="413">
        <v>0.19564844833645734</v>
      </c>
      <c r="DV35" s="413">
        <v>160.12515443055233</v>
      </c>
      <c r="DX35" s="413">
        <v>0.16579010236448424</v>
      </c>
      <c r="DY35" s="413">
        <v>160.26455815874627</v>
      </c>
      <c r="EA35" s="413">
        <v>0.13329373617512469</v>
      </c>
      <c r="EB35" s="413">
        <v>161.52466578245952</v>
      </c>
      <c r="ED35" s="413">
        <v>0.10773181777510714</v>
      </c>
      <c r="EE35" s="413">
        <v>160.4040832507539</v>
      </c>
    </row>
    <row r="36" spans="19:135" x14ac:dyDescent="0.2">
      <c r="S36" s="413">
        <v>2440.6835745542539</v>
      </c>
      <c r="T36" s="413">
        <v>2862.5569143244552</v>
      </c>
      <c r="V36" s="413">
        <v>2027.0125763129486</v>
      </c>
      <c r="W36" s="413">
        <v>2514.1357693179461</v>
      </c>
      <c r="Y36" s="413">
        <v>1628.0287698697516</v>
      </c>
      <c r="Z36" s="413">
        <v>2780.4846724105587</v>
      </c>
      <c r="AB36" s="413">
        <v>1289.7303763831073</v>
      </c>
      <c r="AC36" s="413">
        <v>2338.6575587163475</v>
      </c>
      <c r="AE36" s="413">
        <v>1002.4698488058059</v>
      </c>
      <c r="AF36" s="413">
        <v>2598.0173515331662</v>
      </c>
      <c r="AH36" s="413">
        <v>777.54482668111666</v>
      </c>
      <c r="AI36" s="413">
        <v>1620.2745009243426</v>
      </c>
      <c r="AJ36" s="413"/>
      <c r="AK36" s="413">
        <v>634.48026841983119</v>
      </c>
      <c r="AL36" s="413">
        <v>1591.5271766395704</v>
      </c>
      <c r="AN36" s="413">
        <v>493.68467724065636</v>
      </c>
      <c r="AO36" s="413">
        <v>1518.4688797198926</v>
      </c>
      <c r="AQ36" s="413">
        <v>404.8414492934308</v>
      </c>
      <c r="AR36" s="413">
        <v>2582.5606798744475</v>
      </c>
      <c r="AT36" s="413">
        <v>319.81399129767163</v>
      </c>
      <c r="AU36" s="413">
        <v>1248.9177892824516</v>
      </c>
      <c r="AW36" s="413">
        <v>259.04557977633777</v>
      </c>
      <c r="AX36" s="413">
        <v>1141.1355115555641</v>
      </c>
      <c r="AZ36" s="413">
        <v>205.14455480117178</v>
      </c>
      <c r="BA36" s="413">
        <v>1094.4517777559668</v>
      </c>
      <c r="BC36" s="413">
        <v>169.41670425861798</v>
      </c>
      <c r="BD36" s="413">
        <v>1026.4501640940241</v>
      </c>
      <c r="BF36" s="413">
        <v>140.20733602470304</v>
      </c>
      <c r="BG36" s="413">
        <v>669.45403649406319</v>
      </c>
      <c r="BI36" s="413">
        <v>105.02032053056361</v>
      </c>
      <c r="BJ36" s="413">
        <v>675.47306159024254</v>
      </c>
      <c r="BL36" s="413">
        <v>89.209935042304821</v>
      </c>
      <c r="BM36" s="413">
        <v>663.98372493576312</v>
      </c>
      <c r="BO36" s="413">
        <v>73.078463779214104</v>
      </c>
      <c r="BP36" s="413">
        <v>686.6488450042998</v>
      </c>
      <c r="BR36" s="413">
        <v>54.85425039957267</v>
      </c>
      <c r="BS36" s="413">
        <v>574.95941266772286</v>
      </c>
      <c r="BU36" s="413">
        <v>43.701452093875986</v>
      </c>
      <c r="BV36" s="413">
        <v>659.54127959923449</v>
      </c>
      <c r="BX36" s="413">
        <v>31.323318653040943</v>
      </c>
      <c r="BY36" s="413">
        <v>631.14562432860589</v>
      </c>
      <c r="CA36" s="413">
        <v>22.570197196339201</v>
      </c>
      <c r="CB36" s="413">
        <v>584.036391915884</v>
      </c>
      <c r="CD36" s="413">
        <v>13.563895980100515</v>
      </c>
      <c r="CE36" s="413">
        <v>584.90830449551618</v>
      </c>
      <c r="CG36" s="413">
        <v>9.2735974487232973</v>
      </c>
      <c r="CH36" s="413">
        <v>576.24743532129321</v>
      </c>
      <c r="CJ36" s="413">
        <v>5.1049204717881871</v>
      </c>
      <c r="CK36" s="413">
        <v>599.48425031894089</v>
      </c>
      <c r="CN36" s="413">
        <v>2.3911945725514672</v>
      </c>
      <c r="CO36" s="413">
        <v>128.37061104864853</v>
      </c>
      <c r="CQ36" s="413">
        <v>1.7321459187491577</v>
      </c>
      <c r="CR36" s="413">
        <v>155.99895643436682</v>
      </c>
      <c r="CT36" s="413">
        <v>1.3565009158808476</v>
      </c>
      <c r="CU36" s="413">
        <v>154.10995294198935</v>
      </c>
      <c r="CW36" s="413">
        <v>1.1128154213592347</v>
      </c>
      <c r="CX36" s="413">
        <v>147.29173654642241</v>
      </c>
      <c r="CZ36" s="413">
        <v>0.93148975398279221</v>
      </c>
      <c r="DA36" s="413">
        <v>148.19170170024302</v>
      </c>
      <c r="DC36" s="413">
        <v>0.81035590117298895</v>
      </c>
      <c r="DD36" s="413">
        <v>150.53122858065649</v>
      </c>
      <c r="DF36" s="413">
        <v>0.71618105917375563</v>
      </c>
      <c r="DG36" s="413">
        <v>144.87642891189918</v>
      </c>
      <c r="DI36" s="413">
        <v>0.50136291528665122</v>
      </c>
      <c r="DJ36" s="413">
        <v>149.35688441580368</v>
      </c>
      <c r="DL36" s="413">
        <v>0.39504943587500269</v>
      </c>
      <c r="DM36" s="413">
        <v>154.37840362675715</v>
      </c>
      <c r="DO36" s="413">
        <v>0.31901064489470338</v>
      </c>
      <c r="DP36" s="413">
        <v>149.35688441580368</v>
      </c>
      <c r="DR36" s="413">
        <v>0.25783354604872488</v>
      </c>
      <c r="DS36" s="413">
        <v>148.44984313133739</v>
      </c>
      <c r="DU36" s="413">
        <v>0.20033202478148468</v>
      </c>
      <c r="DV36" s="413">
        <v>149.74731098634112</v>
      </c>
      <c r="DX36" s="413">
        <v>0.16990771127349841</v>
      </c>
      <c r="DY36" s="413">
        <v>150.00816219944591</v>
      </c>
      <c r="EA36" s="413">
        <v>0.1364846196619485</v>
      </c>
      <c r="EB36" s="413">
        <v>151.18762714776904</v>
      </c>
      <c r="ED36" s="413">
        <v>0.1105042535876697</v>
      </c>
      <c r="EE36" s="413">
        <v>150.13875815199606</v>
      </c>
    </row>
    <row r="37" spans="19:135" x14ac:dyDescent="0.2">
      <c r="S37" s="413">
        <v>2461.4134704158105</v>
      </c>
      <c r="T37" s="413">
        <v>2720.9857757315717</v>
      </c>
      <c r="V37" s="413">
        <v>2047.834078116904</v>
      </c>
      <c r="W37" s="413">
        <v>2375.5783320115079</v>
      </c>
      <c r="Y37" s="413">
        <v>1643.5930898946158</v>
      </c>
      <c r="Z37" s="413">
        <v>2627.2483852614569</v>
      </c>
      <c r="AB37" s="413">
        <v>1302.5194155941549</v>
      </c>
      <c r="AC37" s="413">
        <v>2209.7709639558043</v>
      </c>
      <c r="AE37" s="413">
        <v>1013.481284278171</v>
      </c>
      <c r="AF37" s="413">
        <v>2456.6688258070685</v>
      </c>
      <c r="AH37" s="413">
        <v>784.97832954059641</v>
      </c>
      <c r="AI37" s="413">
        <v>1529.837444928309</v>
      </c>
      <c r="AJ37" s="413"/>
      <c r="AK37" s="413">
        <v>640.77181057472171</v>
      </c>
      <c r="AL37" s="413">
        <v>1503.8159520947836</v>
      </c>
      <c r="AN37" s="413">
        <v>497.52699675697522</v>
      </c>
      <c r="AO37" s="413">
        <v>1432.6451897459942</v>
      </c>
      <c r="AQ37" s="413">
        <v>409.14414358955787</v>
      </c>
      <c r="AR37" s="413">
        <v>2442.0530945486521</v>
      </c>
      <c r="AT37" s="413">
        <v>322.75772471491052</v>
      </c>
      <c r="AU37" s="413">
        <v>1179.2083369770896</v>
      </c>
      <c r="AW37" s="413">
        <v>261.33785746828363</v>
      </c>
      <c r="AX37" s="413">
        <v>1077.4420225209972</v>
      </c>
      <c r="AZ37" s="413">
        <v>207.03281140583908</v>
      </c>
      <c r="BA37" s="413">
        <v>1033.3639826611188</v>
      </c>
      <c r="BC37" s="413">
        <v>170.91586178969925</v>
      </c>
      <c r="BD37" s="413">
        <v>969.88110127916093</v>
      </c>
      <c r="BF37" s="413">
        <v>141.89735113022476</v>
      </c>
      <c r="BG37" s="413">
        <v>633.97657345523487</v>
      </c>
      <c r="BI37" s="413">
        <v>106.09909074587063</v>
      </c>
      <c r="BJ37" s="413">
        <v>638.72306784322905</v>
      </c>
      <c r="BL37" s="413">
        <v>93.391887352197301</v>
      </c>
      <c r="BM37" s="413">
        <v>547.74843670874793</v>
      </c>
      <c r="BO37" s="413">
        <v>74.011473571611873</v>
      </c>
      <c r="BP37" s="413">
        <v>650.26014960278997</v>
      </c>
      <c r="BR37" s="413">
        <v>56.224224922740206</v>
      </c>
      <c r="BS37" s="413">
        <v>483.59668720084767</v>
      </c>
      <c r="BU37" s="413">
        <v>44.399994887808788</v>
      </c>
      <c r="BV37" s="413">
        <v>608.49436358933576</v>
      </c>
      <c r="BX37" s="413">
        <v>31.589362617316176</v>
      </c>
      <c r="BY37" s="413">
        <v>595.91767243743254</v>
      </c>
      <c r="CA37" s="413">
        <v>22.697816636431682</v>
      </c>
      <c r="CB37" s="413">
        <v>550.61586473778164</v>
      </c>
      <c r="CD37" s="413">
        <v>13.650208074047029</v>
      </c>
      <c r="CE37" s="413">
        <v>551.84935303551538</v>
      </c>
      <c r="CG37" s="413">
        <v>9.3161791811943822</v>
      </c>
      <c r="CH37" s="413">
        <v>542.86754393238596</v>
      </c>
      <c r="CJ37" s="413">
        <v>5.1211369646776035</v>
      </c>
      <c r="CK37" s="413">
        <v>564.33724115225789</v>
      </c>
      <c r="CN37" s="413">
        <v>2.4398707404074709</v>
      </c>
      <c r="CO37" s="413">
        <v>120.0508057748408</v>
      </c>
      <c r="CQ37" s="413">
        <v>1.7736113016509041</v>
      </c>
      <c r="CR37" s="413">
        <v>145.888535288523</v>
      </c>
      <c r="CT37" s="413">
        <v>1.3877573827620628</v>
      </c>
      <c r="CU37" s="413">
        <v>144.24743114177605</v>
      </c>
      <c r="CW37" s="413">
        <v>1.087751473730729</v>
      </c>
      <c r="CX37" s="413">
        <v>157.3624043647809</v>
      </c>
      <c r="CZ37" s="413">
        <v>0.95211853519185619</v>
      </c>
      <c r="DA37" s="413">
        <v>138.46672711080842</v>
      </c>
      <c r="DC37" s="413">
        <v>0.8275766320702963</v>
      </c>
      <c r="DD37" s="413">
        <v>140.65272421052379</v>
      </c>
      <c r="DF37" s="413">
        <v>0.73204161192015127</v>
      </c>
      <c r="DG37" s="413">
        <v>135.48686795658938</v>
      </c>
      <c r="DI37" s="413">
        <v>0.51336490947782742</v>
      </c>
      <c r="DJ37" s="413">
        <v>139.67694144060667</v>
      </c>
      <c r="DL37" s="413">
        <v>0.40344456203683982</v>
      </c>
      <c r="DM37" s="413">
        <v>144.24743114177605</v>
      </c>
      <c r="DO37" s="413">
        <v>0.32578988406746212</v>
      </c>
      <c r="DP37" s="413">
        <v>139.67694144060667</v>
      </c>
      <c r="DR37" s="413">
        <v>0.2640057550965319</v>
      </c>
      <c r="DS37" s="413">
        <v>138.82868625056213</v>
      </c>
      <c r="DU37" s="413">
        <v>0.20512772012396779</v>
      </c>
      <c r="DV37" s="413">
        <v>140.04206414280509</v>
      </c>
      <c r="DX37" s="413">
        <v>0.17397508702380624</v>
      </c>
      <c r="DY37" s="413">
        <v>140.40814129450865</v>
      </c>
      <c r="EA37" s="413">
        <v>0.1397518888644004</v>
      </c>
      <c r="EB37" s="413">
        <v>141.51212442907911</v>
      </c>
      <c r="ED37" s="413">
        <v>0.11354683626399742</v>
      </c>
      <c r="EE37" s="413">
        <v>140.65272421052379</v>
      </c>
    </row>
    <row r="38" spans="19:135" x14ac:dyDescent="0.2">
      <c r="S38" s="413">
        <v>2481.4448186432573</v>
      </c>
      <c r="T38" s="413">
        <v>2586.4162052759684</v>
      </c>
      <c r="V38" s="413">
        <v>2069.598657862151</v>
      </c>
      <c r="W38" s="413">
        <v>2246.3318915369923</v>
      </c>
      <c r="Y38" s="413">
        <v>1659.8910517466247</v>
      </c>
      <c r="Z38" s="413">
        <v>2482.4571580446145</v>
      </c>
      <c r="AB38" s="413">
        <v>1315.8989134218471</v>
      </c>
      <c r="AC38" s="413">
        <v>2089.5454898021517</v>
      </c>
      <c r="AE38" s="413">
        <v>1023.5310218990259</v>
      </c>
      <c r="AF38" s="413">
        <v>2321.2784698173509</v>
      </c>
      <c r="AH38" s="413">
        <v>792.48289835391734</v>
      </c>
      <c r="AI38" s="413">
        <v>1445.5260252939599</v>
      </c>
      <c r="AJ38" s="413"/>
      <c r="AK38" s="413">
        <v>647.12574001674682</v>
      </c>
      <c r="AL38" s="413">
        <v>1420.9386122766077</v>
      </c>
      <c r="AN38" s="413">
        <v>501.9295811855207</v>
      </c>
      <c r="AO38" s="413">
        <v>1352.6808298961093</v>
      </c>
      <c r="AQ38" s="413">
        <v>413.34687800935291</v>
      </c>
      <c r="AR38" s="413">
        <v>2305.7477386777855</v>
      </c>
      <c r="AT38" s="413">
        <v>325.95820853124394</v>
      </c>
      <c r="AU38" s="413">
        <v>1113.3897794787474</v>
      </c>
      <c r="AW38" s="413">
        <v>263.65041937824833</v>
      </c>
      <c r="AX38" s="413">
        <v>1017.3036419764519</v>
      </c>
      <c r="AZ38" s="413">
        <v>209.0120914972012</v>
      </c>
      <c r="BA38" s="413">
        <v>976.41388991368444</v>
      </c>
      <c r="BC38" s="413">
        <v>172.48905979721928</v>
      </c>
      <c r="BD38" s="413">
        <v>916.42963635622993</v>
      </c>
      <c r="BF38" s="413">
        <v>143.5571386186412</v>
      </c>
      <c r="BG38" s="413">
        <v>599.9315708343355</v>
      </c>
      <c r="BI38" s="413">
        <v>107.11342183956992</v>
      </c>
      <c r="BJ38" s="413">
        <v>603.97250548319994</v>
      </c>
      <c r="BL38" s="413">
        <v>91.212654821405181</v>
      </c>
      <c r="BM38" s="413">
        <v>596.3623316594643</v>
      </c>
      <c r="BO38" s="413">
        <v>74.956395317650902</v>
      </c>
      <c r="BP38" s="413">
        <v>616.2593541526951</v>
      </c>
      <c r="BR38" s="413">
        <v>56.621893601517627</v>
      </c>
      <c r="BS38" s="413">
        <v>456.26385693409509</v>
      </c>
      <c r="BU38" s="413">
        <v>45.109703490005984</v>
      </c>
      <c r="BV38" s="413">
        <v>557.64226834899057</v>
      </c>
      <c r="BX38" s="413">
        <v>31.857666220543187</v>
      </c>
      <c r="BY38" s="413">
        <v>561.81725841652769</v>
      </c>
      <c r="CA38" s="413">
        <v>22.834203047182715</v>
      </c>
      <c r="CB38" s="413">
        <v>519.10777255914604</v>
      </c>
      <c r="CD38" s="413">
        <v>13.741911207494349</v>
      </c>
      <c r="CE38" s="413">
        <v>520.65888978680323</v>
      </c>
      <c r="CG38" s="413">
        <v>9.3655549644730591</v>
      </c>
      <c r="CH38" s="413">
        <v>511.80283673736744</v>
      </c>
      <c r="CJ38" s="413">
        <v>5.1392157148147311</v>
      </c>
      <c r="CK38" s="413">
        <v>531.64726344177211</v>
      </c>
      <c r="CN38" s="413">
        <v>2.4939041417058303</v>
      </c>
      <c r="CO38" s="413">
        <v>112.2702139489447</v>
      </c>
      <c r="CQ38" s="413">
        <v>1.8144788176703845</v>
      </c>
      <c r="CR38" s="413">
        <v>136.43337888343603</v>
      </c>
      <c r="CT38" s="413">
        <v>1.4197340605258943</v>
      </c>
      <c r="CU38" s="413">
        <v>134.8986360511943</v>
      </c>
      <c r="CW38" s="413">
        <v>1.1904824110881063</v>
      </c>
      <c r="CX38" s="413">
        <v>120.46941326670894</v>
      </c>
      <c r="CZ38" s="413">
        <v>0.97405723137245603</v>
      </c>
      <c r="DA38" s="413">
        <v>129.60531946863887</v>
      </c>
      <c r="DC38" s="413">
        <v>0.8459041522643912</v>
      </c>
      <c r="DD38" s="413">
        <v>131.65142006173934</v>
      </c>
      <c r="DF38" s="413">
        <v>0.74956576240292383</v>
      </c>
      <c r="DG38" s="413">
        <v>126.81616133864966</v>
      </c>
      <c r="DI38" s="413">
        <v>0.52427433698423731</v>
      </c>
      <c r="DJ38" s="413">
        <v>130.51074191219129</v>
      </c>
      <c r="DL38" s="413">
        <v>0.41237924925659675</v>
      </c>
      <c r="DM38" s="413">
        <v>134.8986360511943</v>
      </c>
      <c r="DO38" s="413">
        <v>0.33300483002883025</v>
      </c>
      <c r="DP38" s="413">
        <v>130.62436356056139</v>
      </c>
      <c r="DR38" s="413">
        <v>0.27032571902384789</v>
      </c>
      <c r="DS38" s="413">
        <v>129.9441144334742</v>
      </c>
      <c r="DU38" s="413">
        <v>0.20985426893452319</v>
      </c>
      <c r="DV38" s="413">
        <v>130.96582235901627</v>
      </c>
      <c r="DX38" s="413">
        <v>0.17829598047919992</v>
      </c>
      <c r="DY38" s="413">
        <v>131.30817374831622</v>
      </c>
      <c r="EA38" s="413">
        <v>0.14322280548989669</v>
      </c>
      <c r="EB38" s="413">
        <v>132.45582153927384</v>
      </c>
      <c r="ED38" s="413">
        <v>0.11657101103187625</v>
      </c>
      <c r="EE38" s="413">
        <v>131.76603477573542</v>
      </c>
    </row>
    <row r="39" spans="19:135" x14ac:dyDescent="0.2">
      <c r="S39" s="413">
        <v>2502.5209192951284</v>
      </c>
      <c r="T39" s="413">
        <v>2456.6688258070685</v>
      </c>
      <c r="V39" s="413">
        <v>2091.5945536776544</v>
      </c>
      <c r="W39" s="413">
        <v>2122.5334897046496</v>
      </c>
      <c r="Y39" s="413">
        <v>1676.350625108297</v>
      </c>
      <c r="Z39" s="413">
        <v>2345.6455720358795</v>
      </c>
      <c r="AB39" s="413">
        <v>1329.8844150520324</v>
      </c>
      <c r="AC39" s="413">
        <v>1977.3353788053184</v>
      </c>
      <c r="AE39" s="413">
        <v>1033.6804132853874</v>
      </c>
      <c r="AF39" s="413">
        <v>2194.9862842340658</v>
      </c>
      <c r="AH39" s="413">
        <v>800.05921252752933</v>
      </c>
      <c r="AI39" s="413">
        <v>1365.8611225195052</v>
      </c>
      <c r="AJ39" s="413"/>
      <c r="AK39" s="413">
        <v>654.00345531814833</v>
      </c>
      <c r="AL39" s="413">
        <v>1344.6331763904816</v>
      </c>
      <c r="AN39" s="413">
        <v>506.72814050836536</v>
      </c>
      <c r="AO39" s="413">
        <v>1278.1327519556751</v>
      </c>
      <c r="AQ39" s="413">
        <v>417.44564898305873</v>
      </c>
      <c r="AR39" s="413">
        <v>2178.6748488023991</v>
      </c>
      <c r="AT39" s="413">
        <v>329.19042852575132</v>
      </c>
      <c r="AU39" s="413">
        <v>1052.0293563661944</v>
      </c>
      <c r="AW39" s="413">
        <v>265.98344499997387</v>
      </c>
      <c r="AX39" s="413">
        <v>960.52193839356664</v>
      </c>
      <c r="AZ39" s="413">
        <v>210.93594691031421</v>
      </c>
      <c r="BA39" s="413">
        <v>922.60239413533554</v>
      </c>
      <c r="BC39" s="413">
        <v>173.95409208740756</v>
      </c>
      <c r="BD39" s="413">
        <v>865.2783047193426</v>
      </c>
      <c r="BF39" s="413">
        <v>145.23634080708393</v>
      </c>
      <c r="BG39" s="413">
        <v>568.13842452429742</v>
      </c>
      <c r="BI39" s="413">
        <v>108.06126162746682</v>
      </c>
      <c r="BJ39" s="413">
        <v>569.83604753161478</v>
      </c>
      <c r="BL39" s="413">
        <v>98.843814035033333</v>
      </c>
      <c r="BM39" s="413">
        <v>415.6460713538176</v>
      </c>
      <c r="BO39" s="413">
        <v>75.913381100021681</v>
      </c>
      <c r="BP39" s="413">
        <v>584.036391915884</v>
      </c>
      <c r="BR39" s="413">
        <v>56.982199682243511</v>
      </c>
      <c r="BS39" s="413">
        <v>430.15490406382952</v>
      </c>
      <c r="BU39" s="413">
        <v>45.830756379546131</v>
      </c>
      <c r="BV39" s="413">
        <v>514.48209184983796</v>
      </c>
      <c r="BX39" s="413">
        <v>32.196252595466703</v>
      </c>
      <c r="BY39" s="413">
        <v>531.25085701901924</v>
      </c>
      <c r="CA39" s="413">
        <v>22.979505538553457</v>
      </c>
      <c r="CB39" s="413">
        <v>489.40267941543641</v>
      </c>
      <c r="CD39" s="413">
        <v>13.829356078266436</v>
      </c>
      <c r="CE39" s="413">
        <v>490.86503649701217</v>
      </c>
      <c r="CG39" s="413">
        <v>9.4151924395812934</v>
      </c>
      <c r="CH39" s="413">
        <v>482.51575659686324</v>
      </c>
      <c r="CJ39" s="413">
        <v>5.1591760630436792</v>
      </c>
      <c r="CK39" s="413">
        <v>500.85089573038869</v>
      </c>
      <c r="CN39" s="413">
        <v>2.5513686308908867</v>
      </c>
      <c r="CO39" s="413">
        <v>105.08529557444567</v>
      </c>
      <c r="CQ39" s="413">
        <v>1.8579151460578582</v>
      </c>
      <c r="CR39" s="413">
        <v>127.5910189703275</v>
      </c>
      <c r="CT39" s="413">
        <v>1.4499045796356684</v>
      </c>
      <c r="CU39" s="413">
        <v>126.15574408799513</v>
      </c>
      <c r="CW39" s="413">
        <v>1.1646891928239258</v>
      </c>
      <c r="CX39" s="413">
        <v>128.93037719117069</v>
      </c>
      <c r="CZ39" s="413">
        <v>1.0194628046992775</v>
      </c>
      <c r="DA39" s="413">
        <v>113.44874544137922</v>
      </c>
      <c r="DC39" s="413">
        <v>0.86615402797760455</v>
      </c>
      <c r="DD39" s="413">
        <v>123.22616928720502</v>
      </c>
      <c r="DF39" s="413">
        <v>0.76683724165778766</v>
      </c>
      <c r="DG39" s="413">
        <v>118.70035095817019</v>
      </c>
      <c r="DI39" s="413">
        <v>0.53494668708179105</v>
      </c>
      <c r="DJ39" s="413">
        <v>121.94606768156778</v>
      </c>
      <c r="DL39" s="413">
        <v>0.42188128364226418</v>
      </c>
      <c r="DM39" s="413">
        <v>126.15574408799513</v>
      </c>
      <c r="DO39" s="413">
        <v>0.34067792063955205</v>
      </c>
      <c r="DP39" s="413">
        <v>122.15849072595206</v>
      </c>
      <c r="DR39" s="413">
        <v>0.27679697489564437</v>
      </c>
      <c r="DS39" s="413">
        <v>121.52232910634662</v>
      </c>
      <c r="DU39" s="413">
        <v>0.21450170362838705</v>
      </c>
      <c r="DV39" s="413">
        <v>122.47781929780017</v>
      </c>
      <c r="DX39" s="413">
        <v>0.182724188841413</v>
      </c>
      <c r="DY39" s="413">
        <v>122.90488959037189</v>
      </c>
      <c r="EA39" s="413">
        <v>0.14677992676220694</v>
      </c>
      <c r="EB39" s="413">
        <v>123.97909175928362</v>
      </c>
      <c r="ED39" s="413">
        <v>0.1194662009540249</v>
      </c>
      <c r="EE39" s="413">
        <v>123.22616928720502</v>
      </c>
    </row>
    <row r="40" spans="19:135" x14ac:dyDescent="0.2">
      <c r="S40" s="413">
        <v>2524.6655661247742</v>
      </c>
      <c r="T40" s="413">
        <v>2336.9138106701466</v>
      </c>
      <c r="V40" s="413">
        <v>2113.8242240131053</v>
      </c>
      <c r="W40" s="413">
        <v>2007.0542842262976</v>
      </c>
      <c r="Y40" s="413">
        <v>1693.5701223983651</v>
      </c>
      <c r="Z40" s="413">
        <v>2218.0276624451053</v>
      </c>
      <c r="AB40" s="413">
        <v>1344.0185559537099</v>
      </c>
      <c r="AC40" s="413">
        <v>1869.7558661068176</v>
      </c>
      <c r="AE40" s="413">
        <v>1044.2983930855346</v>
      </c>
      <c r="AF40" s="413">
        <v>2074.0176085651478</v>
      </c>
      <c r="AH40" s="413">
        <v>807.7079579631619</v>
      </c>
      <c r="AI40" s="413">
        <v>1290.5866607492342</v>
      </c>
      <c r="AJ40" s="413"/>
      <c r="AK40" s="413">
        <v>660.95426764666865</v>
      </c>
      <c r="AL40" s="413">
        <v>1271.4766530081274</v>
      </c>
      <c r="AN40" s="413">
        <v>511.57257513411679</v>
      </c>
      <c r="AO40" s="413">
        <v>1206.792640639329</v>
      </c>
      <c r="AQ40" s="413">
        <v>421.58506360109521</v>
      </c>
      <c r="AR40" s="413">
        <v>2058.6051184966482</v>
      </c>
      <c r="AT40" s="413">
        <v>332.33756282308138</v>
      </c>
      <c r="AU40" s="413">
        <v>993.30940628558551</v>
      </c>
      <c r="AW40" s="413">
        <v>268.52630636453472</v>
      </c>
      <c r="AX40" s="413">
        <v>907.58626965021631</v>
      </c>
      <c r="AZ40" s="413">
        <v>213.02759966615679</v>
      </c>
      <c r="BA40" s="413">
        <v>871.75652298381203</v>
      </c>
      <c r="BC40" s="413">
        <v>175.43156759929235</v>
      </c>
      <c r="BD40" s="413">
        <v>816.37287244003778</v>
      </c>
      <c r="BF40" s="413">
        <v>146.93518479123804</v>
      </c>
      <c r="BG40" s="413">
        <v>537.62897833680438</v>
      </c>
      <c r="BI40" s="413">
        <v>109.17126843265727</v>
      </c>
      <c r="BJ40" s="413">
        <v>538.83337344375775</v>
      </c>
      <c r="BL40" s="413">
        <v>97.735431680314775</v>
      </c>
      <c r="BM40" s="413">
        <v>439.23321408232522</v>
      </c>
      <c r="BO40" s="413">
        <v>76.882584943090038</v>
      </c>
      <c r="BP40" s="413">
        <v>553.08560459068167</v>
      </c>
      <c r="BR40" s="413">
        <v>57.385229445528047</v>
      </c>
      <c r="BS40" s="413">
        <v>405.84259735792187</v>
      </c>
      <c r="BU40" s="413">
        <v>47.357663388768032</v>
      </c>
      <c r="BV40" s="413">
        <v>418.75795565313865</v>
      </c>
      <c r="BX40" s="413">
        <v>32.538437499312295</v>
      </c>
      <c r="BY40" s="413">
        <v>494.17133613238332</v>
      </c>
      <c r="CA40" s="413">
        <v>23.125732643494242</v>
      </c>
      <c r="CB40" s="413">
        <v>461.39741163617202</v>
      </c>
      <c r="CD40" s="413">
        <v>13.922262741597592</v>
      </c>
      <c r="CE40" s="413">
        <v>463.12139994707053</v>
      </c>
      <c r="CG40" s="413">
        <v>9.4650929934867225</v>
      </c>
      <c r="CH40" s="413">
        <v>454.90458171046907</v>
      </c>
      <c r="CJ40" s="413">
        <v>5.1810394152359525</v>
      </c>
      <c r="CK40" s="413">
        <v>471.83844816574867</v>
      </c>
      <c r="CN40" s="413">
        <v>2.6101572156825368</v>
      </c>
      <c r="CO40" s="413">
        <v>98.274630818876375</v>
      </c>
      <c r="CQ40" s="413">
        <v>1.9023912852193188</v>
      </c>
      <c r="CR40" s="413">
        <v>119.32173970267986</v>
      </c>
      <c r="CT40" s="413">
        <v>1.4807162471468664</v>
      </c>
      <c r="CU40" s="413">
        <v>117.87686347935879</v>
      </c>
      <c r="CW40" s="413">
        <v>1.2221893875893772</v>
      </c>
      <c r="CX40" s="413">
        <v>112.85794133751958</v>
      </c>
      <c r="CZ40" s="413">
        <v>0.99650143855017947</v>
      </c>
      <c r="DA40" s="413">
        <v>121.20549172286226</v>
      </c>
      <c r="DC40" s="413">
        <v>0.8861119317081253</v>
      </c>
      <c r="DD40" s="413">
        <v>115.34010639670949</v>
      </c>
      <c r="DF40" s="413">
        <v>0.78381962671729399</v>
      </c>
      <c r="DG40" s="413">
        <v>111.00728322376196</v>
      </c>
      <c r="DI40" s="413">
        <v>0.54679362164992773</v>
      </c>
      <c r="DJ40" s="413">
        <v>114.04264236693146</v>
      </c>
      <c r="DL40" s="413">
        <v>0.43160226371355759</v>
      </c>
      <c r="DM40" s="413">
        <v>117.97948617031106</v>
      </c>
      <c r="DO40" s="413">
        <v>0.34883331925382755</v>
      </c>
      <c r="DP40" s="413">
        <v>114.34075569413767</v>
      </c>
      <c r="DR40" s="413">
        <v>0.28342314444975525</v>
      </c>
      <c r="DS40" s="413">
        <v>113.74530629150486</v>
      </c>
      <c r="DU40" s="413">
        <v>0.21944424757873249</v>
      </c>
      <c r="DV40" s="413">
        <v>114.53993072194727</v>
      </c>
      <c r="DX40" s="413">
        <v>0.18709837485756092</v>
      </c>
      <c r="DY40" s="413">
        <v>114.93932223630489</v>
      </c>
      <c r="EA40" s="413">
        <v>0.15055725024866612</v>
      </c>
      <c r="EB40" s="413">
        <v>116.04484434758756</v>
      </c>
      <c r="ED40" s="413">
        <v>0.12243329661509705</v>
      </c>
      <c r="EE40" s="413">
        <v>115.34010639670949</v>
      </c>
    </row>
    <row r="41" spans="19:135" x14ac:dyDescent="0.2">
      <c r="S41" s="413">
        <v>2546.1087613085588</v>
      </c>
      <c r="T41" s="413">
        <v>2222.9964825261955</v>
      </c>
      <c r="V41" s="413">
        <v>2136.2901534468383</v>
      </c>
      <c r="W41" s="413">
        <v>1897.8578756802883</v>
      </c>
      <c r="Y41" s="413">
        <v>1710.3636593256369</v>
      </c>
      <c r="Z41" s="413">
        <v>2097.3529718310087</v>
      </c>
      <c r="AB41" s="413">
        <v>1358.3029158795111</v>
      </c>
      <c r="AC41" s="413">
        <v>1766.7110805554319</v>
      </c>
      <c r="AE41" s="413">
        <v>1055.769286083517</v>
      </c>
      <c r="AF41" s="413">
        <v>1961.1779729377533</v>
      </c>
      <c r="AH41" s="413">
        <v>815.14251983951522</v>
      </c>
      <c r="AI41" s="413">
        <v>1219.460676815678</v>
      </c>
      <c r="AJ41" s="413"/>
      <c r="AK41" s="413">
        <v>667.97895388462064</v>
      </c>
      <c r="AL41" s="413">
        <v>1201.4038475591344</v>
      </c>
      <c r="AN41" s="413">
        <v>516.46332364095588</v>
      </c>
      <c r="AO41" s="413">
        <v>1140.2846589750702</v>
      </c>
      <c r="AQ41" s="413">
        <v>425.76552488813314</v>
      </c>
      <c r="AR41" s="413">
        <v>1945.1525941239515</v>
      </c>
      <c r="AT41" s="413">
        <v>335.39656967114468</v>
      </c>
      <c r="AU41" s="413">
        <v>938.56677565007078</v>
      </c>
      <c r="AW41" s="413">
        <v>270.99796139827998</v>
      </c>
      <c r="AX41" s="413">
        <v>858.20785379452479</v>
      </c>
      <c r="AZ41" s="413">
        <v>215.13999336878956</v>
      </c>
      <c r="BA41" s="413">
        <v>823.71283685759522</v>
      </c>
      <c r="BC41" s="413">
        <v>176.9215920191219</v>
      </c>
      <c r="BD41" s="413">
        <v>770.23156968227624</v>
      </c>
      <c r="BF41" s="413">
        <v>148.70629526855333</v>
      </c>
      <c r="BG41" s="413">
        <v>509.1375343126025</v>
      </c>
      <c r="BI41" s="413">
        <v>110.33155129106015</v>
      </c>
      <c r="BJ41" s="413">
        <v>511.03990119992858</v>
      </c>
      <c r="BL41" s="413">
        <v>96.741699576338192</v>
      </c>
      <c r="BM41" s="413">
        <v>464.85182985391509</v>
      </c>
      <c r="BO41" s="413">
        <v>77.781888217952044</v>
      </c>
      <c r="BP41" s="413">
        <v>522.60430564159708</v>
      </c>
      <c r="BR41" s="413">
        <v>57.831855393652205</v>
      </c>
      <c r="BS41" s="413">
        <v>382.61891858931216</v>
      </c>
      <c r="BU41" s="413">
        <v>47.107990867178167</v>
      </c>
      <c r="BV41" s="413">
        <v>444.50658482460994</v>
      </c>
      <c r="BX41" s="413">
        <v>32.953863320357215</v>
      </c>
      <c r="BY41" s="413">
        <v>452.8732578694723</v>
      </c>
      <c r="CA41" s="413">
        <v>23.281093069882573</v>
      </c>
      <c r="CB41" s="413">
        <v>434.99469949539508</v>
      </c>
      <c r="CD41" s="413">
        <v>14.030618913683687</v>
      </c>
      <c r="CE41" s="413">
        <v>436.94583060865438</v>
      </c>
      <c r="CG41" s="413">
        <v>9.5052037900791415</v>
      </c>
      <c r="CH41" s="413">
        <v>428.87341114141373</v>
      </c>
      <c r="CJ41" s="413">
        <v>5.2048292805521452</v>
      </c>
      <c r="CK41" s="413">
        <v>444.50658482460994</v>
      </c>
      <c r="CN41" s="413">
        <v>2.6703004058651758</v>
      </c>
      <c r="CO41" s="413">
        <v>91.905370868415091</v>
      </c>
      <c r="CQ41" s="413">
        <v>1.946226147035802</v>
      </c>
      <c r="CR41" s="413">
        <v>111.5883992507748</v>
      </c>
      <c r="CT41" s="413">
        <v>1.5188218953816608</v>
      </c>
      <c r="CU41" s="413">
        <v>110.14127849810372</v>
      </c>
      <c r="CW41" s="413">
        <v>1.2514470560030413</v>
      </c>
      <c r="CX41" s="413">
        <v>105.63541037491869</v>
      </c>
      <c r="CZ41" s="413">
        <v>1.0420398379505833</v>
      </c>
      <c r="DA41" s="413">
        <v>106.09603859578853</v>
      </c>
      <c r="DC41" s="413">
        <v>0.90573577522093929</v>
      </c>
      <c r="DD41" s="413">
        <v>107.77099428731772</v>
      </c>
      <c r="DF41" s="413">
        <v>0.80047643990787876</v>
      </c>
      <c r="DG41" s="413">
        <v>103.63228806757583</v>
      </c>
      <c r="DI41" s="413">
        <v>0.55988316950183148</v>
      </c>
      <c r="DJ41" s="413">
        <v>106.74429449889224</v>
      </c>
      <c r="DL41" s="413">
        <v>0.44193427612222752</v>
      </c>
      <c r="DM41" s="413">
        <v>110.42919345968609</v>
      </c>
      <c r="DO41" s="413">
        <v>0.35718394779798185</v>
      </c>
      <c r="DP41" s="413">
        <v>106.9302369276987</v>
      </c>
      <c r="DR41" s="413">
        <v>0.29020793612383816</v>
      </c>
      <c r="DS41" s="413">
        <v>106.37337909240227</v>
      </c>
      <c r="DU41" s="413">
        <v>0.22450067752759392</v>
      </c>
      <c r="DV41" s="413">
        <v>107.20975806161718</v>
      </c>
      <c r="DX41" s="413">
        <v>0.19157727335553826</v>
      </c>
      <c r="DY41" s="413">
        <v>107.58358985421785</v>
      </c>
      <c r="EA41" s="413">
        <v>0.15443178166427535</v>
      </c>
      <c r="EB41" s="413">
        <v>108.6183622461281</v>
      </c>
      <c r="ED41" s="413">
        <v>0.12569415088945787</v>
      </c>
      <c r="EE41" s="413">
        <v>108.05271320417651</v>
      </c>
    </row>
    <row r="42" spans="19:135" x14ac:dyDescent="0.2">
      <c r="S42" s="413">
        <v>2566.8293723865972</v>
      </c>
      <c r="T42" s="413">
        <v>2111.4800268266044</v>
      </c>
      <c r="V42" s="413">
        <v>2159.7558179782463</v>
      </c>
      <c r="W42" s="413">
        <v>1794.6024402973162</v>
      </c>
      <c r="Y42" s="413">
        <v>1726.10673122552</v>
      </c>
      <c r="Z42" s="413">
        <v>1978.810818202239</v>
      </c>
      <c r="AB42" s="413">
        <v>1373.2229306090812</v>
      </c>
      <c r="AC42" s="413">
        <v>1670.5908577735831</v>
      </c>
      <c r="AE42" s="413">
        <v>1066.6141630969278</v>
      </c>
      <c r="AF42" s="413">
        <v>1855.8612908641189</v>
      </c>
      <c r="AH42" s="413">
        <v>822.93546507455017</v>
      </c>
      <c r="AI42" s="413">
        <v>1152.2545424702005</v>
      </c>
      <c r="AJ42" s="413"/>
      <c r="AK42" s="413">
        <v>675.3162390472221</v>
      </c>
      <c r="AL42" s="413">
        <v>1136.887588045015</v>
      </c>
      <c r="AN42" s="413">
        <v>521.21711924073952</v>
      </c>
      <c r="AO42" s="413">
        <v>1076.6386610307009</v>
      </c>
      <c r="AQ42" s="413">
        <v>430.13899437130993</v>
      </c>
      <c r="AR42" s="413">
        <v>1837.9525924769057</v>
      </c>
      <c r="AT42" s="413">
        <v>338.60303606916858</v>
      </c>
      <c r="AU42" s="413">
        <v>886.17983998141779</v>
      </c>
      <c r="AW42" s="413">
        <v>273.39600494726642</v>
      </c>
      <c r="AX42" s="413">
        <v>810.30622250576857</v>
      </c>
      <c r="AZ42" s="413">
        <v>217.19677993725239</v>
      </c>
      <c r="BA42" s="413">
        <v>778.31690353360955</v>
      </c>
      <c r="BC42" s="413">
        <v>178.42427193078836</v>
      </c>
      <c r="BD42" s="413">
        <v>727.24041259282603</v>
      </c>
      <c r="BF42" s="413">
        <v>150.4457276566111</v>
      </c>
      <c r="BG42" s="413">
        <v>482.15598357037214</v>
      </c>
      <c r="BI42" s="413">
        <v>111.74017994089063</v>
      </c>
      <c r="BJ42" s="413">
        <v>471.48663634573944</v>
      </c>
      <c r="BL42" s="413">
        <v>95.859360434386076</v>
      </c>
      <c r="BM42" s="413">
        <v>492.33176316691316</v>
      </c>
      <c r="BO42" s="413">
        <v>78.747192284331106</v>
      </c>
      <c r="BP42" s="413">
        <v>495.64794217338084</v>
      </c>
      <c r="BR42" s="413">
        <v>58.281957405904102</v>
      </c>
      <c r="BS42" s="413">
        <v>361.26270484536792</v>
      </c>
      <c r="BU42" s="413">
        <v>46.415888336127786</v>
      </c>
      <c r="BV42" s="413">
        <v>474.66240968041609</v>
      </c>
      <c r="BX42" s="413">
        <v>33.586967876240351</v>
      </c>
      <c r="BY42" s="413">
        <v>406.75176494030035</v>
      </c>
      <c r="CA42" s="413">
        <v>23.429239287987848</v>
      </c>
      <c r="CB42" s="413">
        <v>410.40884809706517</v>
      </c>
      <c r="CD42" s="413">
        <v>14.139818415639866</v>
      </c>
      <c r="CE42" s="413">
        <v>412.55731216474612</v>
      </c>
      <c r="CG42" s="413">
        <v>9.5454845666183417</v>
      </c>
      <c r="CH42" s="413">
        <v>404.03035413846379</v>
      </c>
      <c r="CJ42" s="413">
        <v>5.2305713135737335</v>
      </c>
      <c r="CK42" s="413">
        <v>418.75795565313865</v>
      </c>
      <c r="CN42" s="413">
        <v>2.7294369047901927</v>
      </c>
      <c r="CO42" s="413">
        <v>85.948907913256861</v>
      </c>
      <c r="CQ42" s="413">
        <v>1.9963115088241969</v>
      </c>
      <c r="CR42" s="413">
        <v>101.31387684290954</v>
      </c>
      <c r="CT42" s="413">
        <v>1.5551805709238666</v>
      </c>
      <c r="CU42" s="413">
        <v>100.78626718108519</v>
      </c>
      <c r="CW42" s="413">
        <v>1.281405116000609</v>
      </c>
      <c r="CX42" s="413">
        <v>98.875097249073505</v>
      </c>
      <c r="CZ42" s="413">
        <v>1.0632520415273934</v>
      </c>
      <c r="DA42" s="413">
        <v>99.133561833960314</v>
      </c>
      <c r="DC42" s="413">
        <v>0.9249834070658689</v>
      </c>
      <c r="DD42" s="413">
        <v>100.78626718108519</v>
      </c>
      <c r="DF42" s="413">
        <v>0.81820379898108986</v>
      </c>
      <c r="DG42" s="413">
        <v>96.915793928004874</v>
      </c>
      <c r="DI42" s="413">
        <v>0.57228234765371899</v>
      </c>
      <c r="DJ42" s="413">
        <v>99.826108653502587</v>
      </c>
      <c r="DL42" s="413">
        <v>0.45211731684381706</v>
      </c>
      <c r="DM42" s="413">
        <v>103.36209424198603</v>
      </c>
      <c r="DO42" s="413">
        <v>0.36509414700200915</v>
      </c>
      <c r="DP42" s="413">
        <v>100</v>
      </c>
      <c r="DR42" s="413">
        <v>0.29715514713085911</v>
      </c>
      <c r="DS42" s="413">
        <v>99.565838435660439</v>
      </c>
      <c r="DU42" s="413">
        <v>0.22987493985423754</v>
      </c>
      <c r="DV42" s="413">
        <v>100.34869194685228</v>
      </c>
      <c r="DX42" s="413">
        <v>0.1961633910197455</v>
      </c>
      <c r="DY42" s="413">
        <v>100.69859975444257</v>
      </c>
      <c r="EA42" s="413">
        <v>0.15812868322989654</v>
      </c>
      <c r="EB42" s="413">
        <v>101.66715017250461</v>
      </c>
      <c r="ED42" s="413">
        <v>0.12904185384708208</v>
      </c>
      <c r="EE42" s="413">
        <v>101.22575048289615</v>
      </c>
    </row>
    <row r="43" spans="19:135" x14ac:dyDescent="0.2">
      <c r="S43" s="413">
        <v>2589.5430805858769</v>
      </c>
      <c r="T43" s="413">
        <v>2007.0542842262976</v>
      </c>
      <c r="V43" s="413">
        <v>2183.4792365469575</v>
      </c>
      <c r="W43" s="413">
        <v>1698.2309853547313</v>
      </c>
      <c r="Y43" s="413">
        <v>1743.8373239401471</v>
      </c>
      <c r="Z43" s="413">
        <v>1869.7558661068176</v>
      </c>
      <c r="AB43" s="413">
        <v>1388.3068313444371</v>
      </c>
      <c r="AC43" s="413">
        <v>1580.8789149152274</v>
      </c>
      <c r="AE43" s="413">
        <v>1076.8112336184895</v>
      </c>
      <c r="AF43" s="413">
        <v>1754.8907345046812</v>
      </c>
      <c r="AH43" s="413">
        <v>831.68170323231959</v>
      </c>
      <c r="AI43" s="413">
        <v>1089.564629816904</v>
      </c>
      <c r="AJ43" s="413"/>
      <c r="AK43" s="413">
        <v>682.97475746112934</v>
      </c>
      <c r="AL43" s="413">
        <v>1075.8358985421785</v>
      </c>
      <c r="AN43" s="413">
        <v>525.82933604107029</v>
      </c>
      <c r="AO43" s="413">
        <v>1016.5451208191001</v>
      </c>
      <c r="AQ43" s="413">
        <v>434.71055343684884</v>
      </c>
      <c r="AR43" s="413">
        <v>1737.9563822330597</v>
      </c>
      <c r="AT43" s="413">
        <v>342.20174206750164</v>
      </c>
      <c r="AU43" s="413">
        <v>837.34126526364776</v>
      </c>
      <c r="AW43" s="413">
        <v>275.81526862954513</v>
      </c>
      <c r="AX43" s="413">
        <v>765.07826318351636</v>
      </c>
      <c r="AZ43" s="413">
        <v>219.11874028817792</v>
      </c>
      <c r="BA43" s="413">
        <v>735.42280175836868</v>
      </c>
      <c r="BC43" s="413">
        <v>179.87631514345136</v>
      </c>
      <c r="BD43" s="413">
        <v>686.13686642178436</v>
      </c>
      <c r="BF43" s="413">
        <v>152.25915311286602</v>
      </c>
      <c r="BG43" s="413">
        <v>456.26385693409509</v>
      </c>
      <c r="BI43" s="413">
        <v>113.52628300498995</v>
      </c>
      <c r="BJ43" s="413">
        <v>434.99469949539508</v>
      </c>
      <c r="BL43" s="413">
        <v>103.5138518839242</v>
      </c>
      <c r="BM43" s="413">
        <v>333.79942536748177</v>
      </c>
      <c r="BO43" s="413">
        <v>79.584125102522435</v>
      </c>
      <c r="BP43" s="413">
        <v>462.08623550568348</v>
      </c>
      <c r="BR43" s="413">
        <v>58.694180233875777</v>
      </c>
      <c r="BS43" s="413">
        <v>341.0985070821244</v>
      </c>
      <c r="BU43" s="413">
        <v>48.386704943501037</v>
      </c>
      <c r="BV43" s="413">
        <v>351.16679462475742</v>
      </c>
      <c r="BX43" s="413">
        <v>34.123836407052586</v>
      </c>
      <c r="BY43" s="413">
        <v>375.27015215269398</v>
      </c>
      <c r="CA43" s="413">
        <v>23.561716039241517</v>
      </c>
      <c r="CB43" s="413">
        <v>386.92387309924493</v>
      </c>
      <c r="CD43" s="413">
        <v>14.239828027426009</v>
      </c>
      <c r="CE43" s="413">
        <v>389.23961936999882</v>
      </c>
      <c r="CG43" s="413">
        <v>9.5960756692672362</v>
      </c>
      <c r="CH43" s="413">
        <v>380.91037802367464</v>
      </c>
      <c r="CJ43" s="413">
        <v>5.2582933604107041</v>
      </c>
      <c r="CK43" s="413">
        <v>394.50084972754092</v>
      </c>
      <c r="CN43" s="413">
        <v>2.7898830411992268</v>
      </c>
      <c r="CO43" s="413">
        <v>80.378488239366376</v>
      </c>
      <c r="CQ43" s="413">
        <v>2.0476857976313227</v>
      </c>
      <c r="CR43" s="413">
        <v>94.830127416268354</v>
      </c>
      <c r="CT43" s="413">
        <v>1.5854487466478688</v>
      </c>
      <c r="CU43" s="413">
        <v>94.336283009006763</v>
      </c>
      <c r="CW43" s="413">
        <v>1.3109312269680202</v>
      </c>
      <c r="CX43" s="413">
        <v>92.466920573577653</v>
      </c>
      <c r="CZ43" s="413">
        <v>1.0867988316461008</v>
      </c>
      <c r="DA43" s="413">
        <v>92.708633855351792</v>
      </c>
      <c r="DC43" s="413">
        <v>0.94546809865242687</v>
      </c>
      <c r="DD43" s="413">
        <v>94.254226004597953</v>
      </c>
      <c r="DF43" s="413">
        <v>0.83705683449734691</v>
      </c>
      <c r="DG43" s="413">
        <v>90.713507105169171</v>
      </c>
      <c r="DI43" s="413">
        <v>0.58444381928853861</v>
      </c>
      <c r="DJ43" s="413">
        <v>93.275091566316675</v>
      </c>
      <c r="DL43" s="413">
        <v>0.46294043368202031</v>
      </c>
      <c r="DM43" s="413">
        <v>96.663111587300392</v>
      </c>
      <c r="DO43" s="413">
        <v>0.37350663901045261</v>
      </c>
      <c r="DP43" s="413">
        <v>93.518917448593555</v>
      </c>
      <c r="DR43" s="413">
        <v>0.30426866558426036</v>
      </c>
      <c r="DS43" s="413">
        <v>93.112894253645322</v>
      </c>
      <c r="DU43" s="413">
        <v>0.2351717136051861</v>
      </c>
      <c r="DV43" s="413">
        <v>93.845010382520243</v>
      </c>
      <c r="DX43" s="413">
        <v>0.20085929454143761</v>
      </c>
      <c r="DY43" s="413">
        <v>94.254226004597953</v>
      </c>
      <c r="EA43" s="413">
        <v>0.16205601101094014</v>
      </c>
      <c r="EB43" s="413">
        <v>95.160792433758644</v>
      </c>
      <c r="ED43" s="413">
        <v>0.13224677307602559</v>
      </c>
      <c r="EE43" s="413">
        <v>94.74764084869031</v>
      </c>
    </row>
    <row r="44" spans="19:135" x14ac:dyDescent="0.2">
      <c r="S44" s="413">
        <v>2615.2211359397288</v>
      </c>
      <c r="T44" s="413">
        <v>1910.6411996813779</v>
      </c>
      <c r="V44" s="413">
        <v>2207.4632404021631</v>
      </c>
      <c r="W44" s="413">
        <v>1605.8365115531556</v>
      </c>
      <c r="Y44" s="413">
        <v>1758.648570470282</v>
      </c>
      <c r="Z44" s="413">
        <v>1757.5106248547911</v>
      </c>
      <c r="AB44" s="413">
        <v>1402.567538717976</v>
      </c>
      <c r="AC44" s="413">
        <v>1493.754530538062</v>
      </c>
      <c r="AE44" s="413">
        <v>1087.8722538140769</v>
      </c>
      <c r="AF44" s="413">
        <v>1659.4136130812067</v>
      </c>
      <c r="AH44" s="413">
        <v>840.81714947002843</v>
      </c>
      <c r="AI44" s="413">
        <v>1030.2854437032936</v>
      </c>
      <c r="AJ44" s="413"/>
      <c r="AK44" s="413">
        <v>690.72012837599027</v>
      </c>
      <c r="AL44" s="413">
        <v>1017.3036419764519</v>
      </c>
      <c r="AN44" s="413">
        <v>530.48236605153556</v>
      </c>
      <c r="AO44" s="413">
        <v>960.52193839356664</v>
      </c>
      <c r="AQ44" s="413">
        <v>439.33069947674517</v>
      </c>
      <c r="AR44" s="413">
        <v>1643.4005963527475</v>
      </c>
      <c r="AT44" s="413">
        <v>345.9605906810495</v>
      </c>
      <c r="AU44" s="413">
        <v>792.3754309345951</v>
      </c>
      <c r="AW44" s="413">
        <v>278.35401504259323</v>
      </c>
      <c r="AX44" s="413">
        <v>722.3747424594643</v>
      </c>
      <c r="AZ44" s="413">
        <v>220.97982081284965</v>
      </c>
      <c r="BA44" s="413">
        <v>693.33943491039656</v>
      </c>
      <c r="BC44" s="413">
        <v>181.40409093534822</v>
      </c>
      <c r="BD44" s="413">
        <v>647.83952965932212</v>
      </c>
      <c r="BF44" s="413">
        <v>154.0944370288899</v>
      </c>
      <c r="BG44" s="413">
        <v>431.76215631054669</v>
      </c>
      <c r="BI44" s="413">
        <v>114.97569953977356</v>
      </c>
      <c r="BJ44" s="413">
        <v>401.32715119063232</v>
      </c>
      <c r="BL44" s="413">
        <v>102.35310218990263</v>
      </c>
      <c r="BM44" s="413">
        <v>352.74192291880496</v>
      </c>
      <c r="BO44" s="413">
        <v>81.37075011653728</v>
      </c>
      <c r="BP44" s="413">
        <v>426.32186717452805</v>
      </c>
      <c r="BR44" s="413">
        <v>59.109318675314533</v>
      </c>
      <c r="BS44" s="413">
        <v>322.05979187210829</v>
      </c>
      <c r="BU44" s="413">
        <v>48.063808630643905</v>
      </c>
      <c r="BV44" s="413">
        <v>372.48143547585767</v>
      </c>
      <c r="BX44" s="413">
        <v>34.559503385742076</v>
      </c>
      <c r="BY44" s="413">
        <v>341.60773575919848</v>
      </c>
      <c r="CA44" s="413">
        <v>23.703293439975713</v>
      </c>
      <c r="CB44" s="413">
        <v>365.05497939198949</v>
      </c>
      <c r="CD44" s="413">
        <v>14.345599504109284</v>
      </c>
      <c r="CE44" s="413">
        <v>367.23983994446905</v>
      </c>
      <c r="CG44" s="413">
        <v>9.650335089038526</v>
      </c>
      <c r="CH44" s="413">
        <v>359.11340472308763</v>
      </c>
      <c r="CJ44" s="413">
        <v>5.2898893403055869</v>
      </c>
      <c r="CK44" s="413">
        <v>371.92618391458819</v>
      </c>
      <c r="CN44" s="413">
        <v>2.8516678183368178</v>
      </c>
      <c r="CO44" s="413">
        <v>75.234533696551409</v>
      </c>
      <c r="CQ44" s="413">
        <v>2.0930338673482809</v>
      </c>
      <c r="CR44" s="413">
        <v>88.684108574816094</v>
      </c>
      <c r="CT44" s="413">
        <v>1.6148904809810558</v>
      </c>
      <c r="CU44" s="413">
        <v>88.145531809050766</v>
      </c>
      <c r="CW44" s="413">
        <v>1.3387895961756926</v>
      </c>
      <c r="CX44" s="413">
        <v>86.474063118460663</v>
      </c>
      <c r="CZ44" s="413">
        <v>1.1128154213592347</v>
      </c>
      <c r="DA44" s="413">
        <v>86.700110762905311</v>
      </c>
      <c r="DC44" s="413">
        <v>0.96725355560774751</v>
      </c>
      <c r="DD44" s="413">
        <v>88.145531809050766</v>
      </c>
      <c r="DF44" s="413">
        <v>0.85634428127962336</v>
      </c>
      <c r="DG44" s="413">
        <v>84.834289824407207</v>
      </c>
      <c r="DI44" s="413">
        <v>0.59686373222061451</v>
      </c>
      <c r="DJ44" s="413">
        <v>87.15398029691201</v>
      </c>
      <c r="DL44" s="413">
        <v>0.47319271705757315</v>
      </c>
      <c r="DM44" s="413">
        <v>90.398295528569321</v>
      </c>
      <c r="DO44" s="413">
        <v>0.38211297149093115</v>
      </c>
      <c r="DP44" s="413">
        <v>87.534019364715149</v>
      </c>
      <c r="DR44" s="413">
        <v>0.31155247267400354</v>
      </c>
      <c r="DS44" s="413">
        <v>87.15398029691201</v>
      </c>
      <c r="DU44" s="413">
        <v>0.24080142704141946</v>
      </c>
      <c r="DV44" s="413">
        <v>87.839243440996029</v>
      </c>
      <c r="DX44" s="413">
        <v>0.20566761205521253</v>
      </c>
      <c r="DY44" s="413">
        <v>88.222270631264621</v>
      </c>
      <c r="EA44" s="413">
        <v>0.1662264584966186</v>
      </c>
      <c r="EB44" s="413">
        <v>89.070819839601782</v>
      </c>
      <c r="ED44" s="413">
        <v>0.13565009158808478</v>
      </c>
      <c r="EE44" s="413">
        <v>88.684108574816094</v>
      </c>
    </row>
    <row r="45" spans="19:135" x14ac:dyDescent="0.2">
      <c r="S45" s="413">
        <v>2640.2232363011467</v>
      </c>
      <c r="T45" s="413">
        <v>1817.5033443117593</v>
      </c>
      <c r="V45" s="413">
        <v>2232.4972865232717</v>
      </c>
      <c r="W45" s="413">
        <v>1518.4688797198926</v>
      </c>
      <c r="Y45" s="413">
        <v>1781.1016469688852</v>
      </c>
      <c r="Z45" s="413">
        <v>1643.4005963527475</v>
      </c>
      <c r="AB45" s="413">
        <v>1416.9747322790076</v>
      </c>
      <c r="AC45" s="413">
        <v>1411.4316893287423</v>
      </c>
      <c r="AE45" s="413">
        <v>1099.8217754274403</v>
      </c>
      <c r="AF45" s="413">
        <v>1569.131049094314</v>
      </c>
      <c r="AH45" s="413">
        <v>849.75343590864429</v>
      </c>
      <c r="AI45" s="413">
        <v>973.5050134195385</v>
      </c>
      <c r="AJ45" s="413"/>
      <c r="AK45" s="413">
        <v>698.55333675475993</v>
      </c>
      <c r="AL45" s="413">
        <v>962.6736972632267</v>
      </c>
      <c r="AN45" s="413">
        <v>535.1765704256095</v>
      </c>
      <c r="AO45" s="413">
        <v>906.90955587544386</v>
      </c>
      <c r="AQ45" s="413">
        <v>443.53079945652064</v>
      </c>
      <c r="AR45" s="413">
        <v>1552.8305571856572</v>
      </c>
      <c r="AT45" s="413">
        <v>349.63749348535987</v>
      </c>
      <c r="AU45" s="413">
        <v>749.26521116716685</v>
      </c>
      <c r="AW45" s="413">
        <v>280.91612939093289</v>
      </c>
      <c r="AX45" s="413">
        <v>682.05475655790474</v>
      </c>
      <c r="AZ45" s="413">
        <v>224.51205724979428</v>
      </c>
      <c r="BA45" s="413">
        <v>637.77093453707994</v>
      </c>
      <c r="BC45" s="413">
        <v>183.0738280295368</v>
      </c>
      <c r="BD45" s="413">
        <v>611.67979265993142</v>
      </c>
      <c r="BF45" s="413">
        <v>155.78705746232774</v>
      </c>
      <c r="BG45" s="413">
        <v>408.27157253026439</v>
      </c>
      <c r="BI45" s="413">
        <v>116.44362111352875</v>
      </c>
      <c r="BJ45" s="413">
        <v>375.27015215269398</v>
      </c>
      <c r="BL45" s="413">
        <v>101.20536853023438</v>
      </c>
      <c r="BM45" s="413">
        <v>372.48143547585767</v>
      </c>
      <c r="BO45" s="413">
        <v>82.671415161001093</v>
      </c>
      <c r="BP45" s="413">
        <v>388.08001892691641</v>
      </c>
      <c r="BR45" s="413">
        <v>59.548374533994064</v>
      </c>
      <c r="BS45" s="413">
        <v>304.31063927429557</v>
      </c>
      <c r="BU45" s="413">
        <v>47.692619707964525</v>
      </c>
      <c r="BV45" s="413">
        <v>394.79521663264245</v>
      </c>
      <c r="BX45" s="413">
        <v>35.000732626366499</v>
      </c>
      <c r="BY45" s="413">
        <v>317.29097990236278</v>
      </c>
      <c r="CA45" s="413">
        <v>23.845721549561723</v>
      </c>
      <c r="CB45" s="413">
        <v>344.93630360773352</v>
      </c>
      <c r="CD45" s="413">
        <v>14.452156636718891</v>
      </c>
      <c r="CE45" s="413">
        <v>346.4834855730366</v>
      </c>
      <c r="CG45" s="413">
        <v>9.6980636947508465</v>
      </c>
      <c r="CH45" s="413">
        <v>338.31128793922062</v>
      </c>
      <c r="CJ45" s="413">
        <v>5.3254272182239397</v>
      </c>
      <c r="CK45" s="413">
        <v>350.64331642581732</v>
      </c>
      <c r="CN45" s="413">
        <v>2.9148208817536441</v>
      </c>
      <c r="CO45" s="413">
        <v>70.358521460512222</v>
      </c>
      <c r="CQ45" s="413">
        <v>2.1393862158610548</v>
      </c>
      <c r="CR45" s="413">
        <v>83.0086220961404</v>
      </c>
      <c r="CT45" s="413">
        <v>1.68868819452758</v>
      </c>
      <c r="CU45" s="413">
        <v>77.090212736428541</v>
      </c>
      <c r="CW45" s="413">
        <v>1.3672399786934042</v>
      </c>
      <c r="CX45" s="413">
        <v>80.869607702197911</v>
      </c>
      <c r="CZ45" s="413">
        <v>1.1636691694386294</v>
      </c>
      <c r="DA45" s="413">
        <v>75.826078143849884</v>
      </c>
      <c r="DC45" s="413">
        <v>0.98954099262503792</v>
      </c>
      <c r="DD45" s="413">
        <v>82.432747127129957</v>
      </c>
      <c r="DF45" s="413">
        <v>0.87454230316361092</v>
      </c>
      <c r="DG45" s="413">
        <v>79.336109468987985</v>
      </c>
      <c r="DI45" s="413">
        <v>0.61061665436047019</v>
      </c>
      <c r="DJ45" s="413">
        <v>81.576416912818175</v>
      </c>
      <c r="DL45" s="413">
        <v>0.48324845236007286</v>
      </c>
      <c r="DM45" s="413">
        <v>84.465971944609208</v>
      </c>
      <c r="DO45" s="413">
        <v>0.39057524909766617</v>
      </c>
      <c r="DP45" s="413">
        <v>81.860867309123861</v>
      </c>
      <c r="DR45" s="413">
        <v>0.31901064489470338</v>
      </c>
      <c r="DS45" s="413">
        <v>81.505458887032589</v>
      </c>
      <c r="DU45" s="413">
        <v>0.24656590869823614</v>
      </c>
      <c r="DV45" s="413">
        <v>82.14630956105421</v>
      </c>
      <c r="DX45" s="413">
        <v>0.21059103460988718</v>
      </c>
      <c r="DY45" s="413">
        <v>82.576340237056471</v>
      </c>
      <c r="EA45" s="413">
        <v>0.17020570971059307</v>
      </c>
      <c r="EB45" s="413">
        <v>83.29806647658269</v>
      </c>
      <c r="ED45" s="413">
        <v>0.13914099315888415</v>
      </c>
      <c r="EE45" s="413">
        <v>83.080888764257523</v>
      </c>
    </row>
    <row r="46" spans="19:135" x14ac:dyDescent="0.2">
      <c r="S46" s="413">
        <v>2663.586402086702</v>
      </c>
      <c r="T46" s="413">
        <v>1727.6165663186266</v>
      </c>
      <c r="V46" s="413">
        <v>2257.0197196339191</v>
      </c>
      <c r="W46" s="413">
        <v>1436.9259976098028</v>
      </c>
      <c r="Y46" s="413">
        <v>1803.8413871322575</v>
      </c>
      <c r="Z46" s="413">
        <v>1526.4179671752333</v>
      </c>
      <c r="AB46" s="413">
        <v>1432.5392161874754</v>
      </c>
      <c r="AC46" s="413">
        <v>1334.6409056444131</v>
      </c>
      <c r="AE46" s="413">
        <v>1111.5107882203424</v>
      </c>
      <c r="AF46" s="413">
        <v>1483.7604258651659</v>
      </c>
      <c r="AH46" s="413">
        <v>857.87726926066102</v>
      </c>
      <c r="AI46" s="413">
        <v>919.85382977603376</v>
      </c>
      <c r="AJ46" s="413"/>
      <c r="AK46" s="413">
        <v>706.4753787305026</v>
      </c>
      <c r="AL46" s="413">
        <v>910.29817799152181</v>
      </c>
      <c r="AN46" s="413">
        <v>539.91231351259034</v>
      </c>
      <c r="AO46" s="413">
        <v>856.28959596046934</v>
      </c>
      <c r="AQ46" s="413">
        <v>447.77105333371549</v>
      </c>
      <c r="AR46" s="413">
        <v>1467.2519559022671</v>
      </c>
      <c r="AT46" s="413">
        <v>352.98010630769517</v>
      </c>
      <c r="AU46" s="413">
        <v>707.44430994360982</v>
      </c>
      <c r="AW46" s="413">
        <v>283.60175056600366</v>
      </c>
      <c r="AX46" s="413">
        <v>644.46579245953092</v>
      </c>
      <c r="AZ46" s="413">
        <v>228.10075447216533</v>
      </c>
      <c r="BA46" s="413">
        <v>572.81910279045564</v>
      </c>
      <c r="BC46" s="413">
        <v>184.69383657140642</v>
      </c>
      <c r="BD46" s="413">
        <v>577.53834340002516</v>
      </c>
      <c r="BF46" s="413">
        <v>157.38730431619035</v>
      </c>
      <c r="BG46" s="413">
        <v>385.77117159519133</v>
      </c>
      <c r="BI46" s="413">
        <v>117.93028398440428</v>
      </c>
      <c r="BJ46" s="413">
        <v>346.22514082360709</v>
      </c>
      <c r="BL46" s="413">
        <v>100</v>
      </c>
      <c r="BM46" s="413">
        <v>393.32557532746608</v>
      </c>
      <c r="BO46" s="413">
        <v>84.259685679420187</v>
      </c>
      <c r="BP46" s="413">
        <v>358.04355457805946</v>
      </c>
      <c r="BR46" s="413">
        <v>60.011836116224785</v>
      </c>
      <c r="BS46" s="413">
        <v>287.11103623359736</v>
      </c>
      <c r="BU46" s="413">
        <v>49.455531777176098</v>
      </c>
      <c r="BV46" s="413">
        <v>294.70517025518097</v>
      </c>
      <c r="BX46" s="413">
        <v>36.900646589378624</v>
      </c>
      <c r="BY46" s="413">
        <v>233.1690363686983</v>
      </c>
      <c r="CA46" s="413">
        <v>24.005918916044706</v>
      </c>
      <c r="CB46" s="413">
        <v>325.9263953740155</v>
      </c>
      <c r="CD46" s="413">
        <v>14.55437538749946</v>
      </c>
      <c r="CE46" s="413">
        <v>326.65653487845543</v>
      </c>
      <c r="CG46" s="413">
        <v>9.7391617653633773</v>
      </c>
      <c r="CH46" s="413">
        <v>318.71416115850718</v>
      </c>
      <c r="CJ46" s="413">
        <v>5.3593148840567517</v>
      </c>
      <c r="CK46" s="413">
        <v>330.3318406584433</v>
      </c>
      <c r="CN46" s="413">
        <v>2.9793725335310373</v>
      </c>
      <c r="CO46" s="413">
        <v>65.798527602707409</v>
      </c>
      <c r="CQ46" s="413">
        <v>2.1886819101133272</v>
      </c>
      <c r="CR46" s="413">
        <v>77.628764773304496</v>
      </c>
      <c r="CT46" s="413">
        <v>1.6506538613793051</v>
      </c>
      <c r="CU46" s="413">
        <v>82.432747127129957</v>
      </c>
      <c r="CW46" s="413">
        <v>1.397518888644004</v>
      </c>
      <c r="CX46" s="413">
        <v>75.628381668019927</v>
      </c>
      <c r="CZ46" s="413">
        <v>1.1384568919660083</v>
      </c>
      <c r="DA46" s="413">
        <v>81.081005012200592</v>
      </c>
      <c r="DC46" s="413">
        <v>1.0114553771332748</v>
      </c>
      <c r="DD46" s="413">
        <v>77.090212736428541</v>
      </c>
      <c r="DF46" s="413">
        <v>0.89312704801373444</v>
      </c>
      <c r="DG46" s="413">
        <v>74.19427072122869</v>
      </c>
      <c r="DI46" s="413">
        <v>0.62468647105627617</v>
      </c>
      <c r="DJ46" s="413">
        <v>76.355798939566242</v>
      </c>
      <c r="DL46" s="413">
        <v>0.49395047731604336</v>
      </c>
      <c r="DM46" s="413">
        <v>78.991662575031242</v>
      </c>
      <c r="DO46" s="413">
        <v>0.39922493238710816</v>
      </c>
      <c r="DP46" s="413">
        <v>76.555396921522259</v>
      </c>
      <c r="DR46" s="413">
        <v>0.32664735632710062</v>
      </c>
      <c r="DS46" s="413">
        <v>76.289381990218942</v>
      </c>
      <c r="DU46" s="413">
        <v>0.2524683847564152</v>
      </c>
      <c r="DV46" s="413">
        <v>76.889220363460751</v>
      </c>
      <c r="DX46" s="413">
        <v>0.21582133188277156</v>
      </c>
      <c r="DY46" s="413">
        <v>77.224499458362587</v>
      </c>
      <c r="EA46" s="413">
        <v>0.17428021916664965</v>
      </c>
      <c r="EB46" s="413">
        <v>77.96726868670757</v>
      </c>
      <c r="ED46" s="413">
        <v>0.14284683556307379</v>
      </c>
      <c r="EE46" s="413">
        <v>77.831690353360997</v>
      </c>
    </row>
    <row r="47" spans="19:135" x14ac:dyDescent="0.2">
      <c r="S47" s="413">
        <v>2686.2095185402959</v>
      </c>
      <c r="T47" s="413">
        <v>1642.1752452668927</v>
      </c>
      <c r="V47" s="413">
        <v>2281.8115146512064</v>
      </c>
      <c r="W47" s="413">
        <v>1358.7481628005823</v>
      </c>
      <c r="Y47" s="413">
        <v>1832.6747631874118</v>
      </c>
      <c r="Z47" s="413">
        <v>1389.4954943731375</v>
      </c>
      <c r="AB47" s="413">
        <v>1447.7643822993587</v>
      </c>
      <c r="AC47" s="413">
        <v>1262.0280247969258</v>
      </c>
      <c r="AE47" s="413">
        <v>1122.9282427307346</v>
      </c>
      <c r="AF47" s="413">
        <v>1403.0345028442891</v>
      </c>
      <c r="AH47" s="413">
        <v>866.07876828079043</v>
      </c>
      <c r="AI47" s="413">
        <v>869.15943573984612</v>
      </c>
      <c r="AJ47" s="413"/>
      <c r="AK47" s="413">
        <v>714.48726173306864</v>
      </c>
      <c r="AL47" s="413">
        <v>861.4145044409089</v>
      </c>
      <c r="AN47" s="413">
        <v>545.0739962717638</v>
      </c>
      <c r="AO47" s="413">
        <v>808.49503393130738</v>
      </c>
      <c r="AQ47" s="413">
        <v>452.5300076367206</v>
      </c>
      <c r="AR47" s="413">
        <v>1386.3897075807176</v>
      </c>
      <c r="AT47" s="413">
        <v>356.35467525798674</v>
      </c>
      <c r="AU47" s="413">
        <v>668.4560930704215</v>
      </c>
      <c r="AW47" s="413">
        <v>286.31304688159292</v>
      </c>
      <c r="AX47" s="413">
        <v>608.94840723133427</v>
      </c>
      <c r="AZ47" s="413">
        <v>232.48299109956247</v>
      </c>
      <c r="BA47" s="413">
        <v>514.48209184983796</v>
      </c>
      <c r="BC47" s="413">
        <v>186.2625298827038</v>
      </c>
      <c r="BD47" s="413">
        <v>544.89594131066133</v>
      </c>
      <c r="BF47" s="413">
        <v>159.34054315280932</v>
      </c>
      <c r="BG47" s="413">
        <v>365.59997287731852</v>
      </c>
      <c r="BI47" s="413">
        <v>120.36549039707941</v>
      </c>
      <c r="BJ47" s="413">
        <v>319.1899720673261</v>
      </c>
      <c r="BL47" s="413">
        <v>108.40453331808129</v>
      </c>
      <c r="BM47" s="413">
        <v>267.86967475772877</v>
      </c>
      <c r="BO47" s="413">
        <v>85.878469806863222</v>
      </c>
      <c r="BP47" s="413">
        <v>328.12172452166294</v>
      </c>
      <c r="BR47" s="413">
        <v>60.478904793357501</v>
      </c>
      <c r="BS47" s="413">
        <v>270.88355281863085</v>
      </c>
      <c r="BU47" s="413">
        <v>49.056304290286462</v>
      </c>
      <c r="BV47" s="413">
        <v>312.12680421573384</v>
      </c>
      <c r="BX47" s="413">
        <v>36.551208838530968</v>
      </c>
      <c r="BY47" s="413">
        <v>246.76880014121198</v>
      </c>
      <c r="CA47" s="413">
        <v>24.167192500589479</v>
      </c>
      <c r="CB47" s="413">
        <v>307.73452501364773</v>
      </c>
      <c r="CD47" s="413">
        <v>14.667651256039242</v>
      </c>
      <c r="CE47" s="413">
        <v>308.19394433624564</v>
      </c>
      <c r="CG47" s="413">
        <v>9.7838812372919755</v>
      </c>
      <c r="CH47" s="413">
        <v>300.2522237485021</v>
      </c>
      <c r="CJ47" s="413">
        <v>5.3934181896586431</v>
      </c>
      <c r="CK47" s="413">
        <v>311.42914142372115</v>
      </c>
      <c r="CN47" s="413">
        <v>3.0533690551108901</v>
      </c>
      <c r="CO47" s="413">
        <v>61.587641799972033</v>
      </c>
      <c r="CQ47" s="413">
        <v>2.2450067752759391</v>
      </c>
      <c r="CR47" s="413">
        <v>72.660783340018725</v>
      </c>
      <c r="CT47" s="413">
        <v>1.7321459187491577</v>
      </c>
      <c r="CU47" s="413">
        <v>72.156696833128606</v>
      </c>
      <c r="CW47" s="413">
        <v>1.4309737235991871</v>
      </c>
      <c r="CX47" s="413">
        <v>70.788418066211094</v>
      </c>
      <c r="CZ47" s="413">
        <v>1.1883980985318698</v>
      </c>
      <c r="DA47" s="413">
        <v>70.911727423853009</v>
      </c>
      <c r="DC47" s="413">
        <v>1.0338550778153275</v>
      </c>
      <c r="DD47" s="413">
        <v>72.09393240992577</v>
      </c>
      <c r="DF47" s="413">
        <v>0.91370646353062812</v>
      </c>
      <c r="DG47" s="413">
        <v>69.385678787371845</v>
      </c>
      <c r="DI47" s="413">
        <v>0.63852078375867893</v>
      </c>
      <c r="DJ47" s="413">
        <v>71.407116577507026</v>
      </c>
      <c r="DL47" s="413">
        <v>0.50533207430167004</v>
      </c>
      <c r="DM47" s="413">
        <v>73.936460238589049</v>
      </c>
      <c r="DO47" s="413">
        <v>0.40878187242672648</v>
      </c>
      <c r="DP47" s="413">
        <v>71.593778449481491</v>
      </c>
      <c r="DR47" s="413">
        <v>0.33446688097415078</v>
      </c>
      <c r="DS47" s="413">
        <v>71.407116577507026</v>
      </c>
      <c r="DU47" s="413">
        <v>0.25851215862742372</v>
      </c>
      <c r="DV47" s="413">
        <v>71.968567300115211</v>
      </c>
      <c r="DX47" s="413">
        <v>0.22098782165018477</v>
      </c>
      <c r="DY47" s="413">
        <v>72.282389653778083</v>
      </c>
      <c r="EA47" s="413">
        <v>0.17860869096846976</v>
      </c>
      <c r="EB47" s="413">
        <v>72.977624134579301</v>
      </c>
      <c r="ED47" s="413">
        <v>0.14652294249977313</v>
      </c>
      <c r="EE47" s="413">
        <v>72.914145640045191</v>
      </c>
    </row>
    <row r="48" spans="19:135" x14ac:dyDescent="0.2">
      <c r="S48" s="413">
        <v>2711.8902837541332</v>
      </c>
      <c r="T48" s="413">
        <v>1562.1242757228786</v>
      </c>
      <c r="V48" s="413">
        <v>2307.6887177918816</v>
      </c>
      <c r="W48" s="413">
        <v>1285.7823992368358</v>
      </c>
      <c r="Y48" s="413">
        <v>1861.9690243185298</v>
      </c>
      <c r="Z48" s="413">
        <v>1273.3748506269942</v>
      </c>
      <c r="AB48" s="413">
        <v>1463.1513629574099</v>
      </c>
      <c r="AC48" s="413">
        <v>1193.365742528182</v>
      </c>
      <c r="AE48" s="413">
        <v>1134.8628333053659</v>
      </c>
      <c r="AF48" s="413">
        <v>1326.7005790531887</v>
      </c>
      <c r="AH48" s="413">
        <v>874.35867547023247</v>
      </c>
      <c r="AI48" s="413">
        <v>821.25887861937929</v>
      </c>
      <c r="AJ48" s="413"/>
      <c r="AK48" s="413">
        <v>722.33540837585576</v>
      </c>
      <c r="AL48" s="413">
        <v>814.5481237487453</v>
      </c>
      <c r="AN48" s="413">
        <v>550.28502587530329</v>
      </c>
      <c r="AO48" s="413">
        <v>763.36816770311702</v>
      </c>
      <c r="AQ48" s="413">
        <v>457.50073566842815</v>
      </c>
      <c r="AR48" s="413">
        <v>1311.939572978848</v>
      </c>
      <c r="AT48" s="413">
        <v>359.63474803307008</v>
      </c>
      <c r="AU48" s="413">
        <v>631.14562432860589</v>
      </c>
      <c r="AW48" s="413">
        <v>289.05026379779986</v>
      </c>
      <c r="AX48" s="413">
        <v>575.38843334786304</v>
      </c>
      <c r="AZ48" s="413">
        <v>236.94941858333328</v>
      </c>
      <c r="BA48" s="413">
        <v>468.33211082017419</v>
      </c>
      <c r="BC48" s="413">
        <v>187.8445468584535</v>
      </c>
      <c r="BD48" s="413">
        <v>514.48209184983796</v>
      </c>
      <c r="BF48" s="413">
        <v>161.43175964872003</v>
      </c>
      <c r="BG48" s="413">
        <v>346.22514082360709</v>
      </c>
      <c r="BI48" s="413">
        <v>122.85098270810036</v>
      </c>
      <c r="BJ48" s="413">
        <v>285.40289482567363</v>
      </c>
      <c r="BL48" s="413">
        <v>107.30232234788642</v>
      </c>
      <c r="BM48" s="413">
        <v>283.49338001147731</v>
      </c>
      <c r="BO48" s="413">
        <v>87.251188180355612</v>
      </c>
      <c r="BP48" s="413">
        <v>300.70047268396661</v>
      </c>
      <c r="BR48" s="413">
        <v>60.949608639204882</v>
      </c>
      <c r="BS48" s="413">
        <v>255.57324493769303</v>
      </c>
      <c r="BU48" s="413">
        <v>48.69460746862898</v>
      </c>
      <c r="BV48" s="413">
        <v>331.07184923050818</v>
      </c>
      <c r="BX48" s="413">
        <v>36.20508015549116</v>
      </c>
      <c r="BY48" s="413">
        <v>261.16178061843277</v>
      </c>
      <c r="CA48" s="413">
        <v>24.32954953331063</v>
      </c>
      <c r="CB48" s="413">
        <v>290.12492020268536</v>
      </c>
      <c r="CD48" s="413">
        <v>14.792230651025681</v>
      </c>
      <c r="CE48" s="413">
        <v>290.99182643235036</v>
      </c>
      <c r="CG48" s="413">
        <v>9.8392025725276753</v>
      </c>
      <c r="CH48" s="413">
        <v>283.07078138811278</v>
      </c>
      <c r="CJ48" s="413">
        <v>5.4277385072253379</v>
      </c>
      <c r="CK48" s="413">
        <v>293.60811823223548</v>
      </c>
      <c r="CN48" s="413">
        <v>3.1622776601683795</v>
      </c>
      <c r="CO48" s="413">
        <v>54.761226560348916</v>
      </c>
      <c r="CQ48" s="413">
        <v>2.3047996595771925</v>
      </c>
      <c r="CR48" s="413">
        <v>68.069945734451224</v>
      </c>
      <c r="CT48" s="413">
        <v>1.7736113016509041</v>
      </c>
      <c r="CU48" s="413">
        <v>67.538909454944189</v>
      </c>
      <c r="CW48" s="413">
        <v>1.4665137834026574</v>
      </c>
      <c r="CX48" s="413">
        <v>66.25819595496678</v>
      </c>
      <c r="CZ48" s="413">
        <v>1.2147163744539198</v>
      </c>
      <c r="DA48" s="413">
        <v>66.315879830884782</v>
      </c>
      <c r="DC48" s="413">
        <v>1.0567508424879319</v>
      </c>
      <c r="DD48" s="413">
        <v>67.421465135883309</v>
      </c>
      <c r="DF48" s="413">
        <v>0.93476006952687052</v>
      </c>
      <c r="DG48" s="413">
        <v>64.888735666308563</v>
      </c>
      <c r="DI48" s="413">
        <v>0.65208987676278929</v>
      </c>
      <c r="DJ48" s="413">
        <v>66.721075549206262</v>
      </c>
      <c r="DL48" s="413">
        <v>0.51697592581663165</v>
      </c>
      <c r="DM48" s="413">
        <v>69.144577214938295</v>
      </c>
      <c r="DO48" s="413">
        <v>0.41820101612767285</v>
      </c>
      <c r="DP48" s="413">
        <v>66.953726566499569</v>
      </c>
      <c r="DR48" s="413">
        <v>0.34247359515303538</v>
      </c>
      <c r="DS48" s="413">
        <v>66.837299829842877</v>
      </c>
      <c r="DU48" s="413">
        <v>0.26470061280222201</v>
      </c>
      <c r="DV48" s="413">
        <v>67.362819583128442</v>
      </c>
      <c r="DX48" s="413">
        <v>0.22627799064932139</v>
      </c>
      <c r="DY48" s="413">
        <v>67.656558355261964</v>
      </c>
      <c r="EA48" s="413">
        <v>0.18288435716981122</v>
      </c>
      <c r="EB48" s="413">
        <v>68.30730015345398</v>
      </c>
      <c r="ED48" s="413">
        <v>0.15003051645695514</v>
      </c>
      <c r="EE48" s="413">
        <v>68.247884070362062</v>
      </c>
    </row>
    <row r="49" spans="19:135" x14ac:dyDescent="0.2">
      <c r="S49" s="413">
        <v>2739.7468590389421</v>
      </c>
      <c r="T49" s="413">
        <v>1488.1939683392657</v>
      </c>
      <c r="V49" s="413">
        <v>2333.859384979909</v>
      </c>
      <c r="W49" s="413">
        <v>1216.7349501909664</v>
      </c>
      <c r="Y49" s="413">
        <v>1885.7412171505957</v>
      </c>
      <c r="Z49" s="413">
        <v>1166.9584513052648</v>
      </c>
      <c r="AB49" s="413">
        <v>1478.7018779423622</v>
      </c>
      <c r="AC49" s="413">
        <v>1128.4391213649917</v>
      </c>
      <c r="AE49" s="413">
        <v>1146.9242658693286</v>
      </c>
      <c r="AF49" s="413">
        <v>1254.5197020400065</v>
      </c>
      <c r="AH49" s="413">
        <v>883.65144450927471</v>
      </c>
      <c r="AI49" s="413">
        <v>775.99818626722015</v>
      </c>
      <c r="AJ49" s="413"/>
      <c r="AK49" s="413">
        <v>730.52715426644522</v>
      </c>
      <c r="AL49" s="413">
        <v>770.23156968227624</v>
      </c>
      <c r="AN49" s="413">
        <v>555.74168325272217</v>
      </c>
      <c r="AO49" s="413">
        <v>721.29791106500875</v>
      </c>
      <c r="AQ49" s="413">
        <v>462.2001896848202</v>
      </c>
      <c r="AR49" s="413">
        <v>1240.5617877716581</v>
      </c>
      <c r="AT49" s="413">
        <v>363.07293685014861</v>
      </c>
      <c r="AU49" s="413">
        <v>596.3623316594643</v>
      </c>
      <c r="AW49" s="413">
        <v>291.81364912137769</v>
      </c>
      <c r="AX49" s="413">
        <v>543.67799521107406</v>
      </c>
      <c r="AZ49" s="413">
        <v>241.50165438526724</v>
      </c>
      <c r="BA49" s="413">
        <v>423.46952076969268</v>
      </c>
      <c r="BC49" s="413">
        <v>189.44000066292628</v>
      </c>
      <c r="BD49" s="413">
        <v>485.76581832764361</v>
      </c>
      <c r="BF49" s="413">
        <v>164.53316179705936</v>
      </c>
      <c r="BG49" s="413">
        <v>310.96489944940794</v>
      </c>
      <c r="BI49" s="413">
        <v>123.80712485757238</v>
      </c>
      <c r="BJ49" s="413">
        <v>269.4728795313178</v>
      </c>
      <c r="BL49" s="413">
        <v>106.02433833915697</v>
      </c>
      <c r="BM49" s="413">
        <v>299.35772947204902</v>
      </c>
      <c r="BO49" s="413">
        <v>89.209935042304821</v>
      </c>
      <c r="BP49" s="413">
        <v>271.89569564149161</v>
      </c>
      <c r="BR49" s="413">
        <v>61.423975946076432</v>
      </c>
      <c r="BS49" s="413">
        <v>240.94848405521336</v>
      </c>
      <c r="BU49" s="413">
        <v>50.923431541302023</v>
      </c>
      <c r="BV49" s="413">
        <v>233.51713627960223</v>
      </c>
      <c r="BX49" s="413">
        <v>35.824335632279485</v>
      </c>
      <c r="BY49" s="413">
        <v>276.39424277607338</v>
      </c>
      <c r="CA49" s="413">
        <v>24.510266068385405</v>
      </c>
      <c r="CB49" s="413">
        <v>273.72709240540416</v>
      </c>
      <c r="CD49" s="413">
        <v>14.912612020020699</v>
      </c>
      <c r="CE49" s="413">
        <v>274.7498599714591</v>
      </c>
      <c r="CG49" s="413">
        <v>9.8983242733068373</v>
      </c>
      <c r="CH49" s="413">
        <v>266.87251896190628</v>
      </c>
      <c r="CJ49" s="413">
        <v>5.4622772176843419</v>
      </c>
      <c r="CK49" s="413">
        <v>276.80687394178489</v>
      </c>
      <c r="CN49" s="413">
        <v>3.1873125849706532</v>
      </c>
      <c r="CO49" s="413">
        <v>53.722811183240303</v>
      </c>
      <c r="CQ49" s="413">
        <v>2.3558417753974177</v>
      </c>
      <c r="CR49" s="413">
        <v>63.602904159405703</v>
      </c>
      <c r="CT49" s="413">
        <v>1.8160693133840773</v>
      </c>
      <c r="CU49" s="413">
        <v>63.161656978849607</v>
      </c>
      <c r="CW49" s="413">
        <v>1.4989912120040338</v>
      </c>
      <c r="CX49" s="413">
        <v>61.963947578052711</v>
      </c>
      <c r="CZ49" s="413">
        <v>1.2427058447769341</v>
      </c>
      <c r="DA49" s="413">
        <v>62.07188521504952</v>
      </c>
      <c r="DC49" s="413">
        <v>1.0801536569890779</v>
      </c>
      <c r="DD49" s="413">
        <v>63.051824323059009</v>
      </c>
      <c r="DF49" s="413">
        <v>0.95713704353618767</v>
      </c>
      <c r="DG49" s="413">
        <v>60.736073506077126</v>
      </c>
      <c r="DI49" s="413">
        <v>0.66653106555619124</v>
      </c>
      <c r="DJ49" s="413">
        <v>62.342552616739574</v>
      </c>
      <c r="DL49" s="413">
        <v>0.52981568312137428</v>
      </c>
      <c r="DM49" s="413">
        <v>64.719555422831462</v>
      </c>
      <c r="DO49" s="413">
        <v>0.42783719554875138</v>
      </c>
      <c r="DP49" s="413">
        <v>62.614400276481781</v>
      </c>
      <c r="DR49" s="413">
        <v>0.35067197994443522</v>
      </c>
      <c r="DS49" s="413">
        <v>62.559936077176296</v>
      </c>
      <c r="DU49" s="413">
        <v>0.2710372107443268</v>
      </c>
      <c r="DV49" s="413">
        <v>62.996979636990908</v>
      </c>
      <c r="DX49" s="413">
        <v>0.23169479960458966</v>
      </c>
      <c r="DY49" s="413">
        <v>63.326764795741838</v>
      </c>
      <c r="EA49" s="413">
        <v>0.18742652372657106</v>
      </c>
      <c r="EB49" s="413">
        <v>63.93586129427306</v>
      </c>
      <c r="ED49" s="413">
        <v>0.15389149258631765</v>
      </c>
      <c r="EE49" s="413">
        <v>63.880247641871648</v>
      </c>
    </row>
    <row r="50" spans="19:135" x14ac:dyDescent="0.2">
      <c r="S50" s="413">
        <v>2767.889577458393</v>
      </c>
      <c r="T50" s="413">
        <v>1416.7054331180839</v>
      </c>
      <c r="V50" s="413">
        <v>2359.495210386423</v>
      </c>
      <c r="W50" s="413">
        <v>1151.395399326447</v>
      </c>
      <c r="Y50" s="413">
        <v>1916.5589927133201</v>
      </c>
      <c r="Z50" s="413">
        <v>1068.6379176416508</v>
      </c>
      <c r="AB50" s="413">
        <v>1494.4176653129471</v>
      </c>
      <c r="AC50" s="413">
        <v>1067.0449177879957</v>
      </c>
      <c r="AE50" s="413">
        <v>1159.1138885116209</v>
      </c>
      <c r="AF50" s="413">
        <v>1186.2659198729805</v>
      </c>
      <c r="AH50" s="413">
        <v>893.35774228258617</v>
      </c>
      <c r="AI50" s="413">
        <v>733.77899187644039</v>
      </c>
      <c r="AJ50" s="413"/>
      <c r="AK50" s="413">
        <v>738.55148799538301</v>
      </c>
      <c r="AL50" s="413">
        <v>728.32611559512782</v>
      </c>
      <c r="AN50" s="413">
        <v>561.45026966979697</v>
      </c>
      <c r="AO50" s="413">
        <v>681.54620341607472</v>
      </c>
      <c r="AQ50" s="413">
        <v>466.61892711805569</v>
      </c>
      <c r="AR50" s="413">
        <v>1171.3187330897256</v>
      </c>
      <c r="AT50" s="413">
        <v>366.93171133381315</v>
      </c>
      <c r="AU50" s="413">
        <v>563.49599349697007</v>
      </c>
      <c r="AW50" s="413">
        <v>294.60345302816728</v>
      </c>
      <c r="AX50" s="413">
        <v>513.33212649027075</v>
      </c>
      <c r="AZ50" s="413">
        <v>246.14134704158093</v>
      </c>
      <c r="BA50" s="413">
        <v>382.90441948741255</v>
      </c>
      <c r="BC50" s="413">
        <v>191.04900542155116</v>
      </c>
      <c r="BD50" s="413">
        <v>458.65236903988767</v>
      </c>
      <c r="BF50" s="413">
        <v>168.22685148860143</v>
      </c>
      <c r="BG50" s="413">
        <v>283.07078138811278</v>
      </c>
      <c r="BI50" s="413">
        <v>124.94670968079012</v>
      </c>
      <c r="BJ50" s="413">
        <v>254.6218631036829</v>
      </c>
      <c r="BL50" s="413">
        <v>104.76157527896646</v>
      </c>
      <c r="BM50" s="413">
        <v>316.10985128129738</v>
      </c>
      <c r="BO50" s="413">
        <v>93.622551193646117</v>
      </c>
      <c r="BP50" s="413">
        <v>214.80163212512412</v>
      </c>
      <c r="BR50" s="413">
        <v>61.902035226479121</v>
      </c>
      <c r="BS50" s="413">
        <v>227.33010288756637</v>
      </c>
      <c r="BU50" s="413">
        <v>50.530158219202008</v>
      </c>
      <c r="BV50" s="413">
        <v>247.5061563461872</v>
      </c>
      <c r="BX50" s="413">
        <v>35.522624946166637</v>
      </c>
      <c r="BY50" s="413">
        <v>292.51515003021484</v>
      </c>
      <c r="CA50" s="413">
        <v>24.683624885466319</v>
      </c>
      <c r="CB50" s="413">
        <v>258.0635072971059</v>
      </c>
      <c r="CD50" s="413">
        <v>15.033973070467624</v>
      </c>
      <c r="CE50" s="413">
        <v>259.41445325058208</v>
      </c>
      <c r="CG50" s="413">
        <v>9.9542927077261041</v>
      </c>
      <c r="CH50" s="413">
        <v>251.41357693179464</v>
      </c>
      <c r="CJ50" s="413">
        <v>5.4970357107505183</v>
      </c>
      <c r="CK50" s="413">
        <v>260.96705337288211</v>
      </c>
      <c r="CN50" s="413">
        <v>3.2550456047856882</v>
      </c>
      <c r="CO50" s="413">
        <v>50.197290066769106</v>
      </c>
      <c r="CQ50" s="413">
        <v>2.4080142704141947</v>
      </c>
      <c r="CR50" s="413">
        <v>59.4807474357427</v>
      </c>
      <c r="CT50" s="413">
        <v>1.8628051404266734</v>
      </c>
      <c r="CU50" s="413">
        <v>59.068097849214197</v>
      </c>
      <c r="CW50" s="413">
        <v>1.5295053109768861</v>
      </c>
      <c r="CX50" s="413">
        <v>57.897607771276398</v>
      </c>
      <c r="CZ50" s="413">
        <v>1.2691143683730943</v>
      </c>
      <c r="DA50" s="413">
        <v>58.099492066994991</v>
      </c>
      <c r="DC50" s="413">
        <v>1.1040747504492316</v>
      </c>
      <c r="DD50" s="413">
        <v>58.965383538513755</v>
      </c>
      <c r="DF50" s="413">
        <v>0.97833380987073515</v>
      </c>
      <c r="DG50" s="413">
        <v>56.79971844366537</v>
      </c>
      <c r="DI50" s="413">
        <v>0.68188926099266833</v>
      </c>
      <c r="DJ50" s="413">
        <v>58.352837659815371</v>
      </c>
      <c r="DL50" s="413">
        <v>0.542498800594435</v>
      </c>
      <c r="DM50" s="413">
        <v>60.525027608974511</v>
      </c>
      <c r="DO50" s="413">
        <v>0.43807907698669013</v>
      </c>
      <c r="DP50" s="413">
        <v>58.556309305494935</v>
      </c>
      <c r="DR50" s="413">
        <v>0.35906662370043585</v>
      </c>
      <c r="DS50" s="413">
        <v>58.505374975907394</v>
      </c>
      <c r="DU50" s="413">
        <v>0.27752549882819144</v>
      </c>
      <c r="DV50" s="413">
        <v>58.914093381824792</v>
      </c>
      <c r="DX50" s="413">
        <v>0.23724128011639639</v>
      </c>
      <c r="DY50" s="413">
        <v>59.222504892194813</v>
      </c>
      <c r="EA50" s="413">
        <v>0.19191327769351035</v>
      </c>
      <c r="EB50" s="413">
        <v>59.844179908402133</v>
      </c>
      <c r="ED50" s="413">
        <v>0.15812868322989654</v>
      </c>
      <c r="EE50" s="413">
        <v>59.844179908402133</v>
      </c>
    </row>
    <row r="51" spans="19:135" x14ac:dyDescent="0.2">
      <c r="S51" s="413">
        <v>2794.3512223471962</v>
      </c>
      <c r="T51" s="413">
        <v>1347.6454203050507</v>
      </c>
      <c r="V51" s="413">
        <v>2385.4126275411381</v>
      </c>
      <c r="W51" s="413">
        <v>1088.7522294774992</v>
      </c>
      <c r="Y51" s="413">
        <v>1960.9664169512664</v>
      </c>
      <c r="Z51" s="413">
        <v>956.94635627980267</v>
      </c>
      <c r="AB51" s="413">
        <v>1510.8328060874642</v>
      </c>
      <c r="AC51" s="413">
        <v>1008.9909460068402</v>
      </c>
      <c r="AE51" s="413">
        <v>1171.4330636488628</v>
      </c>
      <c r="AF51" s="413">
        <v>1120.8891936724876</v>
      </c>
      <c r="AH51" s="413">
        <v>902.53432562493026</v>
      </c>
      <c r="AI51" s="413">
        <v>693.85678787371887</v>
      </c>
      <c r="AJ51" s="413"/>
      <c r="AK51" s="413">
        <v>747.19039851458729</v>
      </c>
      <c r="AL51" s="413">
        <v>689.72874902824674</v>
      </c>
      <c r="AN51" s="413">
        <v>566.61814839279657</v>
      </c>
      <c r="AO51" s="413">
        <v>643.02528879867509</v>
      </c>
      <c r="AQ51" s="413">
        <v>471.07990867178165</v>
      </c>
      <c r="AR51" s="413">
        <v>1105.9405408184746</v>
      </c>
      <c r="AT51" s="413">
        <v>371.09295180962522</v>
      </c>
      <c r="AU51" s="413">
        <v>533.23584922868088</v>
      </c>
      <c r="AW51" s="413">
        <v>297.41992808574719</v>
      </c>
      <c r="AX51" s="413">
        <v>485.04169571816863</v>
      </c>
      <c r="AZ51" s="413">
        <v>255.96031469313778</v>
      </c>
      <c r="BA51" s="413">
        <v>304.99235521540726</v>
      </c>
      <c r="BC51" s="413">
        <v>192.73958579576322</v>
      </c>
      <c r="BD51" s="413">
        <v>433.05228093265038</v>
      </c>
      <c r="BF51" s="413">
        <v>171.45879989671158</v>
      </c>
      <c r="BG51" s="413">
        <v>254.24230274561796</v>
      </c>
      <c r="BI51" s="413">
        <v>127.34716665824712</v>
      </c>
      <c r="BJ51" s="413">
        <v>226.9912258791305</v>
      </c>
      <c r="BL51" s="413">
        <v>109.86596564878481</v>
      </c>
      <c r="BM51" s="413">
        <v>254.05273479582502</v>
      </c>
      <c r="BO51" s="413">
        <v>92.70330003783306</v>
      </c>
      <c r="BP51" s="413">
        <v>227.33010288756637</v>
      </c>
      <c r="BR51" s="413">
        <v>62.42779889254453</v>
      </c>
      <c r="BS51" s="413">
        <v>214.64147189775676</v>
      </c>
      <c r="BU51" s="413">
        <v>50.19295811855207</v>
      </c>
      <c r="BV51" s="413">
        <v>262.33319920433723</v>
      </c>
      <c r="BX51" s="413">
        <v>38.440344099137263</v>
      </c>
      <c r="BY51" s="413">
        <v>186.00187867357431</v>
      </c>
      <c r="CA51" s="413">
        <v>24.858209853229397</v>
      </c>
      <c r="CB51" s="413">
        <v>243.47778694442457</v>
      </c>
      <c r="CD51" s="413">
        <v>15.156321775159542</v>
      </c>
      <c r="CE51" s="413">
        <v>244.75237758484067</v>
      </c>
      <c r="CG51" s="413">
        <v>10.003524626349503</v>
      </c>
      <c r="CH51" s="413">
        <v>237.02684624669158</v>
      </c>
      <c r="CJ51" s="413">
        <v>5.5320153849820013</v>
      </c>
      <c r="CK51" s="413">
        <v>246.03364062572945</v>
      </c>
      <c r="CN51" s="413">
        <v>3.3300483002883032</v>
      </c>
      <c r="CO51" s="413">
        <v>46.943962258972853</v>
      </c>
      <c r="CQ51" s="413">
        <v>2.4656590869823618</v>
      </c>
      <c r="CR51" s="413">
        <v>55.674178443415414</v>
      </c>
      <c r="CT51" s="413">
        <v>1.8973973744392172</v>
      </c>
      <c r="CU51" s="413">
        <v>55.19179611275262</v>
      </c>
      <c r="CW51" s="413">
        <v>1.5606405678515782</v>
      </c>
      <c r="CX51" s="413">
        <v>54.145216016330465</v>
      </c>
      <c r="CZ51" s="413">
        <v>1.2949489971115991</v>
      </c>
      <c r="DA51" s="413">
        <v>54.286754393238596</v>
      </c>
      <c r="DC51" s="413">
        <v>1.1295148186923065</v>
      </c>
      <c r="DD51" s="413">
        <v>55.143788354629251</v>
      </c>
      <c r="DF51" s="413">
        <v>0.99824918660131123</v>
      </c>
      <c r="DG51" s="413">
        <v>53.072277485675627</v>
      </c>
      <c r="DI51" s="413">
        <v>0.69760133966018156</v>
      </c>
      <c r="DJ51" s="413">
        <v>54.618451122556017</v>
      </c>
      <c r="DL51" s="413">
        <v>0.55402734730289471</v>
      </c>
      <c r="DM51" s="413">
        <v>56.602350605375328</v>
      </c>
      <c r="DO51" s="413">
        <v>0.44817328628716552</v>
      </c>
      <c r="DP51" s="413">
        <v>54.761226560348916</v>
      </c>
      <c r="DR51" s="413">
        <v>0.36766222461246961</v>
      </c>
      <c r="DS51" s="413">
        <v>54.761226560348916</v>
      </c>
      <c r="DU51" s="413">
        <v>0.28416910832398912</v>
      </c>
      <c r="DV51" s="413">
        <v>55.095822355336047</v>
      </c>
      <c r="DX51" s="413">
        <v>0.24292053635782826</v>
      </c>
      <c r="DY51" s="413">
        <v>55.432462559352274</v>
      </c>
      <c r="EA51" s="413">
        <v>0.19667968902156199</v>
      </c>
      <c r="EB51" s="413">
        <v>55.965629206326405</v>
      </c>
      <c r="ED51" s="413">
        <v>0.16219806248510504</v>
      </c>
      <c r="EE51" s="413">
        <v>56.063118117309031</v>
      </c>
    </row>
    <row r="52" spans="19:135" x14ac:dyDescent="0.2">
      <c r="S52" s="413">
        <v>2822.0601667951523</v>
      </c>
      <c r="T52" s="413">
        <v>1282.9084309442812</v>
      </c>
      <c r="V52" s="413">
        <v>2412.4647336160106</v>
      </c>
      <c r="W52" s="413">
        <v>1030.2854437032936</v>
      </c>
      <c r="Y52" s="413">
        <v>1977.621844977748</v>
      </c>
      <c r="Z52" s="413">
        <v>903.53354804347896</v>
      </c>
      <c r="AB52" s="413">
        <v>1526.890084087283</v>
      </c>
      <c r="AC52" s="413">
        <v>954.09547634999444</v>
      </c>
      <c r="AE52" s="413">
        <v>1183.88316817757</v>
      </c>
      <c r="AF52" s="413">
        <v>1059.9057537680453</v>
      </c>
      <c r="AH52" s="413">
        <v>911.48390694137834</v>
      </c>
      <c r="AI52" s="413">
        <v>655.12855685955094</v>
      </c>
      <c r="AJ52" s="413"/>
      <c r="AK52" s="413">
        <v>755.93035923296065</v>
      </c>
      <c r="AL52" s="413">
        <v>652.68981407139415</v>
      </c>
      <c r="AN52" s="413">
        <v>572.640221180617</v>
      </c>
      <c r="AO52" s="413">
        <v>608.49436358933576</v>
      </c>
      <c r="AQ52" s="413">
        <v>476.08659175623291</v>
      </c>
      <c r="AR52" s="413">
        <v>1044.9906553671112</v>
      </c>
      <c r="AT52" s="413">
        <v>374.90482385019925</v>
      </c>
      <c r="AU52" s="413">
        <v>503.84849726037726</v>
      </c>
      <c r="AW52" s="413">
        <v>300.26332927629812</v>
      </c>
      <c r="AX52" s="413">
        <v>457.96866397505943</v>
      </c>
      <c r="AZ52" s="413">
        <v>253.80463027357405</v>
      </c>
      <c r="BA52" s="413">
        <v>323.02212092575701</v>
      </c>
      <c r="BC52" s="413">
        <v>194.30812915781644</v>
      </c>
      <c r="BD52" s="413">
        <v>408.88108441158329</v>
      </c>
      <c r="BF52" s="413">
        <v>174.7528400007684</v>
      </c>
      <c r="BG52" s="413">
        <v>229.88785867046781</v>
      </c>
      <c r="BI52" s="413">
        <v>126.14122823692178</v>
      </c>
      <c r="BJ52" s="413">
        <v>240.40991835099717</v>
      </c>
      <c r="BL52" s="413">
        <v>111.03363181676379</v>
      </c>
      <c r="BM52" s="413">
        <v>240.23066409299398</v>
      </c>
      <c r="BO52" s="413">
        <v>90.92382259947118</v>
      </c>
      <c r="BP52" s="413">
        <v>249.17327348355636</v>
      </c>
      <c r="BR52" s="413">
        <v>62.935845587551199</v>
      </c>
      <c r="BS52" s="413">
        <v>202.66106808222148</v>
      </c>
      <c r="BU52" s="413">
        <v>49.840441343337773</v>
      </c>
      <c r="BV52" s="413">
        <v>278.2559402207126</v>
      </c>
      <c r="BX52" s="413">
        <v>38.036092805582292</v>
      </c>
      <c r="BY52" s="413">
        <v>196.70380603822716</v>
      </c>
      <c r="CA52" s="413">
        <v>25.042853204175401</v>
      </c>
      <c r="CB52" s="413">
        <v>229.88785867046781</v>
      </c>
      <c r="CD52" s="413">
        <v>15.285051683173393</v>
      </c>
      <c r="CE52" s="413">
        <v>231.09130690565962</v>
      </c>
      <c r="CG52" s="413">
        <v>10.056543342967858</v>
      </c>
      <c r="CH52" s="413">
        <v>223.29675410396749</v>
      </c>
      <c r="CJ52" s="413">
        <v>5.5672176478364666</v>
      </c>
      <c r="CK52" s="413">
        <v>231.95476799540185</v>
      </c>
      <c r="CN52" s="413">
        <v>3.4097654455692719</v>
      </c>
      <c r="CO52" s="413">
        <v>43.939705607607905</v>
      </c>
      <c r="CQ52" s="413">
        <v>2.5202635972563834</v>
      </c>
      <c r="CR52" s="413">
        <v>51.034154274709906</v>
      </c>
      <c r="CT52" s="413">
        <v>1.9394171552651498</v>
      </c>
      <c r="CU52" s="413">
        <v>51.390678751154873</v>
      </c>
      <c r="CW52" s="413">
        <v>1.5966008164967906</v>
      </c>
      <c r="CX52" s="413">
        <v>50.636019868674744</v>
      </c>
      <c r="CZ52" s="413">
        <v>1.3224677307602559</v>
      </c>
      <c r="DA52" s="413">
        <v>50.724224906364796</v>
      </c>
      <c r="DC52" s="413">
        <v>1.1565539751186285</v>
      </c>
      <c r="DD52" s="413">
        <v>51.569873909392882</v>
      </c>
      <c r="DF52" s="413">
        <v>1.0194628046992775</v>
      </c>
      <c r="DG52" s="413">
        <v>49.632619369917492</v>
      </c>
      <c r="DI52" s="413">
        <v>0.71305042575637234</v>
      </c>
      <c r="DJ52" s="413">
        <v>51.078584217003588</v>
      </c>
      <c r="DL52" s="413">
        <v>0.56580088513218918</v>
      </c>
      <c r="DM52" s="413">
        <v>52.933905536604449</v>
      </c>
      <c r="DO52" s="413">
        <v>0.45809853627197195</v>
      </c>
      <c r="DP52" s="413">
        <v>51.212106260809996</v>
      </c>
      <c r="DR52" s="413">
        <v>0.37646359334073071</v>
      </c>
      <c r="DS52" s="413">
        <v>51.212106260809996</v>
      </c>
      <c r="DU52" s="413">
        <v>0.29071692721523223</v>
      </c>
      <c r="DV52" s="413">
        <v>51.525016626110471</v>
      </c>
      <c r="DX52" s="413">
        <v>0.24895377809194863</v>
      </c>
      <c r="DY52" s="413">
        <v>51.884970265737003</v>
      </c>
      <c r="EA52" s="413">
        <v>0.20191800100332749</v>
      </c>
      <c r="EB52" s="413">
        <v>52.429621151233732</v>
      </c>
      <c r="ED52" s="413">
        <v>0.1662264584966186</v>
      </c>
      <c r="EE52" s="413">
        <v>52.429621151233732</v>
      </c>
    </row>
    <row r="53" spans="19:135" x14ac:dyDescent="0.2">
      <c r="S53" s="413">
        <v>2849.0396946624242</v>
      </c>
      <c r="T53" s="413">
        <v>1221.281219369532</v>
      </c>
      <c r="V53" s="413">
        <v>2441.5438243180215</v>
      </c>
      <c r="W53" s="413">
        <v>975.68585694174624</v>
      </c>
      <c r="Y53" s="413">
        <v>1997.9360044920641</v>
      </c>
      <c r="Z53" s="413">
        <v>854.37562579763676</v>
      </c>
      <c r="AB53" s="413">
        <v>1542.5743205896995</v>
      </c>
      <c r="AC53" s="413">
        <v>902.18666638595448</v>
      </c>
      <c r="AE53" s="413">
        <v>1196.465593628049</v>
      </c>
      <c r="AF53" s="413">
        <v>1002.2401975255857</v>
      </c>
      <c r="AH53" s="413">
        <v>920.84668250302639</v>
      </c>
      <c r="AI53" s="413">
        <v>619.02353220157465</v>
      </c>
      <c r="AJ53" s="413"/>
      <c r="AK53" s="413">
        <v>764.772552144776</v>
      </c>
      <c r="AL53" s="413">
        <v>617.63989683298701</v>
      </c>
      <c r="AN53" s="413">
        <v>579.54264619819276</v>
      </c>
      <c r="AO53" s="413">
        <v>568.98660290182988</v>
      </c>
      <c r="AQ53" s="413">
        <v>481.31607251381075</v>
      </c>
      <c r="AR53" s="413">
        <v>988.87389791834187</v>
      </c>
      <c r="AT53" s="413">
        <v>378.22233254908042</v>
      </c>
      <c r="AU53" s="413">
        <v>475.01659118497344</v>
      </c>
      <c r="AW53" s="413">
        <v>303.34763843414271</v>
      </c>
      <c r="AX53" s="413">
        <v>432.72938882475512</v>
      </c>
      <c r="AZ53" s="413">
        <v>251.48978816639828</v>
      </c>
      <c r="BA53" s="413">
        <v>341.86263511367076</v>
      </c>
      <c r="BC53" s="413">
        <v>195.95848126592659</v>
      </c>
      <c r="BD53" s="413">
        <v>385.77117159519133</v>
      </c>
      <c r="BF53" s="413">
        <v>178.67595651192303</v>
      </c>
      <c r="BG53" s="413">
        <v>209.26649889009931</v>
      </c>
      <c r="BI53" s="413">
        <v>128.88216932929078</v>
      </c>
      <c r="BJ53" s="413">
        <v>214.80163212512412</v>
      </c>
      <c r="BL53" s="413">
        <v>112.17417085050658</v>
      </c>
      <c r="BM53" s="413">
        <v>227.16060119148656</v>
      </c>
      <c r="BO53" s="413">
        <v>96.673539945354889</v>
      </c>
      <c r="BP53" s="413">
        <v>170.2035358205996</v>
      </c>
      <c r="BR53" s="413">
        <v>63.380984930902429</v>
      </c>
      <c r="BS53" s="413">
        <v>191.34936111410488</v>
      </c>
      <c r="BU53" s="413">
        <v>51.319765687102723</v>
      </c>
      <c r="BV53" s="413">
        <v>220.31877405083526</v>
      </c>
      <c r="BX53" s="413">
        <v>37.64935806792468</v>
      </c>
      <c r="BY53" s="413">
        <v>208.17670714437639</v>
      </c>
      <c r="CA53" s="413">
        <v>25.22886806044097</v>
      </c>
      <c r="CB53" s="413">
        <v>216.89462280320566</v>
      </c>
      <c r="CD53" s="413">
        <v>15.414874956019627</v>
      </c>
      <c r="CE53" s="413">
        <v>218.19274098309461</v>
      </c>
      <c r="CG53" s="413">
        <v>10.116970998767499</v>
      </c>
      <c r="CH53" s="413">
        <v>210.51896261252816</v>
      </c>
      <c r="CJ53" s="413">
        <v>5.6026439157277643</v>
      </c>
      <c r="CK53" s="413">
        <v>218.68153582154571</v>
      </c>
      <c r="CN53" s="413">
        <v>3.4883331925382755</v>
      </c>
      <c r="CO53" s="413">
        <v>41.091937014333872</v>
      </c>
      <c r="CQ53" s="413">
        <v>2.5715671487572251</v>
      </c>
      <c r="CR53" s="413">
        <v>47.726588606753815</v>
      </c>
      <c r="CT53" s="413">
        <v>2.0015657595671676</v>
      </c>
      <c r="CU53" s="413">
        <v>47.148663634573943</v>
      </c>
      <c r="CW53" s="413">
        <v>1.6348214210547996</v>
      </c>
      <c r="CX53" s="413">
        <v>47.395483872801556</v>
      </c>
      <c r="CZ53" s="413">
        <v>1.3588800612993817</v>
      </c>
      <c r="DA53" s="413">
        <v>47.519378103052823</v>
      </c>
      <c r="DC53" s="413">
        <v>1.1842404147573062</v>
      </c>
      <c r="DD53" s="413">
        <v>48.269574376778714</v>
      </c>
      <c r="DF53" s="413">
        <v>1.0438674550773879</v>
      </c>
      <c r="DG53" s="413">
        <v>46.456297651606661</v>
      </c>
      <c r="DI53" s="413">
        <v>0.72756558174256092</v>
      </c>
      <c r="DJ53" s="413">
        <v>47.685074347692456</v>
      </c>
      <c r="DL53" s="413">
        <v>0.57833111707234874</v>
      </c>
      <c r="DM53" s="413">
        <v>49.503215421093614</v>
      </c>
      <c r="DO53" s="413">
        <v>0.46865403355154461</v>
      </c>
      <c r="DP53" s="413">
        <v>47.893007377732914</v>
      </c>
      <c r="DR53" s="413">
        <v>0.38547565570653503</v>
      </c>
      <c r="DS53" s="413">
        <v>47.934702661691361</v>
      </c>
      <c r="DU53" s="413">
        <v>0.29741562081796458</v>
      </c>
      <c r="DV53" s="413">
        <v>48.18563776394636</v>
      </c>
      <c r="DX53" s="413">
        <v>0.2549134167238219</v>
      </c>
      <c r="DY53" s="413">
        <v>48.564505619680837</v>
      </c>
      <c r="EA53" s="413">
        <v>0.20711428106936397</v>
      </c>
      <c r="EB53" s="413">
        <v>49.11702437808313</v>
      </c>
      <c r="ED53" s="413">
        <v>0.17035490486740854</v>
      </c>
      <c r="EE53" s="413">
        <v>49.074300669268418</v>
      </c>
    </row>
    <row r="54" spans="19:135" x14ac:dyDescent="0.2">
      <c r="S54" s="413">
        <v>2875.2637298342052</v>
      </c>
      <c r="T54" s="413">
        <v>1161.7475331943151</v>
      </c>
      <c r="V54" s="413">
        <v>2470.1028062845317</v>
      </c>
      <c r="W54" s="413">
        <v>923.29081752298714</v>
      </c>
      <c r="Y54" s="413">
        <v>2020.5938776416847</v>
      </c>
      <c r="Z54" s="413">
        <v>808.49503393130738</v>
      </c>
      <c r="AB54" s="413">
        <v>1558.9689504926832</v>
      </c>
      <c r="AC54" s="413">
        <v>853.10202299504613</v>
      </c>
      <c r="AE54" s="413">
        <v>1209.181746319925</v>
      </c>
      <c r="AF54" s="413">
        <v>947.71201115297583</v>
      </c>
      <c r="AH54" s="413">
        <v>930.9615441483943</v>
      </c>
      <c r="AI54" s="413">
        <v>585.78151876038066</v>
      </c>
      <c r="AJ54" s="413"/>
      <c r="AK54" s="413">
        <v>773.99087981619937</v>
      </c>
      <c r="AL54" s="413">
        <v>584.90830449551618</v>
      </c>
      <c r="AN54" s="413">
        <v>586.94180233875795</v>
      </c>
      <c r="AO54" s="413">
        <v>514.48209184983796</v>
      </c>
      <c r="AQ54" s="413">
        <v>486.26015800653533</v>
      </c>
      <c r="AR54" s="413">
        <v>935.07292252559023</v>
      </c>
      <c r="AT54" s="413">
        <v>382.10743768927222</v>
      </c>
      <c r="AU54" s="413">
        <v>449.50785510703804</v>
      </c>
      <c r="AW54" s="413">
        <v>306.46362965920508</v>
      </c>
      <c r="AX54" s="413">
        <v>409.18618149681373</v>
      </c>
      <c r="AZ54" s="413">
        <v>265.98344499997387</v>
      </c>
      <c r="BA54" s="413">
        <v>243.11483886578378</v>
      </c>
      <c r="BC54" s="413">
        <v>197.97136955229354</v>
      </c>
      <c r="BD54" s="413">
        <v>364.78278737965439</v>
      </c>
      <c r="BF54" s="413">
        <v>182.81594856649184</v>
      </c>
      <c r="BG54" s="413">
        <v>185.17130877867643</v>
      </c>
      <c r="BI54" s="413">
        <v>130.20604879237172</v>
      </c>
      <c r="BJ54" s="413">
        <v>202.96362240436383</v>
      </c>
      <c r="BL54" s="413">
        <v>113.366368847855</v>
      </c>
      <c r="BM54" s="413">
        <v>214.80163212512412</v>
      </c>
      <c r="BO54" s="413">
        <v>95.994579273828094</v>
      </c>
      <c r="BP54" s="413">
        <v>180.53431678603818</v>
      </c>
      <c r="BR54" s="413">
        <v>63.829272703152157</v>
      </c>
      <c r="BS54" s="413">
        <v>180.53431678603818</v>
      </c>
      <c r="BU54" s="413">
        <v>51.792139358451536</v>
      </c>
      <c r="BV54" s="413">
        <v>208.02148658846642</v>
      </c>
      <c r="BX54" s="413">
        <v>37.266555483815949</v>
      </c>
      <c r="BY54" s="413">
        <v>220.31877405083526</v>
      </c>
      <c r="CA54" s="413">
        <v>25.425222892973093</v>
      </c>
      <c r="CB54" s="413">
        <v>204.63576316302539</v>
      </c>
      <c r="CD54" s="413">
        <v>15.540323496802351</v>
      </c>
      <c r="CE54" s="413">
        <v>206.01411993896971</v>
      </c>
      <c r="CG54" s="413">
        <v>10.167007491319101</v>
      </c>
      <c r="CH54" s="413">
        <v>198.47235933765683</v>
      </c>
      <c r="CJ54" s="413">
        <v>5.6382956140829137</v>
      </c>
      <c r="CK54" s="413">
        <v>206.16784264688158</v>
      </c>
      <c r="CN54" s="413">
        <v>3.5624631484032143</v>
      </c>
      <c r="CO54" s="413">
        <v>38.428734654462957</v>
      </c>
      <c r="CQ54" s="413">
        <v>2.6262150704777958</v>
      </c>
      <c r="CR54" s="413">
        <v>44.594565314518974</v>
      </c>
      <c r="CT54" s="413">
        <v>2.0584789162212376</v>
      </c>
      <c r="CU54" s="413">
        <v>43.106494431845029</v>
      </c>
      <c r="CW54" s="413">
        <v>1.6695627238779012</v>
      </c>
      <c r="CX54" s="413">
        <v>44.362331347583932</v>
      </c>
      <c r="CZ54" s="413">
        <v>1.3938503033757583</v>
      </c>
      <c r="DA54" s="413">
        <v>44.517019224428886</v>
      </c>
      <c r="DC54" s="413">
        <v>1.2125896327499193</v>
      </c>
      <c r="DD54" s="413">
        <v>45.180482981382603</v>
      </c>
      <c r="DF54" s="413">
        <v>1.0688563219245371</v>
      </c>
      <c r="DG54" s="413">
        <v>43.445426650478943</v>
      </c>
      <c r="DI54" s="413">
        <v>0.74367825623719619</v>
      </c>
      <c r="DJ54" s="413">
        <v>44.594565314518974</v>
      </c>
      <c r="DL54" s="413">
        <v>0.59165701106587398</v>
      </c>
      <c r="DM54" s="413">
        <v>46.294871164051969</v>
      </c>
      <c r="DO54" s="413">
        <v>0.47903285036573223</v>
      </c>
      <c r="DP54" s="413">
        <v>44.789022033230843</v>
      </c>
      <c r="DR54" s="413">
        <v>0.39470345544913166</v>
      </c>
      <c r="DS54" s="413">
        <v>44.828015011415921</v>
      </c>
      <c r="DU54" s="413">
        <v>0.30426866558426036</v>
      </c>
      <c r="DV54" s="413">
        <v>45.062686802543318</v>
      </c>
      <c r="DX54" s="413">
        <v>0.26101572156825364</v>
      </c>
      <c r="DY54" s="413">
        <v>45.416999919786903</v>
      </c>
      <c r="EA54" s="413">
        <v>0.21225822872819586</v>
      </c>
      <c r="EB54" s="413">
        <v>45.973699015620653</v>
      </c>
      <c r="ED54" s="413">
        <v>0.17489208989021809</v>
      </c>
      <c r="EE54" s="413">
        <v>45.973699015620653</v>
      </c>
    </row>
    <row r="55" spans="19:135" x14ac:dyDescent="0.2">
      <c r="S55" s="413">
        <v>2903.7750072735062</v>
      </c>
      <c r="T55" s="413">
        <v>1106.7657666562691</v>
      </c>
      <c r="V55" s="413">
        <v>2497.2351711071833</v>
      </c>
      <c r="W55" s="413">
        <v>873.05797523796446</v>
      </c>
      <c r="Y55" s="413">
        <v>2044.2289660388089</v>
      </c>
      <c r="Z55" s="413">
        <v>765.07826318351636</v>
      </c>
      <c r="AB55" s="413">
        <v>1575.537824116743</v>
      </c>
      <c r="AC55" s="413">
        <v>806.68789370790296</v>
      </c>
      <c r="AE55" s="413">
        <v>1222.4637685072505</v>
      </c>
      <c r="AF55" s="413">
        <v>896.150501946605</v>
      </c>
      <c r="AH55" s="413">
        <v>940.1930113682954</v>
      </c>
      <c r="AI55" s="413">
        <v>553.49830356913003</v>
      </c>
      <c r="AJ55" s="413"/>
      <c r="AK55" s="413">
        <v>782.76843181706897</v>
      </c>
      <c r="AL55" s="413">
        <v>553.08560459068167</v>
      </c>
      <c r="AN55" s="413">
        <v>598.21803801062754</v>
      </c>
      <c r="AO55" s="413">
        <v>468.33211082017419</v>
      </c>
      <c r="AQ55" s="413">
        <v>490.90891413088849</v>
      </c>
      <c r="AR55" s="413">
        <v>883.53978361522275</v>
      </c>
      <c r="AT55" s="413">
        <v>387.39523091630315</v>
      </c>
      <c r="AU55" s="413">
        <v>417.82195195024434</v>
      </c>
      <c r="AW55" s="413">
        <v>309.72075492048066</v>
      </c>
      <c r="AX55" s="413">
        <v>386.92387309924493</v>
      </c>
      <c r="AZ55" s="413">
        <v>263.27903899410154</v>
      </c>
      <c r="BA55" s="413">
        <v>257.10285535983729</v>
      </c>
      <c r="BC55" s="413">
        <v>200.4282727264615</v>
      </c>
      <c r="BD55" s="413">
        <v>345.45126176179787</v>
      </c>
      <c r="BF55" s="413">
        <v>184.88919844188024</v>
      </c>
      <c r="BG55" s="413">
        <v>175.09682198312362</v>
      </c>
      <c r="BI55" s="413">
        <v>131.49717932167755</v>
      </c>
      <c r="BJ55" s="413">
        <v>191.77802147939511</v>
      </c>
      <c r="BL55" s="413">
        <v>114.57123764146698</v>
      </c>
      <c r="BM55" s="413">
        <v>203.11506890547182</v>
      </c>
      <c r="BO55" s="413">
        <v>95.286802063090136</v>
      </c>
      <c r="BP55" s="413">
        <v>191.34936111410488</v>
      </c>
      <c r="BR55" s="413">
        <v>64.326052270204016</v>
      </c>
      <c r="BS55" s="413">
        <v>170.330537544706</v>
      </c>
      <c r="BU55" s="413">
        <v>52.140082879996839</v>
      </c>
      <c r="BV55" s="413">
        <v>196.11779729377534</v>
      </c>
      <c r="BX55" s="413">
        <v>38.835203856475687</v>
      </c>
      <c r="BY55" s="413">
        <v>175.75106248547911</v>
      </c>
      <c r="CA55" s="413">
        <v>25.63213713133695</v>
      </c>
      <c r="CB55" s="413">
        <v>193.21383684041308</v>
      </c>
      <c r="CD55" s="413">
        <v>15.677838820970782</v>
      </c>
      <c r="CE55" s="413">
        <v>194.51525941239515</v>
      </c>
      <c r="CG55" s="413">
        <v>10.21369150962167</v>
      </c>
      <c r="CH55" s="413">
        <v>186.97558661068177</v>
      </c>
      <c r="CJ55" s="413">
        <v>5.6741741773994487</v>
      </c>
      <c r="CK55" s="413">
        <v>194.37022509461229</v>
      </c>
      <c r="CN55" s="413">
        <v>3.6413574921569092</v>
      </c>
      <c r="CO55" s="413">
        <v>35.938136638046274</v>
      </c>
      <c r="CQ55" s="413">
        <v>2.7008897040734983</v>
      </c>
      <c r="CR55" s="413">
        <v>41.777001313153818</v>
      </c>
      <c r="CT55" s="413">
        <v>2.1096038688183247</v>
      </c>
      <c r="CU55" s="413">
        <v>40.347822892798632</v>
      </c>
      <c r="CW55" s="413">
        <v>1.7020570971059308</v>
      </c>
      <c r="CX55" s="413">
        <v>41.451085035317426</v>
      </c>
      <c r="CZ55" s="413">
        <v>1.4184906713439902</v>
      </c>
      <c r="DA55" s="413">
        <v>41.704354723044133</v>
      </c>
      <c r="DC55" s="413">
        <v>1.2405300987332699</v>
      </c>
      <c r="DD55" s="413">
        <v>42.252298582235063</v>
      </c>
      <c r="DF55" s="413">
        <v>1.0944433906442201</v>
      </c>
      <c r="DG55" s="413">
        <v>40.629692684450646</v>
      </c>
      <c r="DI55" s="413">
        <v>0.76148097326974662</v>
      </c>
      <c r="DJ55" s="413">
        <v>41.740662213587932</v>
      </c>
      <c r="DL55" s="413">
        <v>0.60582053172818962</v>
      </c>
      <c r="DM55" s="413">
        <v>43.332154172856718</v>
      </c>
      <c r="DO55" s="413">
        <v>0.49007071569053956</v>
      </c>
      <c r="DP55" s="413">
        <v>41.886208541289534</v>
      </c>
      <c r="DR55" s="413">
        <v>0.40415215704850932</v>
      </c>
      <c r="DS55" s="413">
        <v>41.959171910303525</v>
      </c>
      <c r="DU55" s="413">
        <v>0.31127961807053306</v>
      </c>
      <c r="DV55" s="413">
        <v>42.14213687098875</v>
      </c>
      <c r="DX55" s="413">
        <v>0.26726410787396343</v>
      </c>
      <c r="DY55" s="413">
        <v>42.473486662613318</v>
      </c>
      <c r="EA55" s="413">
        <v>0.21733942231182699</v>
      </c>
      <c r="EB55" s="413">
        <v>43.031535968249663</v>
      </c>
      <c r="ED55" s="413">
        <v>0.17955011703346577</v>
      </c>
      <c r="EE55" s="413">
        <v>43.068998892580417</v>
      </c>
    </row>
    <row r="56" spans="19:135" x14ac:dyDescent="0.2">
      <c r="S56" s="413">
        <v>2934.6366104587478</v>
      </c>
      <c r="T56" s="413">
        <v>1054.3861099271694</v>
      </c>
      <c r="V56" s="413">
        <v>2525.5554164025789</v>
      </c>
      <c r="W56" s="413">
        <v>826.17412763271386</v>
      </c>
      <c r="Y56" s="413">
        <v>2067.4118310040249</v>
      </c>
      <c r="Z56" s="413">
        <v>723.99300457006757</v>
      </c>
      <c r="AB56" s="413">
        <v>1593.4054315280932</v>
      </c>
      <c r="AC56" s="413">
        <v>762.79898571834917</v>
      </c>
      <c r="AE56" s="413">
        <v>1235.4562323302068</v>
      </c>
      <c r="AF56" s="413">
        <v>847.39426396224121</v>
      </c>
      <c r="AH56" s="413">
        <v>948.51271891915871</v>
      </c>
      <c r="AI56" s="413">
        <v>522.60430564159708</v>
      </c>
      <c r="AJ56" s="413"/>
      <c r="AK56" s="413">
        <v>790.5304077703322</v>
      </c>
      <c r="AL56" s="413">
        <v>521.82526854337789</v>
      </c>
      <c r="AN56" s="413">
        <v>611.64774285650981</v>
      </c>
      <c r="AO56" s="413">
        <v>420.63625825578532</v>
      </c>
      <c r="AQ56" s="413">
        <v>495.42749372612099</v>
      </c>
      <c r="AR56" s="413">
        <v>833.60221460650791</v>
      </c>
      <c r="AT56" s="413">
        <v>393.58752279665566</v>
      </c>
      <c r="AU56" s="413">
        <v>380.3425615851686</v>
      </c>
      <c r="AW56" s="413">
        <v>312.57158496882369</v>
      </c>
      <c r="AX56" s="413">
        <v>365.05497939198949</v>
      </c>
      <c r="AZ56" s="413">
        <v>260.69398274631675</v>
      </c>
      <c r="BA56" s="413">
        <v>272.09857757315717</v>
      </c>
      <c r="BC56" s="413">
        <v>202.91566704296426</v>
      </c>
      <c r="BD56" s="413">
        <v>327.14420302023893</v>
      </c>
      <c r="BF56" s="413">
        <v>186.78838289878769</v>
      </c>
      <c r="BG56" s="413">
        <v>165.44699828204921</v>
      </c>
      <c r="BI56" s="413">
        <v>132.75432183611434</v>
      </c>
      <c r="BJ56" s="413">
        <v>181.20887421528661</v>
      </c>
      <c r="BL56" s="413">
        <v>115.70733250089349</v>
      </c>
      <c r="BM56" s="413">
        <v>191.92112155811071</v>
      </c>
      <c r="BO56" s="413">
        <v>94.484301586234125</v>
      </c>
      <c r="BP56" s="413">
        <v>202.66106808222148</v>
      </c>
      <c r="BR56" s="413">
        <v>64.849547233000266</v>
      </c>
      <c r="BS56" s="413">
        <v>160.82338776670423</v>
      </c>
      <c r="BU56" s="413">
        <v>52.582933604107048</v>
      </c>
      <c r="BV56" s="413">
        <v>185.0332414901624</v>
      </c>
      <c r="BX56" s="413">
        <v>39.234119618816642</v>
      </c>
      <c r="BY56" s="413">
        <v>166.18909648765478</v>
      </c>
      <c r="CA56" s="413">
        <v>25.822529107258848</v>
      </c>
      <c r="CB56" s="413">
        <v>182.29341255439292</v>
      </c>
      <c r="CD56" s="413">
        <v>15.816571009407518</v>
      </c>
      <c r="CE56" s="413">
        <v>183.65821796816712</v>
      </c>
      <c r="CG56" s="413">
        <v>10.267824111479772</v>
      </c>
      <c r="CH56" s="413">
        <v>176.27621451596491</v>
      </c>
      <c r="CJ56" s="413">
        <v>5.7102810493031475</v>
      </c>
      <c r="CK56" s="413">
        <v>183.24770690858125</v>
      </c>
      <c r="CN56" s="413">
        <v>3.7219990308195863</v>
      </c>
      <c r="CO56" s="413">
        <v>33.608956335097254</v>
      </c>
      <c r="CQ56" s="413">
        <v>2.7776876599230929</v>
      </c>
      <c r="CR56" s="413">
        <v>39.137456019803842</v>
      </c>
      <c r="CT56" s="413">
        <v>2.1582133188277157</v>
      </c>
      <c r="CU56" s="413">
        <v>37.700025830820294</v>
      </c>
      <c r="CW56" s="413">
        <v>1.7367048911040692</v>
      </c>
      <c r="CX56" s="413">
        <v>38.764605995724821</v>
      </c>
      <c r="CZ56" s="413">
        <v>1.4473660672708222</v>
      </c>
      <c r="DA56" s="413">
        <v>39.069399370546172</v>
      </c>
      <c r="DC56" s="413">
        <v>1.270226820578888</v>
      </c>
      <c r="DD56" s="413">
        <v>39.548292721995281</v>
      </c>
      <c r="DF56" s="413">
        <v>1.1177012148734748</v>
      </c>
      <c r="DG56" s="413">
        <v>37.963398118699189</v>
      </c>
      <c r="DI56" s="413">
        <v>0.77970986483554849</v>
      </c>
      <c r="DJ56" s="413">
        <v>39.035415438021587</v>
      </c>
      <c r="DL56" s="413">
        <v>0.61977983626255206</v>
      </c>
      <c r="DM56" s="413">
        <v>40.559041164763897</v>
      </c>
      <c r="DO56" s="413">
        <v>0.50136291528665122</v>
      </c>
      <c r="DP56" s="413">
        <v>39.171528788074298</v>
      </c>
      <c r="DR56" s="413">
        <v>0.4138270486157769</v>
      </c>
      <c r="DS56" s="413">
        <v>39.239763340910208</v>
      </c>
      <c r="DU56" s="413">
        <v>0.31845211678329738</v>
      </c>
      <c r="DV56" s="413">
        <v>39.410870191453277</v>
      </c>
      <c r="DX56" s="413">
        <v>0.27366207264640618</v>
      </c>
      <c r="DY56" s="413">
        <v>39.755325504658934</v>
      </c>
      <c r="EA56" s="413">
        <v>0.22254225324440352</v>
      </c>
      <c r="EB56" s="413">
        <v>40.27766152028795</v>
      </c>
      <c r="ED56" s="413">
        <v>0.18417076843333843</v>
      </c>
      <c r="EE56" s="413">
        <v>40.312726942699733</v>
      </c>
    </row>
    <row r="57" spans="19:135" x14ac:dyDescent="0.2">
      <c r="S57" s="413">
        <v>2967.9172680526385</v>
      </c>
      <c r="T57" s="413">
        <v>1004.4854135361251</v>
      </c>
      <c r="V57" s="413">
        <v>2553.2968896575876</v>
      </c>
      <c r="W57" s="413">
        <v>781.22504564717019</v>
      </c>
      <c r="Y57" s="413">
        <v>2091.5945536776544</v>
      </c>
      <c r="Z57" s="413">
        <v>685.11405419534742</v>
      </c>
      <c r="AB57" s="413">
        <v>1610.9078842068336</v>
      </c>
      <c r="AC57" s="413">
        <v>721.29791106500875</v>
      </c>
      <c r="AE57" s="413">
        <v>1248.5867813222615</v>
      </c>
      <c r="AF57" s="413">
        <v>801.29067275676664</v>
      </c>
      <c r="AH57" s="413">
        <v>958.93147277149455</v>
      </c>
      <c r="AI57" s="413">
        <v>494.17133613238332</v>
      </c>
      <c r="AJ57" s="413"/>
      <c r="AK57" s="413">
        <v>800.90548367090196</v>
      </c>
      <c r="AL57" s="413">
        <v>495.64794217338084</v>
      </c>
      <c r="AN57" s="413">
        <v>621.42458327544762</v>
      </c>
      <c r="AO57" s="413">
        <v>382.90441948741255</v>
      </c>
      <c r="AQ57" s="413">
        <v>500.16389163516232</v>
      </c>
      <c r="AR57" s="413">
        <v>785.9006914572517</v>
      </c>
      <c r="AT57" s="413">
        <v>401.14906577566614</v>
      </c>
      <c r="AU57" s="413">
        <v>343.90868907264041</v>
      </c>
      <c r="AW57" s="413">
        <v>315.00431167989979</v>
      </c>
      <c r="AX57" s="413">
        <v>343.65226414099277</v>
      </c>
      <c r="AZ57" s="413">
        <v>258.31630583909083</v>
      </c>
      <c r="BA57" s="413">
        <v>287.96893684324715</v>
      </c>
      <c r="BC57" s="413">
        <v>205.21686059150272</v>
      </c>
      <c r="BD57" s="413">
        <v>309.34549556762607</v>
      </c>
      <c r="BF57" s="413">
        <v>188.57412171505945</v>
      </c>
      <c r="BG57" s="413">
        <v>156.32898947291395</v>
      </c>
      <c r="BI57" s="413">
        <v>134.02348291482582</v>
      </c>
      <c r="BJ57" s="413">
        <v>171.22220701343304</v>
      </c>
      <c r="BL57" s="413">
        <v>116.89587985405322</v>
      </c>
      <c r="BM57" s="413">
        <v>181.34408785428516</v>
      </c>
      <c r="BO57" s="413">
        <v>98.774173353516318</v>
      </c>
      <c r="BP57" s="413">
        <v>152.30061326055187</v>
      </c>
      <c r="BR57" s="413">
        <v>65.400345531814821</v>
      </c>
      <c r="BS57" s="413">
        <v>151.73366801242929</v>
      </c>
      <c r="BU57" s="413">
        <v>52.954847770310664</v>
      </c>
      <c r="BV57" s="413">
        <v>174.70544727243754</v>
      </c>
      <c r="BX57" s="413">
        <v>39.455962446981516</v>
      </c>
      <c r="BY57" s="413">
        <v>190.49491265432221</v>
      </c>
      <c r="CA57" s="413">
        <v>26.014335288492994</v>
      </c>
      <c r="CB57" s="413">
        <v>171.99020941845612</v>
      </c>
      <c r="CD57" s="413">
        <v>15.950908730745194</v>
      </c>
      <c r="CE57" s="413">
        <v>173.27787618403639</v>
      </c>
      <c r="CG57" s="413">
        <v>10.325881821506677</v>
      </c>
      <c r="CH57" s="413">
        <v>166.18909648765478</v>
      </c>
      <c r="CJ57" s="413">
        <v>5.7486431506165738</v>
      </c>
      <c r="CK57" s="413">
        <v>172.76165663186265</v>
      </c>
      <c r="CN57" s="413">
        <v>3.8077612577939663</v>
      </c>
      <c r="CO57" s="413">
        <v>31.458095484065218</v>
      </c>
      <c r="CQ57" s="413">
        <v>2.8367158124164202</v>
      </c>
      <c r="CR57" s="413">
        <v>36.569088419453372</v>
      </c>
      <c r="CT57" s="413">
        <v>2.2079428268087198</v>
      </c>
      <c r="CU57" s="413">
        <v>35.25665603482328</v>
      </c>
      <c r="CW57" s="413">
        <v>1.7751659746212143</v>
      </c>
      <c r="CX57" s="413">
        <v>36.252239880414429</v>
      </c>
      <c r="CZ57" s="413">
        <v>1.4807162471468664</v>
      </c>
      <c r="DA57" s="413">
        <v>36.569088419453372</v>
      </c>
      <c r="DC57" s="413">
        <v>1.3006344443923636</v>
      </c>
      <c r="DD57" s="413">
        <v>36.985135223010907</v>
      </c>
      <c r="DF57" s="413">
        <v>1.1404536134329899</v>
      </c>
      <c r="DG57" s="413">
        <v>35.472077229627217</v>
      </c>
      <c r="DI57" s="413">
        <v>0.79697732713394587</v>
      </c>
      <c r="DJ57" s="413">
        <v>36.505497939198953</v>
      </c>
      <c r="DL57" s="413">
        <v>0.63350548658278716</v>
      </c>
      <c r="DM57" s="413">
        <v>37.930376224816627</v>
      </c>
      <c r="DO57" s="413">
        <v>0.51336490947782742</v>
      </c>
      <c r="DP57" s="413">
        <v>36.664681895677347</v>
      </c>
      <c r="DR57" s="413">
        <v>0.42373354485273618</v>
      </c>
      <c r="DS57" s="413">
        <v>36.728549665239207</v>
      </c>
      <c r="DU57" s="413">
        <v>0.32578988406746212</v>
      </c>
      <c r="DV57" s="413">
        <v>36.856619160117539</v>
      </c>
      <c r="DX57" s="413">
        <v>0.28021319660492533</v>
      </c>
      <c r="DY57" s="413">
        <v>37.211117574027313</v>
      </c>
      <c r="EA57" s="413">
        <v>0.22786963337024208</v>
      </c>
      <c r="EB57" s="413">
        <v>37.700025830820294</v>
      </c>
      <c r="ED57" s="413">
        <v>0.18874488465659714</v>
      </c>
      <c r="EE57" s="413">
        <v>37.732847183421086</v>
      </c>
    </row>
    <row r="58" spans="19:135" x14ac:dyDescent="0.2">
      <c r="S58" s="413">
        <v>3001.5753496062571</v>
      </c>
      <c r="T58" s="413">
        <v>956.94635627980267</v>
      </c>
      <c r="V58" s="413">
        <v>2583.1630583909082</v>
      </c>
      <c r="W58" s="413">
        <v>739.2726930837066</v>
      </c>
      <c r="Y58" s="413">
        <v>2116.0601440736882</v>
      </c>
      <c r="Z58" s="413">
        <v>648.32293170390642</v>
      </c>
      <c r="AB58" s="413">
        <v>1628.0287698697516</v>
      </c>
      <c r="AC58" s="413">
        <v>682.05475655790474</v>
      </c>
      <c r="AE58" s="413">
        <v>1261.8568830660211</v>
      </c>
      <c r="AF58" s="413">
        <v>758.26078143849838</v>
      </c>
      <c r="AH58" s="413">
        <v>971.51667723125752</v>
      </c>
      <c r="AI58" s="413">
        <v>469.3812672559859</v>
      </c>
      <c r="AJ58" s="413"/>
      <c r="AK58" s="413">
        <v>816.29235669439356</v>
      </c>
      <c r="AL58" s="413">
        <v>455.92365782879449</v>
      </c>
      <c r="AN58" s="413">
        <v>633.36329683339409</v>
      </c>
      <c r="AO58" s="413">
        <v>343.90868907264041</v>
      </c>
      <c r="AQ58" s="413">
        <v>505.65784481979762</v>
      </c>
      <c r="AR58" s="413">
        <v>739.2726930837066</v>
      </c>
      <c r="AT58" s="413">
        <v>408.85587995590066</v>
      </c>
      <c r="AU58" s="413">
        <v>310.96489944940794</v>
      </c>
      <c r="AW58" s="413">
        <v>318.91364005901426</v>
      </c>
      <c r="AX58" s="413">
        <v>326.41297348471937</v>
      </c>
      <c r="AZ58" s="413">
        <v>279.43512223471976</v>
      </c>
      <c r="BA58" s="413">
        <v>183.11107389461063</v>
      </c>
      <c r="BC58" s="413">
        <v>207.25180256459407</v>
      </c>
      <c r="BD58" s="413">
        <v>291.86132301657892</v>
      </c>
      <c r="BF58" s="413">
        <v>190.44403335005262</v>
      </c>
      <c r="BG58" s="413">
        <v>147.71348651463563</v>
      </c>
      <c r="BI58" s="413">
        <v>135.30477745798069</v>
      </c>
      <c r="BJ58" s="413">
        <v>161.78591860639534</v>
      </c>
      <c r="BL58" s="413">
        <v>118.0966359824061</v>
      </c>
      <c r="BM58" s="413">
        <v>171.47782600956708</v>
      </c>
      <c r="BO58" s="413">
        <v>97.46028356494611</v>
      </c>
      <c r="BP58" s="413">
        <v>160.7034747562866</v>
      </c>
      <c r="BR58" s="413">
        <v>65.955822024678866</v>
      </c>
      <c r="BS58" s="413">
        <v>143.15769819439552</v>
      </c>
      <c r="BU58" s="413">
        <v>53.536520016978535</v>
      </c>
      <c r="BV58" s="413">
        <v>162.14835102093198</v>
      </c>
      <c r="BX58" s="413">
        <v>39.637133049500804</v>
      </c>
      <c r="BY58" s="413">
        <v>157.14736173310442</v>
      </c>
      <c r="CA58" s="413">
        <v>26.198332246346361</v>
      </c>
      <c r="CB58" s="413">
        <v>162.14835102093198</v>
      </c>
      <c r="CD58" s="413">
        <v>16.086387446762657</v>
      </c>
      <c r="CE58" s="413">
        <v>163.60621809005937</v>
      </c>
      <c r="CG58" s="413">
        <v>10.387927875628653</v>
      </c>
      <c r="CH58" s="413">
        <v>156.6791972883085</v>
      </c>
      <c r="CJ58" s="413">
        <v>5.7893027653931197</v>
      </c>
      <c r="CK58" s="413">
        <v>162.99718726658654</v>
      </c>
      <c r="CN58" s="413">
        <v>3.8954996162811968</v>
      </c>
      <c r="CO58" s="413">
        <v>29.444882537192324</v>
      </c>
      <c r="CQ58" s="413">
        <v>2.8944611990235942</v>
      </c>
      <c r="CR58" s="413">
        <v>34.199015610691781</v>
      </c>
      <c r="CT58" s="413">
        <v>2.2607981860182385</v>
      </c>
      <c r="CU58" s="413">
        <v>33.000347911252852</v>
      </c>
      <c r="CW58" s="413">
        <v>1.8128897148972569</v>
      </c>
      <c r="CX58" s="413">
        <v>33.902702287030877</v>
      </c>
      <c r="CZ58" s="413">
        <v>1.514834881198337</v>
      </c>
      <c r="DA58" s="413">
        <v>34.199015610691781</v>
      </c>
      <c r="DC58" s="413">
        <v>1.3306036371586798</v>
      </c>
      <c r="DD58" s="413">
        <v>34.58809807745827</v>
      </c>
      <c r="DF58" s="413">
        <v>1.1657101103187626</v>
      </c>
      <c r="DG58" s="413">
        <v>33.173102621676428</v>
      </c>
      <c r="DI58" s="413">
        <v>0.81391375230461804</v>
      </c>
      <c r="DJ58" s="413">
        <v>34.109850708212441</v>
      </c>
      <c r="DL58" s="413">
        <v>0.64696800038767033</v>
      </c>
      <c r="DM58" s="413">
        <v>35.472077229627217</v>
      </c>
      <c r="DO58" s="413">
        <v>0.52519385341971347</v>
      </c>
      <c r="DP58" s="413">
        <v>34.318264824029022</v>
      </c>
      <c r="DR58" s="413">
        <v>0.43387719008230269</v>
      </c>
      <c r="DS58" s="413">
        <v>34.348142041500736</v>
      </c>
      <c r="DU58" s="413">
        <v>0.33388129187752363</v>
      </c>
      <c r="DV58" s="413">
        <v>34.467911246692836</v>
      </c>
      <c r="DX58" s="413">
        <v>0.28692114618675746</v>
      </c>
      <c r="DY58" s="413">
        <v>34.799434325753694</v>
      </c>
      <c r="EA58" s="413">
        <v>0.23332454423953006</v>
      </c>
      <c r="EB58" s="413">
        <v>35.287350208467529</v>
      </c>
      <c r="ED58" s="413">
        <v>0.19343260489748496</v>
      </c>
      <c r="EE58" s="413">
        <v>35.287350208467529</v>
      </c>
    </row>
    <row r="59" spans="19:135" x14ac:dyDescent="0.2">
      <c r="S59" s="413">
        <v>3033.4763843414271</v>
      </c>
      <c r="T59" s="413">
        <v>912.33742571740356</v>
      </c>
      <c r="V59" s="413">
        <v>2613.3785746828353</v>
      </c>
      <c r="W59" s="413">
        <v>699.57321233408902</v>
      </c>
      <c r="Y59" s="413">
        <v>2140.8119109241261</v>
      </c>
      <c r="Z59" s="413">
        <v>613.96530355783409</v>
      </c>
      <c r="AB59" s="413">
        <v>1645.9115358880313</v>
      </c>
      <c r="AC59" s="413">
        <v>644.946677103762</v>
      </c>
      <c r="AE59" s="413">
        <v>1274.8186947854549</v>
      </c>
      <c r="AF59" s="413">
        <v>717.00661371363651</v>
      </c>
      <c r="AH59" s="413">
        <v>981.84205096216033</v>
      </c>
      <c r="AI59" s="413">
        <v>445.50236737604058</v>
      </c>
      <c r="AJ59" s="413"/>
      <c r="AK59" s="413">
        <v>834.61772423899561</v>
      </c>
      <c r="AL59" s="413">
        <v>415.02647502478163</v>
      </c>
      <c r="AN59" s="413">
        <v>643.4872480008313</v>
      </c>
      <c r="AO59" s="413">
        <v>313.05945305827731</v>
      </c>
      <c r="AQ59" s="413">
        <v>515.37246559616347</v>
      </c>
      <c r="AR59" s="413">
        <v>672.95858555298355</v>
      </c>
      <c r="AT59" s="413">
        <v>416.71075626534338</v>
      </c>
      <c r="AU59" s="413">
        <v>279.2956295997177</v>
      </c>
      <c r="AW59" s="413">
        <v>323.32692600840517</v>
      </c>
      <c r="AX59" s="413">
        <v>302.72588861150098</v>
      </c>
      <c r="AZ59" s="413">
        <v>276.69143435381875</v>
      </c>
      <c r="BA59" s="413">
        <v>193.79116842122806</v>
      </c>
      <c r="BC59" s="413">
        <v>210.04582303213081</v>
      </c>
      <c r="BD59" s="413">
        <v>273.72709240540416</v>
      </c>
      <c r="BF59" s="413">
        <v>192.26472100419232</v>
      </c>
      <c r="BG59" s="413">
        <v>139.67694144060667</v>
      </c>
      <c r="BI59" s="413">
        <v>136.6946300424425</v>
      </c>
      <c r="BJ59" s="413">
        <v>152.8696768711882</v>
      </c>
      <c r="BL59" s="413">
        <v>119.22566629827521</v>
      </c>
      <c r="BM59" s="413">
        <v>162.02745009243426</v>
      </c>
      <c r="BO59" s="413">
        <v>99.859139088410117</v>
      </c>
      <c r="BP59" s="413">
        <v>144.01449956740981</v>
      </c>
      <c r="BR59" s="413">
        <v>66.49258029568189</v>
      </c>
      <c r="BS59" s="413">
        <v>135.16722450584234</v>
      </c>
      <c r="BU59" s="413">
        <v>54.22003325526515</v>
      </c>
      <c r="BV59" s="413">
        <v>145.63484775012444</v>
      </c>
      <c r="BX59" s="413">
        <v>40.044286239835223</v>
      </c>
      <c r="BY59" s="413">
        <v>148.59755436187501</v>
      </c>
      <c r="CA59" s="413">
        <v>26.40223236301145</v>
      </c>
      <c r="CB59" s="413">
        <v>152.8696768711882</v>
      </c>
      <c r="CD59" s="413">
        <v>16.228734855740065</v>
      </c>
      <c r="CE59" s="413">
        <v>154.35921307949016</v>
      </c>
      <c r="CG59" s="413">
        <v>10.450346751452313</v>
      </c>
      <c r="CH59" s="413">
        <v>147.71348651463563</v>
      </c>
      <c r="CJ59" s="413">
        <v>5.8302499618181454</v>
      </c>
      <c r="CK59" s="413">
        <v>153.66993985118614</v>
      </c>
      <c r="CN59" s="413">
        <v>3.981769388912257</v>
      </c>
      <c r="CO59" s="413">
        <v>27.536535392792217</v>
      </c>
      <c r="CQ59" s="413">
        <v>2.9585619650679686</v>
      </c>
      <c r="CR59" s="413">
        <v>31.982549177194475</v>
      </c>
      <c r="CT59" s="413">
        <v>2.3149188356887445</v>
      </c>
      <c r="CU59" s="413">
        <v>30.861568120873208</v>
      </c>
      <c r="CW59" s="413">
        <v>1.8530379882678178</v>
      </c>
      <c r="CX59" s="413">
        <v>31.705440164650849</v>
      </c>
      <c r="CZ59" s="413">
        <v>1.5483824293044606</v>
      </c>
      <c r="DA59" s="413">
        <v>31.982549177194475</v>
      </c>
      <c r="DC59" s="413">
        <v>1.3612633794632902</v>
      </c>
      <c r="DD59" s="413">
        <v>32.346414888096753</v>
      </c>
      <c r="DF59" s="413">
        <v>1.1936157362556987</v>
      </c>
      <c r="DG59" s="413">
        <v>31.050134951248602</v>
      </c>
      <c r="DI59" s="413">
        <v>0.83193869422969091</v>
      </c>
      <c r="DJ59" s="413">
        <v>31.871416115850703</v>
      </c>
      <c r="DL59" s="413">
        <v>0.6612957600567364</v>
      </c>
      <c r="DM59" s="413">
        <v>33.173102621676428</v>
      </c>
      <c r="DO59" s="413">
        <v>0.53729535965052322</v>
      </c>
      <c r="DP59" s="413">
        <v>32.094069750573425</v>
      </c>
      <c r="DR59" s="413">
        <v>0.44426366135147172</v>
      </c>
      <c r="DS59" s="413">
        <v>32.122010600916738</v>
      </c>
      <c r="DU59" s="413">
        <v>0.34247359515303538</v>
      </c>
      <c r="DV59" s="413">
        <v>32.290167271704206</v>
      </c>
      <c r="DX59" s="413">
        <v>0.29378967559900998</v>
      </c>
      <c r="DY59" s="413">
        <v>32.544054259679122</v>
      </c>
      <c r="EA59" s="413">
        <v>0.23891003877699618</v>
      </c>
      <c r="EB59" s="413">
        <v>33.029077760394188</v>
      </c>
      <c r="ED59" s="413">
        <v>0.1985844349463291</v>
      </c>
      <c r="EE59" s="413">
        <v>33.057832621521278</v>
      </c>
    </row>
    <row r="60" spans="19:135" x14ac:dyDescent="0.2">
      <c r="S60" s="413">
        <v>3065.7164663763119</v>
      </c>
      <c r="T60" s="413">
        <v>869.15943573984612</v>
      </c>
      <c r="V60" s="413">
        <v>2643.0159605169993</v>
      </c>
      <c r="W60" s="413">
        <v>662.00562254505212</v>
      </c>
      <c r="Y60" s="413">
        <v>2167.3802353800365</v>
      </c>
      <c r="Z60" s="413">
        <v>581.42844489884715</v>
      </c>
      <c r="AB60" s="413">
        <v>1663.9907316785491</v>
      </c>
      <c r="AC60" s="413">
        <v>609.85751115698145</v>
      </c>
      <c r="AE60" s="413">
        <v>1288.3675918566976</v>
      </c>
      <c r="AF60" s="413">
        <v>677.99693284122964</v>
      </c>
      <c r="AH60" s="413">
        <v>994.37745743845494</v>
      </c>
      <c r="AI60" s="413">
        <v>424.7348666261334</v>
      </c>
      <c r="AJ60" s="413"/>
      <c r="AK60" s="413">
        <v>853.3544873980378</v>
      </c>
      <c r="AL60" s="413">
        <v>375.27015215269398</v>
      </c>
      <c r="AN60" s="413">
        <v>669.39282494727831</v>
      </c>
      <c r="AO60" s="413">
        <v>262.33319920433723</v>
      </c>
      <c r="AQ60" s="413">
        <v>523.61040060253902</v>
      </c>
      <c r="AR60" s="413">
        <v>620.87320218511172</v>
      </c>
      <c r="AT60" s="413">
        <v>423.37164010321101</v>
      </c>
      <c r="AU60" s="413">
        <v>254.24230274561796</v>
      </c>
      <c r="AW60" s="413">
        <v>328.49512256540856</v>
      </c>
      <c r="AX60" s="413">
        <v>279.2956295997177</v>
      </c>
      <c r="AZ60" s="413">
        <v>273.87815408804903</v>
      </c>
      <c r="BA60" s="413">
        <v>205.09418769330955</v>
      </c>
      <c r="BC60" s="413">
        <v>214.76124989691192</v>
      </c>
      <c r="BD60" s="413">
        <v>249.17327348355636</v>
      </c>
      <c r="BF60" s="413">
        <v>194.17122883005246</v>
      </c>
      <c r="BG60" s="413">
        <v>132.07763509305312</v>
      </c>
      <c r="BI60" s="413">
        <v>138.09875921227578</v>
      </c>
      <c r="BJ60" s="413">
        <v>144.55260252939598</v>
      </c>
      <c r="BL60" s="413">
        <v>120.36549039707941</v>
      </c>
      <c r="BM60" s="413">
        <v>153.09789722894871</v>
      </c>
      <c r="BO60" s="413">
        <v>100.70729063730779</v>
      </c>
      <c r="BP60" s="413">
        <v>135.87481628005824</v>
      </c>
      <c r="BR60" s="413">
        <v>67.057333662101939</v>
      </c>
      <c r="BS60" s="413">
        <v>127.52758820801999</v>
      </c>
      <c r="BU60" s="413">
        <v>54.738388928679484</v>
      </c>
      <c r="BV60" s="413">
        <v>132.57113655901094</v>
      </c>
      <c r="BX60" s="413">
        <v>40.455621713489485</v>
      </c>
      <c r="BY60" s="413">
        <v>140.51291042246498</v>
      </c>
      <c r="CA60" s="413">
        <v>26.626479181855135</v>
      </c>
      <c r="CB60" s="413">
        <v>144.33712049298919</v>
      </c>
      <c r="CD60" s="413">
        <v>16.383885199252497</v>
      </c>
      <c r="CE60" s="413">
        <v>145.85226717388588</v>
      </c>
      <c r="CG60" s="413">
        <v>10.505733626946114</v>
      </c>
      <c r="CH60" s="413">
        <v>139.26082387414448</v>
      </c>
      <c r="CJ60" s="413">
        <v>5.8714867739297265</v>
      </c>
      <c r="CK60" s="413">
        <v>144.98453216701375</v>
      </c>
      <c r="CN60" s="413">
        <v>4.0663852707023942</v>
      </c>
      <c r="CO60" s="413">
        <v>25.729469923514788</v>
      </c>
      <c r="CQ60" s="413">
        <v>3.0293861972485208</v>
      </c>
      <c r="CR60" s="413">
        <v>29.909733762976337</v>
      </c>
      <c r="CT60" s="413">
        <v>2.3661850508821822</v>
      </c>
      <c r="CU60" s="413">
        <v>28.861404414300882</v>
      </c>
      <c r="CW60" s="413">
        <v>1.8973973744392172</v>
      </c>
      <c r="CX60" s="413">
        <v>29.62479329704313</v>
      </c>
      <c r="CZ60" s="413">
        <v>1.5812868322989653</v>
      </c>
      <c r="DA60" s="413">
        <v>29.883717228542601</v>
      </c>
      <c r="DC60" s="413">
        <v>1.3914099315888415</v>
      </c>
      <c r="DD60" s="413">
        <v>30.250017036778782</v>
      </c>
      <c r="DF60" s="413">
        <v>1.2211190060968011</v>
      </c>
      <c r="DG60" s="413">
        <v>29.063030114667878</v>
      </c>
      <c r="DI60" s="413">
        <v>0.85110820892663186</v>
      </c>
      <c r="DJ60" s="413">
        <v>29.831752030270394</v>
      </c>
      <c r="DL60" s="413">
        <v>0.67712634430789198</v>
      </c>
      <c r="DM60" s="413">
        <v>31.023126455902805</v>
      </c>
      <c r="DO60" s="413">
        <v>0.54919430794435564</v>
      </c>
      <c r="DP60" s="413">
        <v>30.014026595932794</v>
      </c>
      <c r="DR60" s="413">
        <v>0.45450037572076701</v>
      </c>
      <c r="DS60" s="413">
        <v>30.040156576699793</v>
      </c>
      <c r="DU60" s="413">
        <v>0.35128701796226897</v>
      </c>
      <c r="DV60" s="413">
        <v>30.223704512030309</v>
      </c>
      <c r="DX60" s="413">
        <v>0.30108631736694474</v>
      </c>
      <c r="DY60" s="413">
        <v>30.461343581516569</v>
      </c>
      <c r="EA60" s="413">
        <v>0.24484367468222268</v>
      </c>
      <c r="EB60" s="413">
        <v>30.915327199614715</v>
      </c>
      <c r="ED60" s="413">
        <v>0.2036949270055276</v>
      </c>
      <c r="EE60" s="413">
        <v>30.969179923583042</v>
      </c>
    </row>
    <row r="61" spans="19:135" x14ac:dyDescent="0.2">
      <c r="S61" s="413">
        <v>3099.3912338381806</v>
      </c>
      <c r="T61" s="413">
        <v>828.64277285468427</v>
      </c>
      <c r="V61" s="413">
        <v>2673.931582183011</v>
      </c>
      <c r="W61" s="413">
        <v>626.45543962305135</v>
      </c>
      <c r="Y61" s="413">
        <v>2193.5051546678283</v>
      </c>
      <c r="Z61" s="413">
        <v>550.20531496115279</v>
      </c>
      <c r="AB61" s="413">
        <v>1682.2685148860135</v>
      </c>
      <c r="AC61" s="413">
        <v>576.67741709249958</v>
      </c>
      <c r="AE61" s="413">
        <v>1302.5194155941549</v>
      </c>
      <c r="AF61" s="413">
        <v>641.10962458388883</v>
      </c>
      <c r="AH61" s="413">
        <v>1006.363370382163</v>
      </c>
      <c r="AI61" s="413">
        <v>390.69399370546171</v>
      </c>
      <c r="AJ61" s="413"/>
      <c r="AK61" s="413">
        <v>866.99487231160128</v>
      </c>
      <c r="AL61" s="413">
        <v>348.557195404293</v>
      </c>
      <c r="AN61" s="413">
        <v>662.82026181819845</v>
      </c>
      <c r="AO61" s="413">
        <v>277.42697601585439</v>
      </c>
      <c r="AQ61" s="413">
        <v>533.66992312063098</v>
      </c>
      <c r="AR61" s="413">
        <v>561.39835666537851</v>
      </c>
      <c r="AT61" s="413">
        <v>431.50539096499472</v>
      </c>
      <c r="AU61" s="413">
        <v>231.43630495770492</v>
      </c>
      <c r="AW61" s="413">
        <v>333.74592979756221</v>
      </c>
      <c r="AX61" s="413">
        <v>255.95479226995357</v>
      </c>
      <c r="AZ61" s="413">
        <v>271.0934780538206</v>
      </c>
      <c r="BA61" s="413">
        <v>217.05646427678406</v>
      </c>
      <c r="BC61" s="413">
        <v>218.88721001318453</v>
      </c>
      <c r="BD61" s="413">
        <v>225.30440316361893</v>
      </c>
      <c r="BF61" s="413">
        <v>196.16575843416331</v>
      </c>
      <c r="BG61" s="413">
        <v>124.79865721631231</v>
      </c>
      <c r="BI61" s="413">
        <v>139.51731161676688</v>
      </c>
      <c r="BJ61" s="413">
        <v>136.58611225195051</v>
      </c>
      <c r="BL61" s="413">
        <v>121.55904139388711</v>
      </c>
      <c r="BM61" s="413">
        <v>144.66046415316774</v>
      </c>
      <c r="BO61" s="413">
        <v>101.56264594398331</v>
      </c>
      <c r="BP61" s="413">
        <v>128.29084309442814</v>
      </c>
      <c r="BR61" s="413">
        <v>67.603056198333476</v>
      </c>
      <c r="BS61" s="413">
        <v>120.40952294856655</v>
      </c>
      <c r="BU61" s="413">
        <v>55.613350864852279</v>
      </c>
      <c r="BV61" s="413">
        <v>119.06983430463704</v>
      </c>
      <c r="BX61" s="413">
        <v>40.842386526745216</v>
      </c>
      <c r="BY61" s="413">
        <v>132.76905306432096</v>
      </c>
      <c r="CA61" s="413">
        <v>26.843169422228506</v>
      </c>
      <c r="CB61" s="413">
        <v>136.28081630448042</v>
      </c>
      <c r="CD61" s="413">
        <v>16.540518814831792</v>
      </c>
      <c r="CE61" s="413">
        <v>137.81415061249203</v>
      </c>
      <c r="CG61" s="413">
        <v>10.561414053079901</v>
      </c>
      <c r="CH61" s="413">
        <v>131.29185102664235</v>
      </c>
      <c r="CJ61" s="413">
        <v>5.9109318675314535</v>
      </c>
      <c r="CK61" s="413">
        <v>136.6880294751231</v>
      </c>
      <c r="CN61" s="413">
        <v>4.1564394787088839</v>
      </c>
      <c r="CO61" s="413">
        <v>24.061921737732504</v>
      </c>
      <c r="CQ61" s="413">
        <v>3.0991892532112391</v>
      </c>
      <c r="CR61" s="413">
        <v>27.995610790094943</v>
      </c>
      <c r="CT61" s="413">
        <v>2.4164684337211195</v>
      </c>
      <c r="CU61" s="413">
        <v>26.990872968714779</v>
      </c>
      <c r="CW61" s="413">
        <v>1.9309394050108717</v>
      </c>
      <c r="CX61" s="413">
        <v>27.680687394178506</v>
      </c>
      <c r="CZ61" s="413">
        <v>1.6191408394406475</v>
      </c>
      <c r="DA61" s="413">
        <v>27.922619627590016</v>
      </c>
      <c r="DC61" s="413">
        <v>1.4234707713094399</v>
      </c>
      <c r="DD61" s="413">
        <v>28.289488460810635</v>
      </c>
      <c r="DF61" s="413">
        <v>1.2746863892408971</v>
      </c>
      <c r="DG61" s="413">
        <v>25.373710226191911</v>
      </c>
      <c r="DI61" s="413">
        <v>0.8707194271965224</v>
      </c>
      <c r="DJ61" s="413">
        <v>27.898331554657702</v>
      </c>
      <c r="DL61" s="413">
        <v>0.69272867594473775</v>
      </c>
      <c r="DM61" s="413">
        <v>29.012492020268535</v>
      </c>
      <c r="DO61" s="413">
        <v>0.56184883216667647</v>
      </c>
      <c r="DP61" s="413">
        <v>28.068792755249305</v>
      </c>
      <c r="DR61" s="413">
        <v>0.46538053997497636</v>
      </c>
      <c r="DS61" s="413">
        <v>28.093229230392129</v>
      </c>
      <c r="DU61" s="413">
        <v>0.36001167965288344</v>
      </c>
      <c r="DV61" s="413">
        <v>28.289488460810635</v>
      </c>
      <c r="DX61" s="413">
        <v>0.30829394306461855</v>
      </c>
      <c r="DY61" s="413">
        <v>28.487118757730933</v>
      </c>
      <c r="EA61" s="413">
        <v>0.25070492263591732</v>
      </c>
      <c r="EB61" s="413">
        <v>28.911679322770262</v>
      </c>
      <c r="ED61" s="413">
        <v>0.20875395063961052</v>
      </c>
      <c r="EE61" s="413">
        <v>28.987255938141043</v>
      </c>
    </row>
    <row r="62" spans="19:135" x14ac:dyDescent="0.2">
      <c r="S62" s="413">
        <v>3133.4358952468797</v>
      </c>
      <c r="T62" s="413">
        <v>789.42578105676409</v>
      </c>
      <c r="V62" s="413">
        <v>2705.2088269634023</v>
      </c>
      <c r="W62" s="413">
        <v>593.25667093522316</v>
      </c>
      <c r="Y62" s="413">
        <v>2218.3809071622795</v>
      </c>
      <c r="Z62" s="413">
        <v>520.2706765067453</v>
      </c>
      <c r="AB62" s="413">
        <v>1700.1478282719995</v>
      </c>
      <c r="AC62" s="413">
        <v>545.70942079994518</v>
      </c>
      <c r="AE62" s="413">
        <v>1316.826687292554</v>
      </c>
      <c r="AF62" s="413">
        <v>606.22921848873034</v>
      </c>
      <c r="AH62" s="413">
        <v>1025.697468738676</v>
      </c>
      <c r="AI62" s="413">
        <v>348.557195404293</v>
      </c>
      <c r="AJ62" s="413"/>
      <c r="AK62" s="413">
        <v>961.29988852436941</v>
      </c>
      <c r="AL62" s="413">
        <v>220.48317054249785</v>
      </c>
      <c r="AN62" s="413">
        <v>684.17922163224853</v>
      </c>
      <c r="AO62" s="413">
        <v>234.73958355092842</v>
      </c>
      <c r="AQ62" s="413">
        <v>543.92270763881993</v>
      </c>
      <c r="AR62" s="413">
        <v>514.48209184983796</v>
      </c>
      <c r="AT62" s="413">
        <v>462.52606369736952</v>
      </c>
      <c r="AU62" s="413">
        <v>163.24052706525248</v>
      </c>
      <c r="AW62" s="413">
        <v>339.08066818940529</v>
      </c>
      <c r="AX62" s="413">
        <v>236.14450413867166</v>
      </c>
      <c r="AZ62" s="413">
        <v>268.52630636453472</v>
      </c>
      <c r="BA62" s="413">
        <v>229.71644986249254</v>
      </c>
      <c r="BC62" s="413">
        <v>222.3859972596658</v>
      </c>
      <c r="BD62" s="413">
        <v>209.26649889009931</v>
      </c>
      <c r="BF62" s="413">
        <v>198.11094916737295</v>
      </c>
      <c r="BG62" s="413">
        <v>117.83290965658541</v>
      </c>
      <c r="BI62" s="413">
        <v>140.95043541158591</v>
      </c>
      <c r="BJ62" s="413">
        <v>129.15496650148839</v>
      </c>
      <c r="BL62" s="413">
        <v>122.72117308172064</v>
      </c>
      <c r="BM62" s="413">
        <v>136.58611225195051</v>
      </c>
      <c r="BO62" s="413">
        <v>102.42526619340555</v>
      </c>
      <c r="BP62" s="413">
        <v>121.13017608763992</v>
      </c>
      <c r="BR62" s="413">
        <v>68.15321990557922</v>
      </c>
      <c r="BS62" s="413">
        <v>113.60399027979757</v>
      </c>
      <c r="BU62" s="413">
        <v>56.323379486988131</v>
      </c>
      <c r="BV62" s="413">
        <v>106.22801520149906</v>
      </c>
      <c r="BX62" s="413">
        <v>41.23284889832378</v>
      </c>
      <c r="BY62" s="413">
        <v>125.45197020400066</v>
      </c>
      <c r="CA62" s="413">
        <v>27.061623119946432</v>
      </c>
      <c r="CB62" s="413">
        <v>128.67418186798074</v>
      </c>
      <c r="CD62" s="413">
        <v>16.698649882891438</v>
      </c>
      <c r="CE62" s="413">
        <v>130.21902557331774</v>
      </c>
      <c r="CG62" s="413">
        <v>10.621131818782786</v>
      </c>
      <c r="CH62" s="413">
        <v>123.77888961493069</v>
      </c>
      <c r="CJ62" s="413">
        <v>5.9506419562645938</v>
      </c>
      <c r="CK62" s="413">
        <v>128.86628057860477</v>
      </c>
      <c r="CN62" s="413">
        <v>4.2522120737650972</v>
      </c>
      <c r="CO62" s="413">
        <v>22.502448726455249</v>
      </c>
      <c r="CQ62" s="413">
        <v>3.1733799248390562</v>
      </c>
      <c r="CR62" s="413">
        <v>26.181192144018439</v>
      </c>
      <c r="CT62" s="413">
        <v>2.4699835673065427</v>
      </c>
      <c r="CU62" s="413">
        <v>25.241572210267126</v>
      </c>
      <c r="CW62" s="413">
        <v>1.9702464240535713</v>
      </c>
      <c r="CX62" s="413">
        <v>25.999559286685507</v>
      </c>
      <c r="CZ62" s="413">
        <v>1.6666396310909846</v>
      </c>
      <c r="DA62" s="413">
        <v>24.4417912719504</v>
      </c>
      <c r="DC62" s="413">
        <v>1.4575468615180602</v>
      </c>
      <c r="DD62" s="413">
        <v>26.4560233602949</v>
      </c>
      <c r="DF62" s="413">
        <v>1.2481619195580542</v>
      </c>
      <c r="DG62" s="413">
        <v>27.155789519450032</v>
      </c>
      <c r="DI62" s="413">
        <v>0.89156334921134062</v>
      </c>
      <c r="DJ62" s="413">
        <v>26.11293159901069</v>
      </c>
      <c r="DL62" s="413">
        <v>0.70931172445361346</v>
      </c>
      <c r="DM62" s="413">
        <v>27.155789519450032</v>
      </c>
      <c r="DO62" s="413">
        <v>0.57429154190317944</v>
      </c>
      <c r="DP62" s="413">
        <v>26.249631125598409</v>
      </c>
      <c r="DR62" s="413">
        <v>0.47568686196837662</v>
      </c>
      <c r="DS62" s="413">
        <v>26.27248385261457</v>
      </c>
      <c r="DU62" s="413">
        <v>0.36927643814506844</v>
      </c>
      <c r="DV62" s="413">
        <v>26.502108233151727</v>
      </c>
      <c r="DX62" s="413">
        <v>0.31567411020705821</v>
      </c>
      <c r="DY62" s="413">
        <v>26.664038389397117</v>
      </c>
      <c r="EA62" s="413">
        <v>0.25693149954404831</v>
      </c>
      <c r="EB62" s="413">
        <v>27.037889518863615</v>
      </c>
      <c r="ED62" s="413">
        <v>0.21375125623715197</v>
      </c>
      <c r="EE62" s="413">
        <v>27.132168462214725</v>
      </c>
    </row>
    <row r="63" spans="19:135" x14ac:dyDescent="0.2">
      <c r="S63" s="413">
        <v>3168.9710639796813</v>
      </c>
      <c r="T63" s="413">
        <v>752.06480308779442</v>
      </c>
      <c r="V63" s="413">
        <v>2736.8519247998565</v>
      </c>
      <c r="W63" s="413">
        <v>561.39835666537851</v>
      </c>
      <c r="Y63" s="413">
        <v>2244.3295301980324</v>
      </c>
      <c r="Z63" s="413">
        <v>492.69912911176908</v>
      </c>
      <c r="AB63" s="413">
        <v>1718.2171647395128</v>
      </c>
      <c r="AC63" s="413">
        <v>516.01938733677559</v>
      </c>
      <c r="AE63" s="413">
        <v>1331.2911144398479</v>
      </c>
      <c r="AF63" s="413">
        <v>573.67426898983956</v>
      </c>
      <c r="AH63" s="413">
        <v>1045.403010820447</v>
      </c>
      <c r="AI63" s="413">
        <v>313.05945305827731</v>
      </c>
      <c r="AJ63" s="413"/>
      <c r="AK63" s="413">
        <v>949.18146733719595</v>
      </c>
      <c r="AL63" s="413">
        <v>232.64785921016289</v>
      </c>
      <c r="AN63" s="413">
        <v>676.98416805377462</v>
      </c>
      <c r="AO63" s="413">
        <v>248.24571580446144</v>
      </c>
      <c r="AQ63" s="413">
        <v>554.37246707694021</v>
      </c>
      <c r="AR63" s="413">
        <v>465.19869094326231</v>
      </c>
      <c r="AT63" s="413">
        <v>439.79540619787667</v>
      </c>
      <c r="AU63" s="413">
        <v>207.86638176798769</v>
      </c>
      <c r="AW63" s="413">
        <v>345.59503385742073</v>
      </c>
      <c r="AX63" s="413">
        <v>214.96191186014417</v>
      </c>
      <c r="AZ63" s="413">
        <v>288.94842027622468</v>
      </c>
      <c r="BA63" s="413">
        <v>154.93596854520652</v>
      </c>
      <c r="BC63" s="413">
        <v>227.37845505145432</v>
      </c>
      <c r="BD63" s="413">
        <v>187.95439184655604</v>
      </c>
      <c r="BF63" s="413">
        <v>202.13060614839628</v>
      </c>
      <c r="BG63" s="413">
        <v>105.28143549940131</v>
      </c>
      <c r="BI63" s="413">
        <v>142.49867811054125</v>
      </c>
      <c r="BJ63" s="413">
        <v>122.21925096064294</v>
      </c>
      <c r="BL63" s="413">
        <v>123.8507622430253</v>
      </c>
      <c r="BM63" s="413">
        <v>129.05866607492342</v>
      </c>
      <c r="BO63" s="413">
        <v>103.29521309021669</v>
      </c>
      <c r="BP63" s="413">
        <v>114.36918805049088</v>
      </c>
      <c r="BR63" s="413">
        <v>68.732077880452266</v>
      </c>
      <c r="BS63" s="413">
        <v>107.26308296782931</v>
      </c>
      <c r="BU63" s="413">
        <v>56.781747510650575</v>
      </c>
      <c r="BV63" s="413">
        <v>96.988110127916144</v>
      </c>
      <c r="BX63" s="413">
        <v>41.62704417771171</v>
      </c>
      <c r="BY63" s="413">
        <v>118.44975740136782</v>
      </c>
      <c r="CA63" s="413">
        <v>27.291470460654502</v>
      </c>
      <c r="CB63" s="413">
        <v>121.4921184681065</v>
      </c>
      <c r="CD63" s="413">
        <v>16.84641516282872</v>
      </c>
      <c r="CE63" s="413">
        <v>123.04247819183924</v>
      </c>
      <c r="CG63" s="413">
        <v>10.684951968098487</v>
      </c>
      <c r="CH63" s="413">
        <v>116.69584513052649</v>
      </c>
      <c r="CJ63" s="413">
        <v>5.9927302896809636</v>
      </c>
      <c r="CK63" s="413">
        <v>121.58277292153134</v>
      </c>
      <c r="CN63" s="413">
        <v>4.3501914590346145</v>
      </c>
      <c r="CO63" s="413">
        <v>21.044046448405776</v>
      </c>
      <c r="CQ63" s="413">
        <v>3.2436576277153768</v>
      </c>
      <c r="CR63" s="413">
        <v>24.484367468222267</v>
      </c>
      <c r="CT63" s="413">
        <v>2.5246838475641518</v>
      </c>
      <c r="CU63" s="413">
        <v>23.605645078046848</v>
      </c>
      <c r="CW63" s="413">
        <v>2.0174116319612136</v>
      </c>
      <c r="CX63" s="413">
        <v>24.230018263906477</v>
      </c>
      <c r="CZ63" s="413">
        <v>1.7306289223223377</v>
      </c>
      <c r="DA63" s="413">
        <v>21.675984709246418</v>
      </c>
      <c r="DC63" s="413">
        <v>1.4872173017673209</v>
      </c>
      <c r="DD63" s="413">
        <v>24.719865721476626</v>
      </c>
      <c r="DF63" s="413">
        <v>1.3029156064935732</v>
      </c>
      <c r="DG63" s="413">
        <v>23.729219120077754</v>
      </c>
      <c r="DI63" s="413">
        <v>0.91210673401181008</v>
      </c>
      <c r="DJ63" s="413">
        <v>24.4417912719504</v>
      </c>
      <c r="DL63" s="413">
        <v>0.72565567097387473</v>
      </c>
      <c r="DM63" s="413">
        <v>25.41790977174551</v>
      </c>
      <c r="DO63" s="413">
        <v>0.58700980801129554</v>
      </c>
      <c r="DP63" s="413">
        <v>24.548370862908683</v>
      </c>
      <c r="DR63" s="413">
        <v>0.48622142786952022</v>
      </c>
      <c r="DS63" s="413">
        <v>24.569742485821678</v>
      </c>
      <c r="DU63" s="413">
        <v>0.37944395710473278</v>
      </c>
      <c r="DV63" s="413">
        <v>24.827657869270727</v>
      </c>
      <c r="DX63" s="413">
        <v>0.32323094921826362</v>
      </c>
      <c r="DY63" s="413">
        <v>24.957629070096736</v>
      </c>
      <c r="EA63" s="413">
        <v>0.26331272144113776</v>
      </c>
      <c r="EB63" s="413">
        <v>25.307554977058068</v>
      </c>
      <c r="ED63" s="413">
        <v>0.2188681910113327</v>
      </c>
      <c r="EE63" s="413">
        <v>25.373710226191911</v>
      </c>
    </row>
    <row r="64" spans="19:135" x14ac:dyDescent="0.2">
      <c r="S64" s="413">
        <v>3204.9092242716188</v>
      </c>
      <c r="T64" s="413">
        <v>716.47199979501693</v>
      </c>
      <c r="V64" s="413">
        <v>2769.8410766205093</v>
      </c>
      <c r="W64" s="413">
        <v>531.25085701901924</v>
      </c>
      <c r="Y64" s="413">
        <v>2272.1825493446499</v>
      </c>
      <c r="Z64" s="413">
        <v>466.58872542540536</v>
      </c>
      <c r="AB64" s="413">
        <v>1737.0905876754523</v>
      </c>
      <c r="AC64" s="413">
        <v>488.30877131421647</v>
      </c>
      <c r="AE64" s="413">
        <v>1345.440205879428</v>
      </c>
      <c r="AF64" s="413">
        <v>542.46277145274325</v>
      </c>
      <c r="AH64" s="413">
        <v>1088.6392576024855</v>
      </c>
      <c r="AI64" s="413">
        <v>253.10701312286847</v>
      </c>
      <c r="AJ64" s="413"/>
      <c r="AK64" s="413">
        <v>937.876597972799</v>
      </c>
      <c r="AL64" s="413">
        <v>245.66688258070684</v>
      </c>
      <c r="AN64" s="413">
        <v>698.79955070448591</v>
      </c>
      <c r="AO64" s="413">
        <v>209.89179654264595</v>
      </c>
      <c r="AQ64" s="413">
        <v>572.640221180617</v>
      </c>
      <c r="AR64" s="413">
        <v>396.27034917892166</v>
      </c>
      <c r="AT64" s="413">
        <v>448.24468792893106</v>
      </c>
      <c r="AU64" s="413">
        <v>187.95439184655604</v>
      </c>
      <c r="AW64" s="413">
        <v>350.00732626366499</v>
      </c>
      <c r="AX64" s="413">
        <v>196.99746671643186</v>
      </c>
      <c r="AZ64" s="413">
        <v>285.40641354588507</v>
      </c>
      <c r="BA64" s="413">
        <v>163.60621809005937</v>
      </c>
      <c r="BC64" s="413">
        <v>231.74681497342488</v>
      </c>
      <c r="BD64" s="413">
        <v>172.24697497149569</v>
      </c>
      <c r="BF64" s="413">
        <v>200.07542852168953</v>
      </c>
      <c r="BG64" s="413">
        <v>111.33897794787474</v>
      </c>
      <c r="BI64" s="413">
        <v>144.01316792027285</v>
      </c>
      <c r="BJ64" s="413">
        <v>115.48358202450871</v>
      </c>
      <c r="BL64" s="413">
        <v>124.99074872731259</v>
      </c>
      <c r="BM64" s="413">
        <v>121.94606768156778</v>
      </c>
      <c r="BO64" s="413">
        <v>104.20926579420778</v>
      </c>
      <c r="BP64" s="413">
        <v>107.98557054738107</v>
      </c>
      <c r="BR64" s="413">
        <v>69.315852373657634</v>
      </c>
      <c r="BS64" s="413">
        <v>101.2760990122497</v>
      </c>
      <c r="BU64" s="413">
        <v>57.16321159831098</v>
      </c>
      <c r="BV64" s="413">
        <v>91.574632879719047</v>
      </c>
      <c r="BX64" s="413">
        <v>42.039820297416469</v>
      </c>
      <c r="BY64" s="413">
        <v>111.83837930666046</v>
      </c>
      <c r="CA64" s="413">
        <v>27.513572498774955</v>
      </c>
      <c r="CB64" s="413">
        <v>114.62539762256472</v>
      </c>
      <c r="CD64" s="413">
        <v>16.989499844352729</v>
      </c>
      <c r="CE64" s="413">
        <v>116.08813118941367</v>
      </c>
      <c r="CG64" s="413">
        <v>10.741582252087108</v>
      </c>
      <c r="CH64" s="413">
        <v>109.93608465745496</v>
      </c>
      <c r="CJ64" s="413">
        <v>6.0351163099389833</v>
      </c>
      <c r="CK64" s="413">
        <v>114.71092829649746</v>
      </c>
      <c r="CN64" s="413">
        <v>4.4465308416657852</v>
      </c>
      <c r="CO64" s="413">
        <v>19.680164425928282</v>
      </c>
      <c r="CQ64" s="413">
        <v>3.3096868939936162</v>
      </c>
      <c r="CR64" s="413">
        <v>22.897515400417078</v>
      </c>
      <c r="CT64" s="413">
        <v>2.5851215862742367</v>
      </c>
      <c r="CU64" s="413">
        <v>22.094962706493785</v>
      </c>
      <c r="CW64" s="413">
        <v>2.0494807127619956</v>
      </c>
      <c r="CX64" s="413">
        <v>22.758459260747887</v>
      </c>
      <c r="CZ64" s="413">
        <v>1.6961023457606024</v>
      </c>
      <c r="DA64" s="413">
        <v>23.178181806008922</v>
      </c>
      <c r="DC64" s="413">
        <v>1.5135082036493352</v>
      </c>
      <c r="DD64" s="413">
        <v>23.117750817470903</v>
      </c>
      <c r="DF64" s="413">
        <v>1.3329373617512468</v>
      </c>
      <c r="DG64" s="413">
        <v>22.191308840101396</v>
      </c>
      <c r="DI64" s="413">
        <v>0.93394141581527668</v>
      </c>
      <c r="DJ64" s="413">
        <v>22.857698602572839</v>
      </c>
      <c r="DL64" s="413">
        <v>0.74172604856593261</v>
      </c>
      <c r="DM64" s="413">
        <v>23.770554056596666</v>
      </c>
      <c r="DO64" s="413">
        <v>0.60106208050912646</v>
      </c>
      <c r="DP64" s="413">
        <v>22.977357192647595</v>
      </c>
      <c r="DR64" s="413">
        <v>0.49786095399916802</v>
      </c>
      <c r="DS64" s="413">
        <v>22.977357192647595</v>
      </c>
      <c r="DU64" s="413">
        <v>0.38920879758791904</v>
      </c>
      <c r="DV64" s="413">
        <v>23.259002259393259</v>
      </c>
      <c r="DX64" s="413">
        <v>0.33125880261354174</v>
      </c>
      <c r="DY64" s="413">
        <v>23.36042424272182</v>
      </c>
      <c r="EA64" s="413">
        <v>0.26985242913297081</v>
      </c>
      <c r="EB64" s="413">
        <v>23.667351447252365</v>
      </c>
      <c r="ED64" s="413">
        <v>0.22410761873336388</v>
      </c>
      <c r="EE64" s="413">
        <v>23.749877595782163</v>
      </c>
    </row>
    <row r="65" spans="19:135" x14ac:dyDescent="0.2">
      <c r="S65" s="413">
        <v>3240.1129275649346</v>
      </c>
      <c r="T65" s="413">
        <v>682.56368916967585</v>
      </c>
      <c r="V65" s="413">
        <v>2804.2159023767749</v>
      </c>
      <c r="W65" s="413">
        <v>503.09741911767816</v>
      </c>
      <c r="Y65" s="413">
        <v>2298.7604955625429</v>
      </c>
      <c r="Z65" s="413">
        <v>441.532571862167</v>
      </c>
      <c r="AB65" s="413">
        <v>1756.1713220622541</v>
      </c>
      <c r="AC65" s="413">
        <v>461.74169512296044</v>
      </c>
      <c r="AE65" s="413">
        <v>1359.7396752389045</v>
      </c>
      <c r="AF65" s="413">
        <v>512.94937618581423</v>
      </c>
      <c r="AH65" s="413">
        <v>1078.7102504354111</v>
      </c>
      <c r="AI65" s="413">
        <v>267.86967475772877</v>
      </c>
      <c r="AJ65" s="413"/>
      <c r="AK65" s="413">
        <v>927.35974487232966</v>
      </c>
      <c r="AL65" s="413">
        <v>259.60802198381731</v>
      </c>
      <c r="AN65" s="413">
        <v>691.20712025701039</v>
      </c>
      <c r="AO65" s="413">
        <v>221.96827005492679</v>
      </c>
      <c r="AQ65" s="413">
        <v>563.23379486988131</v>
      </c>
      <c r="AR65" s="413">
        <v>426.32186717452805</v>
      </c>
      <c r="AT65" s="413">
        <v>458.30756379546131</v>
      </c>
      <c r="AU65" s="413">
        <v>169.9498163865631</v>
      </c>
      <c r="AW65" s="413">
        <v>371.61641407811328</v>
      </c>
      <c r="AX65" s="413">
        <v>145.3093261572225</v>
      </c>
      <c r="AZ65" s="413">
        <v>282.30548375575279</v>
      </c>
      <c r="BA65" s="413">
        <v>173.01957388458945</v>
      </c>
      <c r="BC65" s="413">
        <v>236.19909915463785</v>
      </c>
      <c r="BD65" s="413">
        <v>156.79610748110377</v>
      </c>
      <c r="BF65" s="413">
        <v>204.13494464822611</v>
      </c>
      <c r="BG65" s="413">
        <v>99.553461555968752</v>
      </c>
      <c r="BI65" s="413">
        <v>145.49247321452</v>
      </c>
      <c r="BJ65" s="413">
        <v>109.11912495279508</v>
      </c>
      <c r="BL65" s="413">
        <v>126.09678383223348</v>
      </c>
      <c r="BM65" s="413">
        <v>115.13953993264469</v>
      </c>
      <c r="BO65" s="413">
        <v>105.05733626946116</v>
      </c>
      <c r="BP65" s="413">
        <v>101.95826030779769</v>
      </c>
      <c r="BR65" s="413">
        <v>69.879955070448588</v>
      </c>
      <c r="BS65" s="413">
        <v>95.551985308321505</v>
      </c>
      <c r="BU65" s="413">
        <v>57.587812042295745</v>
      </c>
      <c r="BV65" s="413">
        <v>86.398844948396857</v>
      </c>
      <c r="BX65" s="413">
        <v>42.456689528423368</v>
      </c>
      <c r="BY65" s="413">
        <v>105.75366627529301</v>
      </c>
      <c r="CA65" s="413">
        <v>27.747258462258824</v>
      </c>
      <c r="CB65" s="413">
        <v>108.22747955532027</v>
      </c>
      <c r="CD65" s="413">
        <v>17.139838836912077</v>
      </c>
      <c r="CE65" s="413">
        <v>109.60856935290846</v>
      </c>
      <c r="CG65" s="413">
        <v>10.798512676785226</v>
      </c>
      <c r="CH65" s="413">
        <v>103.56789220981057</v>
      </c>
      <c r="CJ65" s="413">
        <v>6.0799443207006378</v>
      </c>
      <c r="CK65" s="413">
        <v>108.22747955532027</v>
      </c>
      <c r="CN65" s="413">
        <v>4.5609605579900059</v>
      </c>
      <c r="CO65" s="413">
        <v>18.436736612777487</v>
      </c>
      <c r="CQ65" s="413">
        <v>3.3829832523429979</v>
      </c>
      <c r="CR65" s="413">
        <v>21.413508525095043</v>
      </c>
      <c r="CT65" s="413">
        <v>2.6470061280222206</v>
      </c>
      <c r="CU65" s="413">
        <v>20.662969933783458</v>
      </c>
      <c r="CW65" s="413">
        <v>2.0857112597468075</v>
      </c>
      <c r="CX65" s="413">
        <v>21.544346900318832</v>
      </c>
      <c r="CZ65" s="413">
        <v>1.7705060392199077</v>
      </c>
      <c r="DA65" s="413">
        <v>20.27114624640992</v>
      </c>
      <c r="DC65" s="413">
        <v>1.5470263711414729</v>
      </c>
      <c r="DD65" s="413">
        <v>21.675984709246418</v>
      </c>
      <c r="DF65" s="413">
        <v>1.3636508776910856</v>
      </c>
      <c r="DG65" s="413">
        <v>20.771139259664555</v>
      </c>
      <c r="DI65" s="413">
        <v>0.95462449155127949</v>
      </c>
      <c r="DJ65" s="413">
        <v>21.376272286788417</v>
      </c>
      <c r="DL65" s="413">
        <v>0.75881688529189328</v>
      </c>
      <c r="DM65" s="413">
        <v>22.229964825261945</v>
      </c>
      <c r="DO65" s="413">
        <v>0.61545074664068966</v>
      </c>
      <c r="DP65" s="413">
        <v>21.506883145399794</v>
      </c>
      <c r="DR65" s="413">
        <v>0.50933265611005107</v>
      </c>
      <c r="DS65" s="413">
        <v>21.488175704860581</v>
      </c>
      <c r="DU65" s="413">
        <v>0.39887529510229675</v>
      </c>
      <c r="DV65" s="413">
        <v>21.770503869410454</v>
      </c>
      <c r="DX65" s="413">
        <v>0.33918871945326368</v>
      </c>
      <c r="DY65" s="413">
        <v>21.86543518485869</v>
      </c>
      <c r="EA65" s="413">
        <v>0.27607036338960422</v>
      </c>
      <c r="EB65" s="413">
        <v>22.152720074353944</v>
      </c>
      <c r="ED65" s="413">
        <v>0.22947247172951801</v>
      </c>
      <c r="EE65" s="413">
        <v>22.210628422941536</v>
      </c>
    </row>
    <row r="66" spans="19:135" x14ac:dyDescent="0.2">
      <c r="S66" s="413">
        <v>3275.7033191039509</v>
      </c>
      <c r="T66" s="413">
        <v>649.77530313128989</v>
      </c>
      <c r="V66" s="413">
        <v>2837.0170958628469</v>
      </c>
      <c r="W66" s="413">
        <v>476.08072217715818</v>
      </c>
      <c r="Y66" s="413">
        <v>2324.8299109956242</v>
      </c>
      <c r="Z66" s="413">
        <v>418.13372049260369</v>
      </c>
      <c r="AB66" s="413">
        <v>1776.0874289619865</v>
      </c>
      <c r="AC66" s="413">
        <v>436.94583060865438</v>
      </c>
      <c r="AE66" s="413">
        <v>1374.6754717727795</v>
      </c>
      <c r="AF66" s="413">
        <v>485.04169571816863</v>
      </c>
      <c r="AH66" s="413">
        <v>1062.1131818782787</v>
      </c>
      <c r="AI66" s="413">
        <v>286.8969607240773</v>
      </c>
      <c r="AJ66" s="413"/>
      <c r="AK66" s="413">
        <v>916.96082221108486</v>
      </c>
      <c r="AL66" s="413">
        <v>274.34029516049657</v>
      </c>
      <c r="AN66" s="413">
        <v>729.49812705753391</v>
      </c>
      <c r="AO66" s="413">
        <v>167.93362940534411</v>
      </c>
      <c r="AQ66" s="413">
        <v>590.67673041981368</v>
      </c>
      <c r="AR66" s="413">
        <v>334.79683297075672</v>
      </c>
      <c r="AT66" s="413">
        <v>491.25502921524844</v>
      </c>
      <c r="AU66" s="413">
        <v>116.43500771435325</v>
      </c>
      <c r="AW66" s="413">
        <v>367.70837372056855</v>
      </c>
      <c r="AX66" s="413">
        <v>153.66993985118614</v>
      </c>
      <c r="AZ66" s="413">
        <v>291.91650252906152</v>
      </c>
      <c r="BA66" s="413">
        <v>146.39723686245483</v>
      </c>
      <c r="BC66" s="413">
        <v>240.73691993505957</v>
      </c>
      <c r="BD66" s="413">
        <v>144.66046415316774</v>
      </c>
      <c r="BF66" s="413">
        <v>207.83691211688065</v>
      </c>
      <c r="BG66" s="413">
        <v>88.816505786616815</v>
      </c>
      <c r="BI66" s="413">
        <v>146.98697395363646</v>
      </c>
      <c r="BJ66" s="413">
        <v>103.10542175542092</v>
      </c>
      <c r="BL66" s="413">
        <v>127.25744386110577</v>
      </c>
      <c r="BM66" s="413">
        <v>108.7129245570984</v>
      </c>
      <c r="BO66" s="413">
        <v>105.87499148966523</v>
      </c>
      <c r="BP66" s="413">
        <v>96.195590924314104</v>
      </c>
      <c r="BR66" s="413">
        <v>70.448648518728987</v>
      </c>
      <c r="BS66" s="413">
        <v>90.151397865920572</v>
      </c>
      <c r="BU66" s="413">
        <v>57.95426461981927</v>
      </c>
      <c r="BV66" s="413">
        <v>81.454812374874535</v>
      </c>
      <c r="BX66" s="413">
        <v>42.847482861895244</v>
      </c>
      <c r="BY66" s="413">
        <v>99.925438077083982</v>
      </c>
      <c r="CA66" s="413">
        <v>27.973069770799611</v>
      </c>
      <c r="CB66" s="413">
        <v>102.11047460641041</v>
      </c>
      <c r="CD66" s="413">
        <v>17.297602780089118</v>
      </c>
      <c r="CE66" s="413">
        <v>103.49066999785529</v>
      </c>
      <c r="CG66" s="413">
        <v>10.859571077367846</v>
      </c>
      <c r="CH66" s="413">
        <v>97.641388991368444</v>
      </c>
      <c r="CJ66" s="413">
        <v>6.1229471976344794</v>
      </c>
      <c r="CK66" s="413">
        <v>102.03433907304515</v>
      </c>
      <c r="CN66" s="413">
        <v>4.6783350779025294</v>
      </c>
      <c r="CO66" s="413">
        <v>17.256847103390932</v>
      </c>
      <c r="CQ66" s="413">
        <v>3.4609338845531519</v>
      </c>
      <c r="CR66" s="413">
        <v>20.025681360431179</v>
      </c>
      <c r="CT66" s="413">
        <v>2.7079983901035001</v>
      </c>
      <c r="CU66" s="413">
        <v>19.323785794802657</v>
      </c>
      <c r="CW66" s="413">
        <v>2.1375125623715197</v>
      </c>
      <c r="CX66" s="413">
        <v>20.183136720756934</v>
      </c>
      <c r="CZ66" s="413">
        <v>1.820849170383827</v>
      </c>
      <c r="DA66" s="413">
        <v>18.990379150072791</v>
      </c>
      <c r="DC66" s="413">
        <v>1.5896216150695528</v>
      </c>
      <c r="DD66" s="413">
        <v>20.377264400350906</v>
      </c>
      <c r="DF66" s="413">
        <v>1.3950720938488455</v>
      </c>
      <c r="DG66" s="413">
        <v>19.424944577378099</v>
      </c>
      <c r="DI66" s="413">
        <v>0.97491104891846536</v>
      </c>
      <c r="DJ66" s="413">
        <v>19.973469684343431</v>
      </c>
      <c r="DL66" s="413">
        <v>0.77562165146081774</v>
      </c>
      <c r="DM66" s="413">
        <v>20.789222453788103</v>
      </c>
      <c r="DO66" s="413">
        <v>0.62908052489978616</v>
      </c>
      <c r="DP66" s="413">
        <v>20.113004294511917</v>
      </c>
      <c r="DR66" s="413">
        <v>0.52152543581836697</v>
      </c>
      <c r="DS66" s="413">
        <v>20.113004294511917</v>
      </c>
      <c r="DU66" s="413">
        <v>0.40878187242672648</v>
      </c>
      <c r="DV66" s="413">
        <v>20.377264400350906</v>
      </c>
      <c r="DX66" s="413">
        <v>0.34761290445067317</v>
      </c>
      <c r="DY66" s="413">
        <v>20.466120428964921</v>
      </c>
      <c r="EA66" s="413">
        <v>0.28243157116259637</v>
      </c>
      <c r="EB66" s="413">
        <v>20.735020045923068</v>
      </c>
      <c r="ED66" s="413">
        <v>0.23475997181801353</v>
      </c>
      <c r="EE66" s="413">
        <v>20.789222453788103</v>
      </c>
    </row>
    <row r="67" spans="19:135" x14ac:dyDescent="0.2">
      <c r="S67" s="413">
        <v>3312.8518914872375</v>
      </c>
      <c r="T67" s="413">
        <v>619.48543245219582</v>
      </c>
      <c r="V67" s="413">
        <v>2869.1906856759538</v>
      </c>
      <c r="W67" s="413">
        <v>450.5148414917802</v>
      </c>
      <c r="Y67" s="413">
        <v>2352.8526791242402</v>
      </c>
      <c r="Z67" s="413">
        <v>395.97488238662811</v>
      </c>
      <c r="AB67" s="413">
        <v>1794.9638588911728</v>
      </c>
      <c r="AC67" s="413">
        <v>413.17322226088822</v>
      </c>
      <c r="AE67" s="413">
        <v>1389.2856563814594</v>
      </c>
      <c r="AF67" s="413">
        <v>458.65236903988767</v>
      </c>
      <c r="AH67" s="413">
        <v>1109.9451039916346</v>
      </c>
      <c r="AI67" s="413">
        <v>225.97762279100237</v>
      </c>
      <c r="AJ67" s="413"/>
      <c r="AK67" s="413">
        <v>907.31776080762631</v>
      </c>
      <c r="AL67" s="413">
        <v>290.12492020268536</v>
      </c>
      <c r="AN67" s="413">
        <v>720.55574463046332</v>
      </c>
      <c r="AO67" s="413">
        <v>177.33123079893085</v>
      </c>
      <c r="AQ67" s="413">
        <v>585.08320382249497</v>
      </c>
      <c r="AR67" s="413">
        <v>354.32411631462372</v>
      </c>
      <c r="AT67" s="413">
        <v>486.43154654309774</v>
      </c>
      <c r="AU67" s="413">
        <v>123.22616928720502</v>
      </c>
      <c r="AW67" s="413">
        <v>364.22628874491528</v>
      </c>
      <c r="AX67" s="413">
        <v>162.63285754154305</v>
      </c>
      <c r="AZ67" s="413">
        <v>295.12300268938679</v>
      </c>
      <c r="BA67" s="413">
        <v>138.43230406911889</v>
      </c>
      <c r="BC67" s="413">
        <v>244.24043772876874</v>
      </c>
      <c r="BD67" s="413">
        <v>135.9762027515379</v>
      </c>
      <c r="BF67" s="413">
        <v>205.94132165789273</v>
      </c>
      <c r="BG67" s="413">
        <v>93.996796946237623</v>
      </c>
      <c r="BI67" s="413">
        <v>148.5491658080997</v>
      </c>
      <c r="BJ67" s="413">
        <v>97.568585694174629</v>
      </c>
      <c r="BL67" s="413">
        <v>128.3835368056321</v>
      </c>
      <c r="BM67" s="413">
        <v>102.6450164094024</v>
      </c>
      <c r="BO67" s="413">
        <v>106.69901047353279</v>
      </c>
      <c r="BP67" s="413">
        <v>90.758626965021634</v>
      </c>
      <c r="BR67" s="413">
        <v>71.04700266942929</v>
      </c>
      <c r="BS67" s="413">
        <v>85.056051017201781</v>
      </c>
      <c r="BU67" s="413">
        <v>58.984469779279479</v>
      </c>
      <c r="BV67" s="413">
        <v>72.669816815697487</v>
      </c>
      <c r="BX67" s="413">
        <v>43.257114403956862</v>
      </c>
      <c r="BY67" s="413">
        <v>94.348011268447607</v>
      </c>
      <c r="CA67" s="413">
        <v>28.200718765291768</v>
      </c>
      <c r="CB67" s="413">
        <v>96.411088049075005</v>
      </c>
      <c r="CD67" s="413">
        <v>17.456818864211218</v>
      </c>
      <c r="CE67" s="413">
        <v>97.714246612605692</v>
      </c>
      <c r="CG67" s="413">
        <v>10.924823958085931</v>
      </c>
      <c r="CH67" s="413">
        <v>92.054020225204781</v>
      </c>
      <c r="CJ67" s="413">
        <v>6.1640816214403049</v>
      </c>
      <c r="CK67" s="413">
        <v>96.195590924314104</v>
      </c>
      <c r="CN67" s="413">
        <v>4.7861331808818663</v>
      </c>
      <c r="CO67" s="413">
        <v>15.695212344913047</v>
      </c>
      <c r="CQ67" s="413">
        <v>3.553111432350502</v>
      </c>
      <c r="CR67" s="413">
        <v>18.727800419980021</v>
      </c>
      <c r="CT67" s="413">
        <v>2.7655455881664888</v>
      </c>
      <c r="CU67" s="413">
        <v>18.055676152561968</v>
      </c>
      <c r="CW67" s="413">
        <v>2.1829364663289441</v>
      </c>
      <c r="CX67" s="413">
        <v>18.875050968421451</v>
      </c>
      <c r="CZ67" s="413">
        <v>1.8677080051598738</v>
      </c>
      <c r="DA67" s="413">
        <v>17.790533198259016</v>
      </c>
      <c r="DC67" s="413">
        <v>1.6319591538063534</v>
      </c>
      <c r="DD67" s="413">
        <v>19.123045892182912</v>
      </c>
      <c r="DF67" s="413">
        <v>1.4247185258372337</v>
      </c>
      <c r="DG67" s="413">
        <v>18.165997883753278</v>
      </c>
      <c r="DI67" s="413">
        <v>0.99650143855017947</v>
      </c>
      <c r="DJ67" s="413">
        <v>18.678972625720995</v>
      </c>
      <c r="DL67" s="413">
        <v>0.79279857614580318</v>
      </c>
      <c r="DM67" s="413">
        <v>19.441855784762573</v>
      </c>
      <c r="DO67" s="413">
        <v>0.64357578573002261</v>
      </c>
      <c r="DP67" s="413">
        <v>18.809463882616676</v>
      </c>
      <c r="DR67" s="413">
        <v>0.53401009525446408</v>
      </c>
      <c r="DS67" s="413">
        <v>18.809463882616676</v>
      </c>
      <c r="DU67" s="413">
        <v>0.41966925480420575</v>
      </c>
      <c r="DV67" s="413">
        <v>19.089792570189676</v>
      </c>
      <c r="DX67" s="413">
        <v>0.35624631484032143</v>
      </c>
      <c r="DY67" s="413">
        <v>19.156357139552732</v>
      </c>
      <c r="EA67" s="413">
        <v>0.28919262582608335</v>
      </c>
      <c r="EB67" s="413">
        <v>19.408048079954362</v>
      </c>
      <c r="ED67" s="413">
        <v>0.24037982867653196</v>
      </c>
      <c r="EE67" s="413">
        <v>19.441855784762573</v>
      </c>
    </row>
    <row r="68" spans="19:135" x14ac:dyDescent="0.2">
      <c r="S68" s="413">
        <v>3349.2412700566483</v>
      </c>
      <c r="T68" s="413">
        <v>590.60755182771743</v>
      </c>
      <c r="V68" s="413">
        <v>2901.7291445915312</v>
      </c>
      <c r="W68" s="413">
        <v>426.32186717452805</v>
      </c>
      <c r="Y68" s="413">
        <v>2381.2132248811818</v>
      </c>
      <c r="Z68" s="413">
        <v>374.71074350024821</v>
      </c>
      <c r="AB68" s="413">
        <v>1813.4017529933985</v>
      </c>
      <c r="AC68" s="413">
        <v>390.69399370546171</v>
      </c>
      <c r="AE68" s="413">
        <v>1405.041044992558</v>
      </c>
      <c r="AF68" s="413">
        <v>434.02240358084498</v>
      </c>
      <c r="AH68" s="413">
        <v>1099.0468929652875</v>
      </c>
      <c r="AI68" s="413">
        <v>239.15794182346718</v>
      </c>
      <c r="AJ68" s="413"/>
      <c r="AK68" s="413">
        <v>897.1435783762854</v>
      </c>
      <c r="AL68" s="413">
        <v>306.58897068589675</v>
      </c>
      <c r="AN68" s="413">
        <v>713.48082846299792</v>
      </c>
      <c r="AO68" s="413">
        <v>187.67421152189925</v>
      </c>
      <c r="AQ68" s="413">
        <v>579.1343278300335</v>
      </c>
      <c r="AR68" s="413">
        <v>374.99034351111925</v>
      </c>
      <c r="AT68" s="413">
        <v>481.82518970992794</v>
      </c>
      <c r="AU68" s="413">
        <v>130.51074191219129</v>
      </c>
      <c r="AW68" s="413">
        <v>361.15879393899496</v>
      </c>
      <c r="AX68" s="413">
        <v>172.37550146002033</v>
      </c>
      <c r="AZ68" s="413">
        <v>298.15451033995282</v>
      </c>
      <c r="BA68" s="413">
        <v>130.90071384263712</v>
      </c>
      <c r="BC68" s="413">
        <v>246.83624885466327</v>
      </c>
      <c r="BD68" s="413">
        <v>128.57823992368358</v>
      </c>
      <c r="BF68" s="413">
        <v>214.60993926657792</v>
      </c>
      <c r="BG68" s="413">
        <v>75.038379516662246</v>
      </c>
      <c r="BI68" s="413">
        <v>150.18087528616343</v>
      </c>
      <c r="BJ68" s="413">
        <v>92.32908175229872</v>
      </c>
      <c r="BL68" s="413">
        <v>129.56524529181996</v>
      </c>
      <c r="BM68" s="413">
        <v>96.915793928004874</v>
      </c>
      <c r="BO68" s="413">
        <v>107.6052563296968</v>
      </c>
      <c r="BP68" s="413">
        <v>85.692853835668373</v>
      </c>
      <c r="BR68" s="413">
        <v>71.650438928831292</v>
      </c>
      <c r="BS68" s="413">
        <v>80.308572213915127</v>
      </c>
      <c r="BU68" s="413">
        <v>59.653391421940555</v>
      </c>
      <c r="BV68" s="413">
        <v>68.716120561273755</v>
      </c>
      <c r="BX68" s="413">
        <v>43.686054392034393</v>
      </c>
      <c r="BY68" s="413">
        <v>89.148364210460201</v>
      </c>
      <c r="CA68" s="413">
        <v>28.440240991491152</v>
      </c>
      <c r="CB68" s="413">
        <v>91.02981779915217</v>
      </c>
      <c r="CD68" s="413">
        <v>17.629921665418905</v>
      </c>
      <c r="CE68" s="413">
        <v>92.260239413533512</v>
      </c>
      <c r="CG68" s="413">
        <v>10.99434265929116</v>
      </c>
      <c r="CH68" s="413">
        <v>86.786379497033963</v>
      </c>
      <c r="CJ68" s="413">
        <v>6.2076795936247624</v>
      </c>
      <c r="CK68" s="413">
        <v>90.758626965021634</v>
      </c>
      <c r="CN68" s="413">
        <v>4.9007071569053959</v>
      </c>
      <c r="CO68" s="413">
        <v>14.677992676220699</v>
      </c>
      <c r="CQ68" s="413">
        <v>3.6573447982965739</v>
      </c>
      <c r="CR68" s="413">
        <v>17.52928379995598</v>
      </c>
      <c r="CT68" s="413">
        <v>2.8243157116259638</v>
      </c>
      <c r="CU68" s="413">
        <v>16.87078529994254</v>
      </c>
      <c r="CW68" s="413">
        <v>2.2293256656895655</v>
      </c>
      <c r="CX68" s="413">
        <v>17.651743333538015</v>
      </c>
      <c r="CZ68" s="413">
        <v>1.9073983398696583</v>
      </c>
      <c r="DA68" s="413">
        <v>16.623042162657537</v>
      </c>
      <c r="DC68" s="413">
        <v>1.6710261922470047</v>
      </c>
      <c r="DD68" s="413">
        <v>17.883665501567197</v>
      </c>
      <c r="DF68" s="413">
        <v>1.4549949689436976</v>
      </c>
      <c r="DG68" s="413">
        <v>16.973867246313318</v>
      </c>
      <c r="DI68" s="413">
        <v>1.0194628046992775</v>
      </c>
      <c r="DJ68" s="413">
        <v>17.483580821298681</v>
      </c>
      <c r="DL68" s="413">
        <v>0.81106622502732639</v>
      </c>
      <c r="DM68" s="413">
        <v>18.197642008472588</v>
      </c>
      <c r="DO68" s="413">
        <v>0.65840504606941597</v>
      </c>
      <c r="DP68" s="413">
        <v>17.590407000907309</v>
      </c>
      <c r="DR68" s="413">
        <v>0.54631474515270406</v>
      </c>
      <c r="DS68" s="413">
        <v>17.60572107398405</v>
      </c>
      <c r="DU68" s="413">
        <v>0.43084660868734354</v>
      </c>
      <c r="DV68" s="413">
        <v>17.883665501567197</v>
      </c>
      <c r="DX68" s="413">
        <v>0.36477440112467868</v>
      </c>
      <c r="DY68" s="413">
        <v>17.914817819496079</v>
      </c>
      <c r="EA68" s="413">
        <v>0.29637509399239637</v>
      </c>
      <c r="EB68" s="413">
        <v>18.165997883753278</v>
      </c>
      <c r="ED68" s="413">
        <v>0.24613421780162742</v>
      </c>
      <c r="EE68" s="413">
        <v>18.197642008472588</v>
      </c>
    </row>
    <row r="69" spans="19:135" x14ac:dyDescent="0.2">
      <c r="S69" s="413">
        <v>3386.0303606916841</v>
      </c>
      <c r="T69" s="413">
        <v>563.07584004866374</v>
      </c>
      <c r="V69" s="413">
        <v>2935.6709602110918</v>
      </c>
      <c r="W69" s="413">
        <v>403.72910133725401</v>
      </c>
      <c r="Y69" s="413">
        <v>2409.0665138004551</v>
      </c>
      <c r="Z69" s="413">
        <v>354.32411631462372</v>
      </c>
      <c r="AB69" s="413">
        <v>1833.9668896125113</v>
      </c>
      <c r="AC69" s="413">
        <v>369.71344237817902</v>
      </c>
      <c r="AE69" s="413">
        <v>1420.9751097953717</v>
      </c>
      <c r="AF69" s="413">
        <v>410.71508516226851</v>
      </c>
      <c r="AH69" s="413">
        <v>1164.8466313904953</v>
      </c>
      <c r="AI69" s="413">
        <v>170.58482536039082</v>
      </c>
      <c r="AJ69" s="413"/>
      <c r="AK69" s="413">
        <v>883.96289862578374</v>
      </c>
      <c r="AL69" s="413">
        <v>323.02212092575701</v>
      </c>
      <c r="AN69" s="413">
        <v>706.22646029143652</v>
      </c>
      <c r="AO69" s="413">
        <v>198.47235933765683</v>
      </c>
      <c r="AQ69" s="413">
        <v>614.45625602487507</v>
      </c>
      <c r="AR69" s="413">
        <v>266.87251896190628</v>
      </c>
      <c r="AT69" s="413">
        <v>477.43067083832102</v>
      </c>
      <c r="AU69" s="413">
        <v>138.12288153168484</v>
      </c>
      <c r="AW69" s="413">
        <v>355.60199380606082</v>
      </c>
      <c r="AX69" s="413">
        <v>184.20699693267164</v>
      </c>
      <c r="AZ69" s="413">
        <v>301.2171576799081</v>
      </c>
      <c r="BA69" s="413">
        <v>123.77888961493069</v>
      </c>
      <c r="BC69" s="413">
        <v>252.11092991937358</v>
      </c>
      <c r="BD69" s="413">
        <v>114.96790343422491</v>
      </c>
      <c r="BF69" s="413">
        <v>210.41625058508447</v>
      </c>
      <c r="BG69" s="413">
        <v>84.109708710921709</v>
      </c>
      <c r="BI69" s="413">
        <v>151.77701223461304</v>
      </c>
      <c r="BJ69" s="413">
        <v>87.305797523796443</v>
      </c>
      <c r="BL69" s="413">
        <v>130.71175982293209</v>
      </c>
      <c r="BM69" s="413">
        <v>91.506353072540691</v>
      </c>
      <c r="BO69" s="413">
        <v>108.55744832939681</v>
      </c>
      <c r="BP69" s="413">
        <v>80.909831319190431</v>
      </c>
      <c r="BR69" s="413">
        <v>72.259000461720973</v>
      </c>
      <c r="BS69" s="413">
        <v>75.76954076191403</v>
      </c>
      <c r="BU69" s="413">
        <v>60.054147431261178</v>
      </c>
      <c r="BV69" s="413">
        <v>64.832293170390599</v>
      </c>
      <c r="BX69" s="413">
        <v>44.088163435667369</v>
      </c>
      <c r="BY69" s="413">
        <v>84.172469322614489</v>
      </c>
      <c r="CA69" s="413">
        <v>28.671691894730454</v>
      </c>
      <c r="CB69" s="413">
        <v>85.884822754791415</v>
      </c>
      <c r="CD69" s="413">
        <v>17.798467668961472</v>
      </c>
      <c r="CE69" s="413">
        <v>87.110652455712994</v>
      </c>
      <c r="CG69" s="413">
        <v>11.056508348060206</v>
      </c>
      <c r="CH69" s="413">
        <v>81.820170892883326</v>
      </c>
      <c r="CJ69" s="413">
        <v>6.2559936077176292</v>
      </c>
      <c r="CK69" s="413">
        <v>85.62895959604694</v>
      </c>
      <c r="CN69" s="413">
        <v>5.0136291528665122</v>
      </c>
      <c r="CO69" s="413">
        <v>13.726699853985442</v>
      </c>
      <c r="CQ69" s="413">
        <v>3.7089773884940911</v>
      </c>
      <c r="CR69" s="413">
        <v>16.39319644621051</v>
      </c>
      <c r="CT69" s="413">
        <v>2.8893935375743593</v>
      </c>
      <c r="CU69" s="413">
        <v>15.777375777582721</v>
      </c>
      <c r="CW69" s="413">
        <v>2.2786963337024204</v>
      </c>
      <c r="CX69" s="413">
        <v>16.507719276329034</v>
      </c>
      <c r="CZ69" s="413">
        <v>1.9479321269097976</v>
      </c>
      <c r="DA69" s="413">
        <v>15.545689077540603</v>
      </c>
      <c r="DC69" s="413">
        <v>1.7080327546564023</v>
      </c>
      <c r="DD69" s="413">
        <v>16.710062725073787</v>
      </c>
      <c r="DF69" s="413">
        <v>1.4885209338189902</v>
      </c>
      <c r="DG69" s="413">
        <v>15.887596486022403</v>
      </c>
      <c r="DI69" s="413">
        <v>1.0429532461863902</v>
      </c>
      <c r="DJ69" s="413">
        <v>16.350455515328449</v>
      </c>
      <c r="DL69" s="413">
        <v>0.83048212481694594</v>
      </c>
      <c r="DM69" s="413">
        <v>17.018237807494064</v>
      </c>
      <c r="DO69" s="413">
        <v>0.67239669603874253</v>
      </c>
      <c r="DP69" s="413">
        <v>16.436049104082137</v>
      </c>
      <c r="DR69" s="413">
        <v>0.55890291854696739</v>
      </c>
      <c r="DS69" s="413">
        <v>16.47901378100341</v>
      </c>
      <c r="DU69" s="413">
        <v>0.44193427612222752</v>
      </c>
      <c r="DV69" s="413">
        <v>16.739170694386754</v>
      </c>
      <c r="DX69" s="413">
        <v>0.37383403919975022</v>
      </c>
      <c r="DY69" s="413">
        <v>16.768329368110084</v>
      </c>
      <c r="EA69" s="413">
        <v>0.30400219006768392</v>
      </c>
      <c r="EB69" s="413">
        <v>17.003434747947331</v>
      </c>
      <c r="ED69" s="413">
        <v>0.2520263597256383</v>
      </c>
      <c r="EE69" s="413">
        <v>17.018237807494064</v>
      </c>
    </row>
    <row r="70" spans="19:135" x14ac:dyDescent="0.2">
      <c r="S70" s="413">
        <v>3425.6370960064032</v>
      </c>
      <c r="T70" s="413">
        <v>537.2281118324031</v>
      </c>
      <c r="V70" s="413">
        <v>2972.1038005595065</v>
      </c>
      <c r="W70" s="413">
        <v>382.33363056617173</v>
      </c>
      <c r="Y70" s="413">
        <v>2466.623396954391</v>
      </c>
      <c r="Z70" s="413">
        <v>317.7646661325532</v>
      </c>
      <c r="AB70" s="413">
        <v>1867.8838289878761</v>
      </c>
      <c r="AC70" s="413">
        <v>341.60773575919848</v>
      </c>
      <c r="AE70" s="413">
        <v>1436.0773714598477</v>
      </c>
      <c r="AF70" s="413">
        <v>388.36959476479439</v>
      </c>
      <c r="AH70" s="413">
        <v>1153.0029686172243</v>
      </c>
      <c r="AI70" s="413">
        <v>180.39970692791911</v>
      </c>
      <c r="AJ70" s="413"/>
      <c r="AK70" s="413">
        <v>975.6337321670494</v>
      </c>
      <c r="AL70" s="413">
        <v>209.26649889009931</v>
      </c>
      <c r="AN70" s="413">
        <v>739.07220335257784</v>
      </c>
      <c r="AO70" s="413">
        <v>159.15271766395702</v>
      </c>
      <c r="AQ70" s="413">
        <v>607.35199903185594</v>
      </c>
      <c r="AR70" s="413">
        <v>282.0170388525143</v>
      </c>
      <c r="AT70" s="413">
        <v>473.57663388768032</v>
      </c>
      <c r="AU70" s="413">
        <v>146.28808026755422</v>
      </c>
      <c r="AW70" s="413">
        <v>388.07842406598218</v>
      </c>
      <c r="AX70" s="413">
        <v>116.08813118941367</v>
      </c>
      <c r="AZ70" s="413">
        <v>304.41852292673974</v>
      </c>
      <c r="BA70" s="413">
        <v>117.13187330897256</v>
      </c>
      <c r="BC70" s="413">
        <v>249.54757371868936</v>
      </c>
      <c r="BD70" s="413">
        <v>121.58277292153134</v>
      </c>
      <c r="BF70" s="413">
        <v>212.57764928203193</v>
      </c>
      <c r="BG70" s="413">
        <v>79.474308414008618</v>
      </c>
      <c r="BI70" s="413">
        <v>153.33606784727743</v>
      </c>
      <c r="BJ70" s="413">
        <v>82.555811631651636</v>
      </c>
      <c r="BL70" s="413">
        <v>131.77551152897661</v>
      </c>
      <c r="BM70" s="413">
        <v>86.398844948396857</v>
      </c>
      <c r="BO70" s="413">
        <v>109.47947878935742</v>
      </c>
      <c r="BP70" s="413">
        <v>76.393777439758964</v>
      </c>
      <c r="BR70" s="413">
        <v>72.872730799503557</v>
      </c>
      <c r="BS70" s="413">
        <v>71.487054856101651</v>
      </c>
      <c r="BU70" s="413">
        <v>60.372434629358168</v>
      </c>
      <c r="BV70" s="413">
        <v>61.122371244443521</v>
      </c>
      <c r="BX70" s="413">
        <v>44.493973698950917</v>
      </c>
      <c r="BY70" s="413">
        <v>79.474308414008618</v>
      </c>
      <c r="CA70" s="413">
        <v>28.925405854171036</v>
      </c>
      <c r="CB70" s="413">
        <v>81.030622250576869</v>
      </c>
      <c r="CD70" s="413">
        <v>17.968625010083944</v>
      </c>
      <c r="CE70" s="413">
        <v>82.248494253819402</v>
      </c>
      <c r="CG70" s="413">
        <v>11.11902554241534</v>
      </c>
      <c r="CH70" s="413">
        <v>77.080629767978394</v>
      </c>
      <c r="CJ70" s="413">
        <v>6.3046836470100196</v>
      </c>
      <c r="CK70" s="413">
        <v>80.789220448732777</v>
      </c>
      <c r="CN70" s="413">
        <v>5.1291530951924251</v>
      </c>
      <c r="CO70" s="413">
        <v>12.837061104864853</v>
      </c>
      <c r="CQ70" s="413">
        <v>3.8379063073430957</v>
      </c>
      <c r="CR70" s="413">
        <v>14.437301184616357</v>
      </c>
      <c r="CT70" s="413">
        <v>2.9585619650679686</v>
      </c>
      <c r="CU70" s="413">
        <v>14.767676471431219</v>
      </c>
      <c r="CW70" s="413">
        <v>2.3271205091820697</v>
      </c>
      <c r="CX70" s="413">
        <v>15.424411988202008</v>
      </c>
      <c r="CZ70" s="413">
        <v>1.9893272903375916</v>
      </c>
      <c r="DA70" s="413">
        <v>14.538160135240222</v>
      </c>
      <c r="DC70" s="413">
        <v>1.7458588647591362</v>
      </c>
      <c r="DD70" s="413">
        <v>15.627069765469956</v>
      </c>
      <c r="DF70" s="413">
        <v>1.5241542426586066</v>
      </c>
      <c r="DG70" s="413">
        <v>14.870843422997511</v>
      </c>
      <c r="DI70" s="413">
        <v>1.0679202280287559</v>
      </c>
      <c r="DJ70" s="413">
        <v>15.304081021761212</v>
      </c>
      <c r="DL70" s="413">
        <v>0.85036281669506331</v>
      </c>
      <c r="DM70" s="413">
        <v>15.929127479617936</v>
      </c>
      <c r="DO70" s="413">
        <v>0.68728759985059151</v>
      </c>
      <c r="DP70" s="413">
        <v>15.370815193456876</v>
      </c>
      <c r="DR70" s="413">
        <v>0.57228234765371899</v>
      </c>
      <c r="DS70" s="413">
        <v>15.424411988202008</v>
      </c>
      <c r="DU70" s="413">
        <v>0.45251362384256705</v>
      </c>
      <c r="DV70" s="413">
        <v>15.667919728830849</v>
      </c>
      <c r="DX70" s="413">
        <v>0.38311868495572876</v>
      </c>
      <c r="DY70" s="413">
        <v>15.695212344913047</v>
      </c>
      <c r="EA70" s="413">
        <v>0.31127961807053306</v>
      </c>
      <c r="EB70" s="413">
        <v>15.915271766395712</v>
      </c>
      <c r="ED70" s="413">
        <v>0.25805955207637488</v>
      </c>
      <c r="EE70" s="413">
        <v>15.929127479617936</v>
      </c>
    </row>
    <row r="71" spans="19:135" x14ac:dyDescent="0.2">
      <c r="S71" s="413">
        <v>3464.4860133908614</v>
      </c>
      <c r="T71" s="413">
        <v>511.80283673736744</v>
      </c>
      <c r="V71" s="413">
        <v>3008.9887868990181</v>
      </c>
      <c r="W71" s="413">
        <v>362.34217395528549</v>
      </c>
      <c r="Y71" s="413">
        <v>2438.1046434302193</v>
      </c>
      <c r="Z71" s="413">
        <v>335.54684400755173</v>
      </c>
      <c r="AB71" s="413">
        <v>1897.7408869602355</v>
      </c>
      <c r="AC71" s="413">
        <v>310.96489944940794</v>
      </c>
      <c r="AE71" s="413">
        <v>1451.3401414300708</v>
      </c>
      <c r="AF71" s="413">
        <v>367.23983994446905</v>
      </c>
      <c r="AH71" s="413">
        <v>1142.8896118716207</v>
      </c>
      <c r="AI71" s="413">
        <v>190.9216588862871</v>
      </c>
      <c r="AJ71" s="413"/>
      <c r="AK71" s="413">
        <v>987.04581737533329</v>
      </c>
      <c r="AL71" s="413">
        <v>198.17650006281713</v>
      </c>
      <c r="AN71" s="413">
        <v>747.45375521125709</v>
      </c>
      <c r="AO71" s="413">
        <v>150.49380628531412</v>
      </c>
      <c r="AQ71" s="413">
        <v>601.60056277990657</v>
      </c>
      <c r="AR71" s="413">
        <v>298.46590002185644</v>
      </c>
      <c r="AT71" s="413">
        <v>469.09200911562175</v>
      </c>
      <c r="AU71" s="413">
        <v>154.82044530777074</v>
      </c>
      <c r="AW71" s="413">
        <v>383.45636175421521</v>
      </c>
      <c r="AX71" s="413">
        <v>122.67591706823075</v>
      </c>
      <c r="AZ71" s="413">
        <v>307.5455142924302</v>
      </c>
      <c r="BA71" s="413">
        <v>110.75916082574417</v>
      </c>
      <c r="BC71" s="413">
        <v>257.7706980341859</v>
      </c>
      <c r="BD71" s="413">
        <v>102.7982559716671</v>
      </c>
      <c r="BF71" s="413">
        <v>216.73802353800363</v>
      </c>
      <c r="BG71" s="413">
        <v>70.955818516330055</v>
      </c>
      <c r="BI71" s="413">
        <v>155.0203581216411</v>
      </c>
      <c r="BJ71" s="413">
        <v>78.064254923083425</v>
      </c>
      <c r="BL71" s="413">
        <v>132.94158456401328</v>
      </c>
      <c r="BM71" s="413">
        <v>81.576416912818175</v>
      </c>
      <c r="BO71" s="413">
        <v>110.37043904034638</v>
      </c>
      <c r="BP71" s="413">
        <v>72.076009747256563</v>
      </c>
      <c r="BR71" s="413">
        <v>73.491673843317329</v>
      </c>
      <c r="BS71" s="413">
        <v>67.496941588674119</v>
      </c>
      <c r="BU71" s="413">
        <v>60.82087273896262</v>
      </c>
      <c r="BV71" s="413">
        <v>57.62474353212933</v>
      </c>
      <c r="BX71" s="413">
        <v>44.919346062538679</v>
      </c>
      <c r="BY71" s="413">
        <v>75.094371323923056</v>
      </c>
      <c r="CA71" s="413">
        <v>29.1710831952904</v>
      </c>
      <c r="CB71" s="413">
        <v>76.564914590949655</v>
      </c>
      <c r="CD71" s="413">
        <v>18.140409093534817</v>
      </c>
      <c r="CE71" s="413">
        <v>77.715668013805299</v>
      </c>
      <c r="CG71" s="413">
        <v>11.185837430495582</v>
      </c>
      <c r="CH71" s="413">
        <v>72.669816815697487</v>
      </c>
      <c r="CJ71" s="413">
        <v>6.3492760841571965</v>
      </c>
      <c r="CK71" s="413">
        <v>76.22302281266137</v>
      </c>
      <c r="CN71" s="413">
        <v>5.2427433698423727</v>
      </c>
      <c r="CO71" s="413">
        <v>12.005080577484073</v>
      </c>
      <c r="CQ71" s="413">
        <v>4.0132920153049394</v>
      </c>
      <c r="CR71" s="413">
        <v>12.626557430874634</v>
      </c>
      <c r="CT71" s="413">
        <v>3.0293861972485208</v>
      </c>
      <c r="CU71" s="413">
        <v>13.822594545458454</v>
      </c>
      <c r="CW71" s="413">
        <v>2.376573738307965</v>
      </c>
      <c r="CX71" s="413">
        <v>14.412195967188541</v>
      </c>
      <c r="CZ71" s="413">
        <v>2.0333829519808138</v>
      </c>
      <c r="DA71" s="413">
        <v>13.58410375913944</v>
      </c>
      <c r="DC71" s="413">
        <v>1.7876525182475926</v>
      </c>
      <c r="DD71" s="413">
        <v>14.614266473603964</v>
      </c>
      <c r="DF71" s="413">
        <v>1.5579081774348464</v>
      </c>
      <c r="DG71" s="413">
        <v>13.907051784662647</v>
      </c>
      <c r="DI71" s="413">
        <v>1.0934848878443157</v>
      </c>
      <c r="DJ71" s="413">
        <v>14.324670997762523</v>
      </c>
      <c r="DL71" s="413">
        <v>0.86995685965211267</v>
      </c>
      <c r="DM71" s="413">
        <v>14.896747577945129</v>
      </c>
      <c r="DO71" s="413">
        <v>0.70374039587831128</v>
      </c>
      <c r="DP71" s="413">
        <v>14.387134405561342</v>
      </c>
      <c r="DR71" s="413">
        <v>0.58546886602368797</v>
      </c>
      <c r="DS71" s="413">
        <v>14.424743114177604</v>
      </c>
      <c r="DU71" s="413">
        <v>0.46415888336127792</v>
      </c>
      <c r="DV71" s="413">
        <v>14.665225243888962</v>
      </c>
      <c r="DX71" s="413">
        <v>0.39194649800598202</v>
      </c>
      <c r="DY71" s="413">
        <v>14.677992676220699</v>
      </c>
      <c r="EA71" s="413">
        <v>0.31845211678329738</v>
      </c>
      <c r="EB71" s="413">
        <v>14.896747577945129</v>
      </c>
      <c r="ED71" s="413">
        <v>0.26423717142268682</v>
      </c>
      <c r="EE71" s="413">
        <v>14.896747577945129</v>
      </c>
    </row>
    <row r="72" spans="19:135" x14ac:dyDescent="0.2">
      <c r="S72" s="413">
        <v>3502.5409875397695</v>
      </c>
      <c r="T72" s="413">
        <v>487.58085796919994</v>
      </c>
      <c r="V72" s="413">
        <v>3044.1852292673975</v>
      </c>
      <c r="W72" s="413">
        <v>342.88413594807929</v>
      </c>
      <c r="Y72" s="413">
        <v>2494.5964851366057</v>
      </c>
      <c r="Z72" s="413">
        <v>300.47626462931578</v>
      </c>
      <c r="AB72" s="413">
        <v>1934.1999931275536</v>
      </c>
      <c r="AC72" s="413">
        <v>281.17686979742308</v>
      </c>
      <c r="AE72" s="413">
        <v>1466.7651256039248</v>
      </c>
      <c r="AF72" s="413">
        <v>347.25967702007364</v>
      </c>
      <c r="AH72" s="413">
        <v>1132.0667994725959</v>
      </c>
      <c r="AI72" s="413">
        <v>201.90665398585736</v>
      </c>
      <c r="AJ72" s="413"/>
      <c r="AK72" s="413">
        <v>997.88783056829266</v>
      </c>
      <c r="AL72" s="413">
        <v>187.53427802097096</v>
      </c>
      <c r="AN72" s="413">
        <v>755.39776641559206</v>
      </c>
      <c r="AO72" s="413">
        <v>142.30599428444935</v>
      </c>
      <c r="AQ72" s="413">
        <v>596.11362460654709</v>
      </c>
      <c r="AR72" s="413">
        <v>316.10985128129738</v>
      </c>
      <c r="AT72" s="413">
        <v>523.61040060253902</v>
      </c>
      <c r="AU72" s="413">
        <v>83.235957836465886</v>
      </c>
      <c r="AW72" s="413">
        <v>379.4238086152202</v>
      </c>
      <c r="AX72" s="413">
        <v>129.83108448963009</v>
      </c>
      <c r="AZ72" s="413">
        <v>310.59515297156094</v>
      </c>
      <c r="BA72" s="413">
        <v>104.65507302368016</v>
      </c>
      <c r="BC72" s="413">
        <v>254.79038940171793</v>
      </c>
      <c r="BD72" s="413">
        <v>108.63186611009034</v>
      </c>
      <c r="BF72" s="413">
        <v>218.96435957598268</v>
      </c>
      <c r="BG72" s="413">
        <v>67.095374577011057</v>
      </c>
      <c r="BI72" s="413">
        <v>156.72314915559872</v>
      </c>
      <c r="BJ72" s="413">
        <v>73.817067220979553</v>
      </c>
      <c r="BL72" s="413">
        <v>134.16524767966959</v>
      </c>
      <c r="BM72" s="413">
        <v>77.080629767978394</v>
      </c>
      <c r="BO72" s="413">
        <v>111.26865005812391</v>
      </c>
      <c r="BP72" s="413">
        <v>68.053023441069129</v>
      </c>
      <c r="BR72" s="413">
        <v>74.168129226972013</v>
      </c>
      <c r="BS72" s="413">
        <v>63.729540026448973</v>
      </c>
      <c r="BU72" s="413">
        <v>61.423975946076432</v>
      </c>
      <c r="BV72" s="413">
        <v>54.408367446102403</v>
      </c>
      <c r="BX72" s="413">
        <v>45.348785081285818</v>
      </c>
      <c r="BY72" s="413">
        <v>70.902912493623489</v>
      </c>
      <c r="CA72" s="413">
        <v>29.418847191865652</v>
      </c>
      <c r="CB72" s="413">
        <v>72.291376086058648</v>
      </c>
      <c r="CD72" s="413">
        <v>18.313835471335455</v>
      </c>
      <c r="CE72" s="413">
        <v>73.377899187644033</v>
      </c>
      <c r="CG72" s="413">
        <v>11.257017057100489</v>
      </c>
      <c r="CH72" s="413">
        <v>68.511405419534782</v>
      </c>
      <c r="CJ72" s="413">
        <v>6.3964376303498636</v>
      </c>
      <c r="CK72" s="413">
        <v>71.861285015550635</v>
      </c>
      <c r="CN72" s="413">
        <v>5.3588492158265328</v>
      </c>
      <c r="CO72" s="413">
        <v>11.22702139489447</v>
      </c>
      <c r="CQ72" s="413">
        <v>3.9297809310987724</v>
      </c>
      <c r="CR72" s="413">
        <v>13.513362172558372</v>
      </c>
      <c r="CT72" s="413">
        <v>3.0991892532112391</v>
      </c>
      <c r="CU72" s="413">
        <v>12.926740782221087</v>
      </c>
      <c r="CW72" s="413">
        <v>2.4292053635782822</v>
      </c>
      <c r="CX72" s="413">
        <v>13.48986360511943</v>
      </c>
      <c r="CZ72" s="413">
        <v>2.0784142707380009</v>
      </c>
      <c r="DA72" s="413">
        <v>12.703706780640907</v>
      </c>
      <c r="DC72" s="413">
        <v>1.8304466589502053</v>
      </c>
      <c r="DD72" s="413">
        <v>13.667103799167176</v>
      </c>
      <c r="DF72" s="413">
        <v>1.5910150104294432</v>
      </c>
      <c r="DG72" s="413">
        <v>12.994411443347413</v>
      </c>
      <c r="DI72" s="413">
        <v>1.1177012148734748</v>
      </c>
      <c r="DJ72" s="413">
        <v>13.396277245180157</v>
      </c>
      <c r="DL72" s="413">
        <v>0.88844416004771687</v>
      </c>
      <c r="DM72" s="413">
        <v>13.919159157010618</v>
      </c>
      <c r="DO72" s="413">
        <v>0.72058705103747556</v>
      </c>
      <c r="DP72" s="413">
        <v>13.454692347955113</v>
      </c>
      <c r="DR72" s="413">
        <v>0.59895922788530831</v>
      </c>
      <c r="DS72" s="413">
        <v>13.501607776646191</v>
      </c>
      <c r="DU72" s="413">
        <v>0.47693885998415264</v>
      </c>
      <c r="DV72" s="413">
        <v>13.73865021332935</v>
      </c>
      <c r="DX72" s="413">
        <v>0.40132920153049395</v>
      </c>
      <c r="DY72" s="413">
        <v>13.73865021332935</v>
      </c>
      <c r="EA72" s="413">
        <v>0.32636128177240248</v>
      </c>
      <c r="EB72" s="413">
        <v>13.943405532638927</v>
      </c>
      <c r="ED72" s="413">
        <v>0.2705626751642124</v>
      </c>
      <c r="EE72" s="413">
        <v>13.943405532638927</v>
      </c>
    </row>
    <row r="73" spans="19:135" x14ac:dyDescent="0.2">
      <c r="S73" s="413">
        <v>3542.2620442796215</v>
      </c>
      <c r="T73" s="413">
        <v>464.85182985391509</v>
      </c>
      <c r="V73" s="413">
        <v>3079.7933679374655</v>
      </c>
      <c r="W73" s="413">
        <v>324.47100871942524</v>
      </c>
      <c r="Y73" s="413">
        <v>2555.9976666055268</v>
      </c>
      <c r="Z73" s="413">
        <v>269.4728795313178</v>
      </c>
      <c r="AB73" s="413">
        <v>1971.3595460374472</v>
      </c>
      <c r="AC73" s="413">
        <v>255.95479226995357</v>
      </c>
      <c r="AE73" s="413">
        <v>1483.3991809898316</v>
      </c>
      <c r="AF73" s="413">
        <v>328.61158005673042</v>
      </c>
      <c r="AH73" s="413">
        <v>1120.9513822936688</v>
      </c>
      <c r="AI73" s="413">
        <v>213.52368904381419</v>
      </c>
      <c r="AJ73" s="413"/>
      <c r="AK73" s="413">
        <v>1009.2045173048698</v>
      </c>
      <c r="AL73" s="413">
        <v>177.46355103505755</v>
      </c>
      <c r="AN73" s="413">
        <v>763.42620734360491</v>
      </c>
      <c r="AO73" s="413">
        <v>134.56365088469371</v>
      </c>
      <c r="AQ73" s="413">
        <v>621.20563150172256</v>
      </c>
      <c r="AR73" s="413">
        <v>252.35297116527025</v>
      </c>
      <c r="AT73" s="413">
        <v>517.19184478819318</v>
      </c>
      <c r="AU73" s="413">
        <v>87.893859628562893</v>
      </c>
      <c r="AW73" s="413">
        <v>375.56598946865626</v>
      </c>
      <c r="AX73" s="413">
        <v>137.30113181275709</v>
      </c>
      <c r="AZ73" s="413">
        <v>313.78559076828174</v>
      </c>
      <c r="BA73" s="413">
        <v>98.887389791834238</v>
      </c>
      <c r="BC73" s="413">
        <v>269.37931768211502</v>
      </c>
      <c r="BD73" s="413">
        <v>82.432747127129957</v>
      </c>
      <c r="BF73" s="413">
        <v>221.21356456917826</v>
      </c>
      <c r="BG73" s="413">
        <v>63.350386833122997</v>
      </c>
      <c r="BI73" s="413">
        <v>158.38881802700448</v>
      </c>
      <c r="BJ73" s="413">
        <v>69.800953310519148</v>
      </c>
      <c r="BL73" s="413">
        <v>135.3524673363649</v>
      </c>
      <c r="BM73" s="413">
        <v>72.832611559512785</v>
      </c>
      <c r="BO73" s="413">
        <v>112.17417085050658</v>
      </c>
      <c r="BP73" s="413">
        <v>64.206674224699199</v>
      </c>
      <c r="BR73" s="413">
        <v>74.824438237251741</v>
      </c>
      <c r="BS73" s="413">
        <v>60.172419318392784</v>
      </c>
      <c r="BU73" s="413">
        <v>61.88022475940911</v>
      </c>
      <c r="BV73" s="413">
        <v>51.409848410909618</v>
      </c>
      <c r="BX73" s="413">
        <v>45.782329633327372</v>
      </c>
      <c r="BY73" s="413">
        <v>66.995356675608051</v>
      </c>
      <c r="CA73" s="413">
        <v>29.679172680526385</v>
      </c>
      <c r="CB73" s="413">
        <v>68.30730015345398</v>
      </c>
      <c r="CD73" s="413">
        <v>18.488919844188022</v>
      </c>
      <c r="CE73" s="413">
        <v>69.33394349103969</v>
      </c>
      <c r="CG73" s="413">
        <v>11.328649626033148</v>
      </c>
      <c r="CH73" s="413">
        <v>64.590952313312329</v>
      </c>
      <c r="CJ73" s="413">
        <v>6.443949485996681</v>
      </c>
      <c r="CK73" s="413">
        <v>67.799693284122966</v>
      </c>
      <c r="CN73" s="413">
        <v>5.4775263430122942</v>
      </c>
      <c r="CO73" s="413">
        <v>10.499388870227296</v>
      </c>
      <c r="CQ73" s="413">
        <v>4.1165725014165702</v>
      </c>
      <c r="CR73" s="413">
        <v>11.828789060951332</v>
      </c>
      <c r="CT73" s="413">
        <v>3.1706007097886295</v>
      </c>
      <c r="CU73" s="413">
        <v>12.099472586127664</v>
      </c>
      <c r="CW73" s="413">
        <v>2.4808279800112896</v>
      </c>
      <c r="CX73" s="413">
        <v>12.615574408799507</v>
      </c>
      <c r="CZ73" s="413">
        <v>2.1225822872819586</v>
      </c>
      <c r="DA73" s="413">
        <v>11.880369057098951</v>
      </c>
      <c r="DC73" s="413">
        <v>1.8709837485756091</v>
      </c>
      <c r="DD73" s="413">
        <v>12.781327519556745</v>
      </c>
      <c r="DF73" s="413">
        <v>1.6248253909159958</v>
      </c>
      <c r="DG73" s="413">
        <v>12.14166247264709</v>
      </c>
      <c r="DI73" s="413">
        <v>1.1414532870396288</v>
      </c>
      <c r="DJ73" s="413">
        <v>12.517156118236622</v>
      </c>
      <c r="DL73" s="413">
        <v>0.90732433081628883</v>
      </c>
      <c r="DM73" s="413">
        <v>13.005724278031819</v>
      </c>
      <c r="DO73" s="413">
        <v>0.73783699381763468</v>
      </c>
      <c r="DP73" s="413">
        <v>12.593637016591662</v>
      </c>
      <c r="DR73" s="413">
        <v>0.61276043439421701</v>
      </c>
      <c r="DS73" s="413">
        <v>12.626557430874634</v>
      </c>
      <c r="DU73" s="413">
        <v>0.48964151655867405</v>
      </c>
      <c r="DV73" s="413">
        <v>12.870617842222876</v>
      </c>
      <c r="DX73" s="413">
        <v>0.41093651511244167</v>
      </c>
      <c r="DY73" s="413">
        <v>12.859422527850329</v>
      </c>
      <c r="EA73" s="413">
        <v>0.33446688097415078</v>
      </c>
      <c r="EB73" s="413">
        <v>13.039721909591218</v>
      </c>
      <c r="ED73" s="413">
        <v>0.27703960346636525</v>
      </c>
      <c r="EE73" s="413">
        <v>13.039721909591218</v>
      </c>
    </row>
    <row r="74" spans="19:135" x14ac:dyDescent="0.2">
      <c r="S74" s="413">
        <v>3581.1713341433069</v>
      </c>
      <c r="T74" s="413">
        <v>442.85189092265978</v>
      </c>
      <c r="V74" s="413">
        <v>3118.0148244974653</v>
      </c>
      <c r="W74" s="413">
        <v>307.27579053939922</v>
      </c>
      <c r="Y74" s="413">
        <v>2523.7760293754359</v>
      </c>
      <c r="Z74" s="413">
        <v>284.34047090263255</v>
      </c>
      <c r="AB74" s="413">
        <v>2002.8706043468376</v>
      </c>
      <c r="AC74" s="413">
        <v>229.88785867046781</v>
      </c>
      <c r="AE74" s="413">
        <v>1499.693291362016</v>
      </c>
      <c r="AF74" s="413">
        <v>310.96489944940794</v>
      </c>
      <c r="AH74" s="413">
        <v>1181.3826063390318</v>
      </c>
      <c r="AI74" s="413">
        <v>161.90663930999347</v>
      </c>
      <c r="AJ74" s="413"/>
      <c r="AK74" s="413">
        <v>1020.6495425127372</v>
      </c>
      <c r="AL74" s="413">
        <v>167.80841486203676</v>
      </c>
      <c r="AN74" s="413">
        <v>772.08394919629495</v>
      </c>
      <c r="AO74" s="413">
        <v>127.33748506269943</v>
      </c>
      <c r="AQ74" s="413">
        <v>627.36554160764638</v>
      </c>
      <c r="AR74" s="413">
        <v>238.44545614240002</v>
      </c>
      <c r="AT74" s="413">
        <v>511.75288535191692</v>
      </c>
      <c r="AU74" s="413">
        <v>92.95097898806489</v>
      </c>
      <c r="AW74" s="413">
        <v>393.44884677940161</v>
      </c>
      <c r="AX74" s="413">
        <v>110.1002091135593</v>
      </c>
      <c r="AZ74" s="413">
        <v>317.12053454432515</v>
      </c>
      <c r="BA74" s="413">
        <v>93.507292252559026</v>
      </c>
      <c r="BC74" s="413">
        <v>266.64038389397115</v>
      </c>
      <c r="BD74" s="413">
        <v>87.175652298381209</v>
      </c>
      <c r="BF74" s="413">
        <v>223.48587342782122</v>
      </c>
      <c r="BG74" s="413">
        <v>59.859060963179921</v>
      </c>
      <c r="BI74" s="413">
        <v>160.07218978917092</v>
      </c>
      <c r="BJ74" s="413">
        <v>66.003341320400722</v>
      </c>
      <c r="BL74" s="413">
        <v>136.50208074047029</v>
      </c>
      <c r="BM74" s="413">
        <v>68.716120561273755</v>
      </c>
      <c r="BO74" s="413">
        <v>113.04721598590518</v>
      </c>
      <c r="BP74" s="413">
        <v>60.577720232614645</v>
      </c>
      <c r="BR74" s="413">
        <v>75.5131610738337</v>
      </c>
      <c r="BS74" s="413">
        <v>56.856235554957181</v>
      </c>
      <c r="BU74" s="413">
        <v>62.339862525938969</v>
      </c>
      <c r="BV74" s="413">
        <v>48.431865254560236</v>
      </c>
      <c r="BX74" s="413">
        <v>46.220018968482023</v>
      </c>
      <c r="BY74" s="413">
        <v>63.255951519451081</v>
      </c>
      <c r="CA74" s="413">
        <v>29.952355139058522</v>
      </c>
      <c r="CB74" s="413">
        <v>64.54279205723779</v>
      </c>
      <c r="CD74" s="413">
        <v>18.665678062896916</v>
      </c>
      <c r="CE74" s="413">
        <v>65.464008040998451</v>
      </c>
      <c r="CG74" s="413">
        <v>11.396721101184234</v>
      </c>
      <c r="CH74" s="413">
        <v>60.849436358933609</v>
      </c>
      <c r="CJ74" s="413">
        <v>6.4918142531479095</v>
      </c>
      <c r="CK74" s="413">
        <v>63.967662259677248</v>
      </c>
      <c r="CN74" s="413">
        <v>5.5988316950183155</v>
      </c>
      <c r="CO74" s="413">
        <v>9.8189148101546841</v>
      </c>
      <c r="CQ74" s="413">
        <v>4.2151180414697453</v>
      </c>
      <c r="CR74" s="413">
        <v>11.071786104577244</v>
      </c>
      <c r="CT74" s="413">
        <v>3.2379785884800145</v>
      </c>
      <c r="CU74" s="413">
        <v>11.305453338790423</v>
      </c>
      <c r="CW74" s="413">
        <v>2.5335476195973596</v>
      </c>
      <c r="CX74" s="413">
        <v>11.787686347935873</v>
      </c>
      <c r="CZ74" s="413">
        <v>2.1638936917974729</v>
      </c>
      <c r="DA74" s="413">
        <v>11.110392531096617</v>
      </c>
      <c r="DC74" s="413">
        <v>1.9124185729846315</v>
      </c>
      <c r="DD74" s="413">
        <v>11.963365286158716</v>
      </c>
      <c r="DF74" s="413">
        <v>1.6622645849661857</v>
      </c>
      <c r="DG74" s="413">
        <v>11.354751304681695</v>
      </c>
      <c r="DI74" s="413">
        <v>1.1667319227068789</v>
      </c>
      <c r="DJ74" s="413">
        <v>11.705908897125283</v>
      </c>
      <c r="DL74" s="413">
        <v>0.92823087983860519</v>
      </c>
      <c r="DM74" s="413">
        <v>12.162812551164267</v>
      </c>
      <c r="DO74" s="413">
        <v>0.75549987841445621</v>
      </c>
      <c r="DP74" s="413">
        <v>11.787686347935873</v>
      </c>
      <c r="DR74" s="413">
        <v>0.62633063297197056</v>
      </c>
      <c r="DS74" s="413">
        <v>11.808219820378904</v>
      </c>
      <c r="DU74" s="413">
        <v>0.50180238890298789</v>
      </c>
      <c r="DV74" s="413">
        <v>12.046941326670888</v>
      </c>
      <c r="DX74" s="413">
        <v>0.42077381563256855</v>
      </c>
      <c r="DY74" s="413">
        <v>12.036462474992359</v>
      </c>
      <c r="EA74" s="413">
        <v>0.34307425415395332</v>
      </c>
      <c r="EB74" s="413">
        <v>12.205223299040915</v>
      </c>
      <c r="ED74" s="413">
        <v>0.28367158124164199</v>
      </c>
      <c r="EE74" s="413">
        <v>12.205223299040915</v>
      </c>
    </row>
    <row r="75" spans="19:135" x14ac:dyDescent="0.2">
      <c r="S75" s="413">
        <v>3623.0606529145352</v>
      </c>
      <c r="T75" s="413">
        <v>421.89313819719189</v>
      </c>
      <c r="V75" s="413">
        <v>3156.7106244847828</v>
      </c>
      <c r="W75" s="413">
        <v>290.99182643235036</v>
      </c>
      <c r="Y75" s="413">
        <v>2586.8068581123134</v>
      </c>
      <c r="Z75" s="413">
        <v>255.19226637136779</v>
      </c>
      <c r="AB75" s="413">
        <v>2041.3494464822611</v>
      </c>
      <c r="AC75" s="413">
        <v>207.86638176798769</v>
      </c>
      <c r="AE75" s="413">
        <v>1516.1663812268569</v>
      </c>
      <c r="AF75" s="413">
        <v>294.04644812967359</v>
      </c>
      <c r="AH75" s="413">
        <v>1196.8873030438065</v>
      </c>
      <c r="AI75" s="413">
        <v>153.44086675949336</v>
      </c>
      <c r="AJ75" s="413"/>
      <c r="AK75" s="413">
        <v>1031.8606693019033</v>
      </c>
      <c r="AL75" s="413">
        <v>158.67857897730536</v>
      </c>
      <c r="AN75" s="413">
        <v>781.11509226327928</v>
      </c>
      <c r="AO75" s="413">
        <v>120.40952294856655</v>
      </c>
      <c r="AQ75" s="413">
        <v>633.36329683339409</v>
      </c>
      <c r="AR75" s="413">
        <v>225.13641186820578</v>
      </c>
      <c r="AT75" s="413">
        <v>506.54960070136906</v>
      </c>
      <c r="AU75" s="413">
        <v>98.445819580114659</v>
      </c>
      <c r="AW75" s="413">
        <v>397.6304593880169</v>
      </c>
      <c r="AX75" s="413">
        <v>104.11006350073157</v>
      </c>
      <c r="AZ75" s="413">
        <v>320.60388350215823</v>
      </c>
      <c r="BA75" s="413">
        <v>88.419905943634333</v>
      </c>
      <c r="BC75" s="413">
        <v>263.74334629976818</v>
      </c>
      <c r="BD75" s="413">
        <v>92.054020225204781</v>
      </c>
      <c r="BF75" s="413">
        <v>225.70197196339205</v>
      </c>
      <c r="BG75" s="413">
        <v>56.5601468043483</v>
      </c>
      <c r="BI75" s="413">
        <v>161.88751088197392</v>
      </c>
      <c r="BJ75" s="413">
        <v>62.458913935656248</v>
      </c>
      <c r="BL75" s="413">
        <v>137.66145836243521</v>
      </c>
      <c r="BM75" s="413">
        <v>64.880669445129669</v>
      </c>
      <c r="BO75" s="413">
        <v>113.92705598149894</v>
      </c>
      <c r="BP75" s="413">
        <v>57.153874311235931</v>
      </c>
      <c r="BR75" s="413">
        <v>76.181372184508959</v>
      </c>
      <c r="BS75" s="413">
        <v>53.682754422177545</v>
      </c>
      <c r="BU75" s="413">
        <v>63.135770091390242</v>
      </c>
      <c r="BV75" s="413">
        <v>44.384396663290566</v>
      </c>
      <c r="BX75" s="413">
        <v>46.661892711805564</v>
      </c>
      <c r="BY75" s="413">
        <v>59.769830107920029</v>
      </c>
      <c r="CA75" s="413">
        <v>30.238706369153796</v>
      </c>
      <c r="CB75" s="413">
        <v>60.985751115698179</v>
      </c>
      <c r="CD75" s="413">
        <v>18.844126129803783</v>
      </c>
      <c r="CE75" s="413">
        <v>61.856197635266277</v>
      </c>
      <c r="CG75" s="413">
        <v>11.465201603525868</v>
      </c>
      <c r="CH75" s="413">
        <v>57.410233072713538</v>
      </c>
      <c r="CJ75" s="413">
        <v>6.5400345531814832</v>
      </c>
      <c r="CK75" s="413">
        <v>60.352217196922794</v>
      </c>
      <c r="CN75" s="413">
        <v>5.7278398625765368</v>
      </c>
      <c r="CO75" s="413">
        <v>9.1905370868415091</v>
      </c>
      <c r="CQ75" s="413">
        <v>4.3160226371355765</v>
      </c>
      <c r="CR75" s="413">
        <v>10.363228806757578</v>
      </c>
      <c r="CT75" s="413">
        <v>3.3067883026349238</v>
      </c>
      <c r="CU75" s="413">
        <v>10.56354103749187</v>
      </c>
      <c r="CW75" s="413">
        <v>2.589655589979162</v>
      </c>
      <c r="CX75" s="413">
        <v>11.014127849810377</v>
      </c>
      <c r="CZ75" s="413">
        <v>2.2098782165018478</v>
      </c>
      <c r="DA75" s="413">
        <v>10.390318819370949</v>
      </c>
      <c r="DC75" s="413">
        <v>1.9547710134205774</v>
      </c>
      <c r="DD75" s="413">
        <v>11.197749901258369</v>
      </c>
      <c r="DF75" s="413">
        <v>1.7020570971059308</v>
      </c>
      <c r="DG75" s="413">
        <v>10.628085180005257</v>
      </c>
      <c r="DI75" s="413">
        <v>1.1936157362556987</v>
      </c>
      <c r="DJ75" s="413">
        <v>10.947239278110164</v>
      </c>
      <c r="DL75" s="413">
        <v>0.95045155330330233</v>
      </c>
      <c r="DM75" s="413">
        <v>11.384433208053832</v>
      </c>
      <c r="DO75" s="413">
        <v>0.77290809145137085</v>
      </c>
      <c r="DP75" s="413">
        <v>11.023716664825281</v>
      </c>
      <c r="DR75" s="413">
        <v>0.64076253084759172</v>
      </c>
      <c r="DS75" s="413">
        <v>11.04291934596861</v>
      </c>
      <c r="DU75" s="413">
        <v>0.5147160753380231</v>
      </c>
      <c r="DV75" s="413">
        <v>11.275977354571653</v>
      </c>
      <c r="DX75" s="413">
        <v>0.43122427067915231</v>
      </c>
      <c r="DY75" s="413">
        <v>11.26616911436985</v>
      </c>
      <c r="EA75" s="413">
        <v>0.35128701796226897</v>
      </c>
      <c r="EB75" s="413">
        <v>11.414192701446581</v>
      </c>
      <c r="ED75" s="413">
        <v>0.29020793612383816</v>
      </c>
      <c r="EE75" s="413">
        <v>11.414192701446581</v>
      </c>
    </row>
    <row r="76" spans="19:135" x14ac:dyDescent="0.2">
      <c r="S76" s="413">
        <v>3666.7318858560729</v>
      </c>
      <c r="T76" s="413">
        <v>402.52633465704338</v>
      </c>
      <c r="V76" s="413">
        <v>3194.7606209428859</v>
      </c>
      <c r="W76" s="413">
        <v>275.570824833914</v>
      </c>
      <c r="Y76" s="413">
        <v>2616.1429036722802</v>
      </c>
      <c r="Z76" s="413">
        <v>241.48825625298747</v>
      </c>
      <c r="AB76" s="413">
        <v>2093.8069600679523</v>
      </c>
      <c r="AC76" s="413">
        <v>187.95439184655604</v>
      </c>
      <c r="AE76" s="413">
        <v>1532.2803449819764</v>
      </c>
      <c r="AF76" s="413">
        <v>278.04846724105585</v>
      </c>
      <c r="AH76" s="413">
        <v>1208.7557050990945</v>
      </c>
      <c r="AI76" s="413">
        <v>145.09271608613858</v>
      </c>
      <c r="AJ76" s="413"/>
      <c r="AK76" s="413">
        <v>1043.1949425371777</v>
      </c>
      <c r="AL76" s="413">
        <v>150.15742399563078</v>
      </c>
      <c r="AN76" s="413">
        <v>790.80904020086336</v>
      </c>
      <c r="AO76" s="413">
        <v>113.94344408066226</v>
      </c>
      <c r="AQ76" s="413">
        <v>640.77181057472171</v>
      </c>
      <c r="AR76" s="413">
        <v>212.72883839762585</v>
      </c>
      <c r="AT76" s="413">
        <v>501.39922082562487</v>
      </c>
      <c r="AU76" s="413">
        <v>104.11006350073157</v>
      </c>
      <c r="AW76" s="413">
        <v>402.13984331672259</v>
      </c>
      <c r="AX76" s="413">
        <v>98.519277447822716</v>
      </c>
      <c r="AZ76" s="413">
        <v>324.23973675638416</v>
      </c>
      <c r="BA76" s="413">
        <v>83.671692751489758</v>
      </c>
      <c r="BC76" s="413">
        <v>260.78586763439125</v>
      </c>
      <c r="BD76" s="413">
        <v>97.277914936184914</v>
      </c>
      <c r="BF76" s="413">
        <v>227.85973341509055</v>
      </c>
      <c r="BG76" s="413">
        <v>53.443040285867632</v>
      </c>
      <c r="BI76" s="413">
        <v>163.72341887793795</v>
      </c>
      <c r="BJ76" s="413">
        <v>59.104824876735975</v>
      </c>
      <c r="BL76" s="413">
        <v>138.87961576283323</v>
      </c>
      <c r="BM76" s="413">
        <v>61.259297429263256</v>
      </c>
      <c r="BO76" s="413">
        <v>114.85421127593551</v>
      </c>
      <c r="BP76" s="413">
        <v>53.923543775519256</v>
      </c>
      <c r="BR76" s="413">
        <v>76.8554962523705</v>
      </c>
      <c r="BS76" s="413">
        <v>50.64861119144912</v>
      </c>
      <c r="BU76" s="413">
        <v>63.739362207761303</v>
      </c>
      <c r="BV76" s="413">
        <v>40.675176494030019</v>
      </c>
      <c r="BX76" s="413">
        <v>47.107990867178167</v>
      </c>
      <c r="BY76" s="413">
        <v>56.433724115225786</v>
      </c>
      <c r="CA76" s="413">
        <v>30.538555088334153</v>
      </c>
      <c r="CB76" s="413">
        <v>57.62474353212933</v>
      </c>
      <c r="CD76" s="413">
        <v>19.024280200236237</v>
      </c>
      <c r="CE76" s="413">
        <v>58.403639191588432</v>
      </c>
      <c r="CG76" s="413">
        <v>11.534093590816489</v>
      </c>
      <c r="CH76" s="413">
        <v>54.165413168685774</v>
      </c>
      <c r="CJ76" s="413">
        <v>6.5909352668547143</v>
      </c>
      <c r="CK76" s="413">
        <v>56.941116681710696</v>
      </c>
      <c r="CN76" s="413">
        <v>5.8546886602368797</v>
      </c>
      <c r="CO76" s="413">
        <v>8.5948907913256836</v>
      </c>
      <c r="CQ76" s="413">
        <v>4.4154723441257131</v>
      </c>
      <c r="CR76" s="413">
        <v>9.7000168072982138</v>
      </c>
      <c r="CT76" s="413">
        <v>3.3800204687517055</v>
      </c>
      <c r="CU76" s="413">
        <v>9.8875097249073534</v>
      </c>
      <c r="CW76" s="413">
        <v>2.6470061280222206</v>
      </c>
      <c r="CX76" s="413">
        <v>10.309260487544806</v>
      </c>
      <c r="CZ76" s="413">
        <v>2.2588182011146416</v>
      </c>
      <c r="DA76" s="413">
        <v>9.7169136793331976</v>
      </c>
      <c r="DC76" s="413">
        <v>1.9963115088241969</v>
      </c>
      <c r="DD76" s="413">
        <v>10.462905561128879</v>
      </c>
      <c r="DF76" s="413">
        <v>1.7412758625802489</v>
      </c>
      <c r="DG76" s="413">
        <v>9.9479232580703183</v>
      </c>
      <c r="DI76" s="413">
        <v>1.2221893875893772</v>
      </c>
      <c r="DJ76" s="413">
        <v>10.246652560825559</v>
      </c>
      <c r="DL76" s="413">
        <v>0.97235183892067945</v>
      </c>
      <c r="DM76" s="413">
        <v>10.646598693830134</v>
      </c>
      <c r="DO76" s="413">
        <v>0.79002492160982696</v>
      </c>
      <c r="DP76" s="413">
        <v>10.30029313154672</v>
      </c>
      <c r="DR76" s="413">
        <v>0.65610157555687021</v>
      </c>
      <c r="DS76" s="413">
        <v>10.336209424198602</v>
      </c>
      <c r="DU76" s="413">
        <v>0.52842487972989349</v>
      </c>
      <c r="DV76" s="413">
        <v>10.56354103749187</v>
      </c>
      <c r="DX76" s="413">
        <v>0.44154723441257138</v>
      </c>
      <c r="DY76" s="413">
        <v>10.545171953743967</v>
      </c>
      <c r="EA76" s="413">
        <v>0.35969638495066736</v>
      </c>
      <c r="EB76" s="413">
        <v>10.6837225260892</v>
      </c>
      <c r="ED76" s="413">
        <v>0.29689490156405712</v>
      </c>
      <c r="EE76" s="413">
        <v>10.674429449889219</v>
      </c>
    </row>
    <row r="77" spans="19:135" x14ac:dyDescent="0.2">
      <c r="S77" s="413">
        <v>3709.6220149461924</v>
      </c>
      <c r="T77" s="413">
        <v>383.7622010204841</v>
      </c>
      <c r="V77" s="413">
        <v>3234.408866686967</v>
      </c>
      <c r="W77" s="413">
        <v>260.96705337288211</v>
      </c>
      <c r="Y77" s="413">
        <v>2646.7441885083863</v>
      </c>
      <c r="Z77" s="413">
        <v>228.52016143484346</v>
      </c>
      <c r="AB77" s="413">
        <v>2134.0328574892092</v>
      </c>
      <c r="AC77" s="413">
        <v>169.9498163865631</v>
      </c>
      <c r="AE77" s="413">
        <v>1549.1113810120794</v>
      </c>
      <c r="AF77" s="413">
        <v>263.1170625294157</v>
      </c>
      <c r="AH77" s="413">
        <v>1218.5927384710883</v>
      </c>
      <c r="AI77" s="413">
        <v>136.89209212264672</v>
      </c>
      <c r="AJ77" s="413"/>
      <c r="AK77" s="413">
        <v>1054.653714896795</v>
      </c>
      <c r="AL77" s="413">
        <v>142.09386122766077</v>
      </c>
      <c r="AN77" s="413">
        <v>799.77732090562972</v>
      </c>
      <c r="AO77" s="413">
        <v>107.74420225209971</v>
      </c>
      <c r="AQ77" s="413">
        <v>649.18142531479089</v>
      </c>
      <c r="AR77" s="413">
        <v>201.30514521395423</v>
      </c>
      <c r="AT77" s="413">
        <v>496.12634181383783</v>
      </c>
      <c r="AU77" s="413">
        <v>110.01811628050973</v>
      </c>
      <c r="AW77" s="413">
        <v>407.41760538133656</v>
      </c>
      <c r="AX77" s="413">
        <v>93.298285663873472</v>
      </c>
      <c r="AZ77" s="413">
        <v>327.91682291378578</v>
      </c>
      <c r="BA77" s="413">
        <v>79.11942507381211</v>
      </c>
      <c r="BC77" s="413">
        <v>276.39907029677835</v>
      </c>
      <c r="BD77" s="413">
        <v>74.037635917335464</v>
      </c>
      <c r="BF77" s="413">
        <v>230.03812355001219</v>
      </c>
      <c r="BG77" s="413">
        <v>50.497721741721001</v>
      </c>
      <c r="BI77" s="413">
        <v>165.58014724572246</v>
      </c>
      <c r="BJ77" s="413">
        <v>55.930852837249574</v>
      </c>
      <c r="BL77" s="413">
        <v>140.00983869306273</v>
      </c>
      <c r="BM77" s="413">
        <v>57.796928841533131</v>
      </c>
      <c r="BO77" s="413">
        <v>115.74811501218977</v>
      </c>
      <c r="BP77" s="413">
        <v>50.875791157673184</v>
      </c>
      <c r="BR77" s="413">
        <v>77.535585600796566</v>
      </c>
      <c r="BS77" s="413">
        <v>47.821614109269959</v>
      </c>
      <c r="BU77" s="413">
        <v>64.326052270204016</v>
      </c>
      <c r="BV77" s="413">
        <v>37.164886860003328</v>
      </c>
      <c r="BX77" s="413">
        <v>47.558353820926115</v>
      </c>
      <c r="BY77" s="413">
        <v>53.323584922868093</v>
      </c>
      <c r="CA77" s="413">
        <v>30.830510521363642</v>
      </c>
      <c r="CB77" s="413">
        <v>54.448965641892883</v>
      </c>
      <c r="CD77" s="413">
        <v>19.206156583970451</v>
      </c>
      <c r="CE77" s="413">
        <v>55.184935303551541</v>
      </c>
      <c r="CG77" s="413">
        <v>11.603399535582696</v>
      </c>
      <c r="CH77" s="413">
        <v>51.065886002272606</v>
      </c>
      <c r="CJ77" s="413">
        <v>6.6422321378618809</v>
      </c>
      <c r="CK77" s="413">
        <v>53.722811183240303</v>
      </c>
      <c r="CN77" s="413">
        <v>5.9791056204385846</v>
      </c>
      <c r="CO77" s="413">
        <v>8.0308572213915141</v>
      </c>
      <c r="CQ77" s="413">
        <v>4.509304771226728</v>
      </c>
      <c r="CR77" s="413">
        <v>9.0634601318179921</v>
      </c>
      <c r="CT77" s="413">
        <v>3.4579028325618055</v>
      </c>
      <c r="CU77" s="413">
        <v>9.2466920573577642</v>
      </c>
      <c r="CW77" s="413">
        <v>2.703257190238479</v>
      </c>
      <c r="CX77" s="413">
        <v>9.641108804907498</v>
      </c>
      <c r="CZ77" s="413">
        <v>2.3068199498907407</v>
      </c>
      <c r="DA77" s="413">
        <v>9.0792481586929856</v>
      </c>
      <c r="DC77" s="413">
        <v>2.0405218430383845</v>
      </c>
      <c r="DD77" s="413">
        <v>9.7847960144364183</v>
      </c>
      <c r="DF77" s="413">
        <v>1.7798381748764458</v>
      </c>
      <c r="DG77" s="413">
        <v>9.2950978988064907</v>
      </c>
      <c r="DI77" s="413">
        <v>1.2514470560030413</v>
      </c>
      <c r="DJ77" s="413">
        <v>9.5909010513925868</v>
      </c>
      <c r="DL77" s="413">
        <v>0.9956287123524391</v>
      </c>
      <c r="DM77" s="413">
        <v>9.9652519689009029</v>
      </c>
      <c r="DO77" s="413">
        <v>0.80752082125651059</v>
      </c>
      <c r="DP77" s="413">
        <v>9.6327226306543263</v>
      </c>
      <c r="DR77" s="413">
        <v>0.67180781759942909</v>
      </c>
      <c r="DS77" s="413">
        <v>9.6663111587300392</v>
      </c>
      <c r="DU77" s="413">
        <v>0.542498800594435</v>
      </c>
      <c r="DV77" s="413">
        <v>9.8875097249073534</v>
      </c>
      <c r="DX77" s="413">
        <v>0.45251362384256705</v>
      </c>
      <c r="DY77" s="413">
        <v>9.8703162011116454</v>
      </c>
      <c r="EA77" s="413">
        <v>0.36830706155066423</v>
      </c>
      <c r="EB77" s="413">
        <v>9.9913016496101541</v>
      </c>
      <c r="ED77" s="413">
        <v>0.30400219006768392</v>
      </c>
      <c r="EE77" s="413">
        <v>9.9913016496101541</v>
      </c>
    </row>
    <row r="78" spans="19:135" x14ac:dyDescent="0.2">
      <c r="S78" s="413">
        <v>3749.0482385019909</v>
      </c>
      <c r="T78" s="413">
        <v>365.59997287731852</v>
      </c>
      <c r="V78" s="413">
        <v>3275.7033191039509</v>
      </c>
      <c r="W78" s="413">
        <v>247.13720324773396</v>
      </c>
      <c r="Y78" s="413">
        <v>2679.5913330862227</v>
      </c>
      <c r="Z78" s="413">
        <v>216.40982205532509</v>
      </c>
      <c r="AB78" s="413">
        <v>2175.0315686675167</v>
      </c>
      <c r="AC78" s="413">
        <v>154.70500820668221</v>
      </c>
      <c r="AE78" s="413">
        <v>1564.4724569057892</v>
      </c>
      <c r="AF78" s="413">
        <v>248.43095069842084</v>
      </c>
      <c r="AH78" s="413">
        <v>1230.6763728492365</v>
      </c>
      <c r="AI78" s="413">
        <v>129.54088731440618</v>
      </c>
      <c r="AJ78" s="413"/>
      <c r="AK78" s="413">
        <v>1066.6141630969278</v>
      </c>
      <c r="AL78" s="413">
        <v>134.46331763904817</v>
      </c>
      <c r="AN78" s="413">
        <v>806.57021317059093</v>
      </c>
      <c r="AO78" s="413">
        <v>101.73036419764519</v>
      </c>
      <c r="AQ78" s="413">
        <v>654.46456012719409</v>
      </c>
      <c r="AR78" s="413">
        <v>190.35287598438987</v>
      </c>
      <c r="AT78" s="413">
        <v>530.48236605153556</v>
      </c>
      <c r="AU78" s="413">
        <v>78.883717001441383</v>
      </c>
      <c r="AW78" s="413">
        <v>412.61920097815272</v>
      </c>
      <c r="AX78" s="413">
        <v>88.419905943634333</v>
      </c>
      <c r="AZ78" s="413">
        <v>331.63560958187827</v>
      </c>
      <c r="BA78" s="413">
        <v>74.870654461797955</v>
      </c>
      <c r="BC78" s="413">
        <v>272.33826251001159</v>
      </c>
      <c r="BD78" s="413">
        <v>77.947885903591157</v>
      </c>
      <c r="BF78" s="413">
        <v>232.23733958299303</v>
      </c>
      <c r="BG78" s="413">
        <v>47.714723703295853</v>
      </c>
      <c r="BI78" s="413">
        <v>167.39893023363277</v>
      </c>
      <c r="BJ78" s="413">
        <v>52.927325402386423</v>
      </c>
      <c r="BL78" s="413">
        <v>141.09952723412459</v>
      </c>
      <c r="BM78" s="413">
        <v>54.530252936226326</v>
      </c>
      <c r="BO78" s="413">
        <v>116.64897594993293</v>
      </c>
      <c r="BP78" s="413">
        <v>48.000297174353342</v>
      </c>
      <c r="BR78" s="413">
        <v>78.194132506190783</v>
      </c>
      <c r="BS78" s="413">
        <v>45.152408372492971</v>
      </c>
      <c r="BU78" s="413">
        <v>65.239214535702089</v>
      </c>
      <c r="BV78" s="413">
        <v>33.082499569348848</v>
      </c>
      <c r="BX78" s="413">
        <v>48.01302234547795</v>
      </c>
      <c r="BY78" s="413">
        <v>50.38484972603775</v>
      </c>
      <c r="CA78" s="413">
        <v>31.114290488975513</v>
      </c>
      <c r="CB78" s="413">
        <v>51.409848410909618</v>
      </c>
      <c r="CD78" s="413">
        <v>19.389771746707709</v>
      </c>
      <c r="CE78" s="413">
        <v>52.104739274213529</v>
      </c>
      <c r="CG78" s="413">
        <v>11.681352053982559</v>
      </c>
      <c r="CH78" s="413">
        <v>48.179647879756772</v>
      </c>
      <c r="CJ78" s="413">
        <v>6.6962876090617618</v>
      </c>
      <c r="CK78" s="413">
        <v>50.686403948890394</v>
      </c>
      <c r="CN78" s="413">
        <v>6.1061665436047008</v>
      </c>
      <c r="CO78" s="413">
        <v>7.5103707352875446</v>
      </c>
      <c r="CQ78" s="413">
        <v>4.6091678788270967</v>
      </c>
      <c r="CR78" s="413">
        <v>8.4686770335540018</v>
      </c>
      <c r="CT78" s="413">
        <v>3.549999652165805</v>
      </c>
      <c r="CU78" s="413">
        <v>8.6549346772884945</v>
      </c>
      <c r="CW78" s="413">
        <v>2.7607036338960422</v>
      </c>
      <c r="CX78" s="413">
        <v>9.0005820874566158</v>
      </c>
      <c r="CZ78" s="413">
        <v>2.3579068070800244</v>
      </c>
      <c r="DA78" s="413">
        <v>8.4834289824407207</v>
      </c>
      <c r="DC78" s="413">
        <v>2.083884614258015</v>
      </c>
      <c r="DD78" s="413">
        <v>9.1506353072540669</v>
      </c>
      <c r="DF78" s="413">
        <v>1.8176612032593278</v>
      </c>
      <c r="DG78" s="413">
        <v>8.6926749307507976</v>
      </c>
      <c r="DI78" s="413">
        <v>1.279161614754367</v>
      </c>
      <c r="DJ78" s="413">
        <v>8.9693068368281246</v>
      </c>
      <c r="DL78" s="413">
        <v>1.0185699691620029</v>
      </c>
      <c r="DM78" s="413">
        <v>9.3193957623407773</v>
      </c>
      <c r="DO78" s="413">
        <v>0.82468130436856291</v>
      </c>
      <c r="DP78" s="413">
        <v>9.0005820874566158</v>
      </c>
      <c r="DR78" s="413">
        <v>0.68728759985059151</v>
      </c>
      <c r="DS78" s="413">
        <v>9.0398295528569328</v>
      </c>
      <c r="DU78" s="413">
        <v>0.55597245108743143</v>
      </c>
      <c r="DV78" s="413">
        <v>9.2547421563621359</v>
      </c>
      <c r="DX78" s="413">
        <v>0.46334622776916851</v>
      </c>
      <c r="DY78" s="413">
        <v>9.2306128600327568</v>
      </c>
      <c r="EA78" s="413">
        <v>0.37745443775868287</v>
      </c>
      <c r="EB78" s="413">
        <v>9.3518917448593566</v>
      </c>
      <c r="ED78" s="413">
        <v>0.31155247267400354</v>
      </c>
      <c r="EE78" s="413">
        <v>9.3518917448593566</v>
      </c>
    </row>
    <row r="79" spans="19:135" x14ac:dyDescent="0.2">
      <c r="S79" s="413">
        <v>3788.8934877961556</v>
      </c>
      <c r="T79" s="413">
        <v>348.29730445693724</v>
      </c>
      <c r="V79" s="413">
        <v>3316.3560958187818</v>
      </c>
      <c r="W79" s="413">
        <v>234.04026079047767</v>
      </c>
      <c r="Y79" s="413">
        <v>2710.9347805382058</v>
      </c>
      <c r="Z79" s="413">
        <v>204.78845737475416</v>
      </c>
      <c r="AB79" s="413">
        <v>2223.8599725966592</v>
      </c>
      <c r="AC79" s="413">
        <v>138.94954943731375</v>
      </c>
      <c r="AE79" s="413">
        <v>1579.4291643301394</v>
      </c>
      <c r="AF79" s="413">
        <v>234.2148959206317</v>
      </c>
      <c r="AH79" s="413">
        <v>1245.949554489918</v>
      </c>
      <c r="AI79" s="413">
        <v>121.76428481127692</v>
      </c>
      <c r="AJ79" s="413"/>
      <c r="AK79" s="413">
        <v>1078.7102504354111</v>
      </c>
      <c r="AL79" s="413">
        <v>127.14766530081273</v>
      </c>
      <c r="AN79" s="413">
        <v>821.48672730016858</v>
      </c>
      <c r="AO79" s="413">
        <v>92.88167295076218</v>
      </c>
      <c r="AQ79" s="413">
        <v>664.22321378618813</v>
      </c>
      <c r="AR79" s="413">
        <v>176.93486175942755</v>
      </c>
      <c r="AT79" s="413">
        <v>535.93148840567505</v>
      </c>
      <c r="AU79" s="413">
        <v>74.591945395155321</v>
      </c>
      <c r="AW79" s="413">
        <v>417.59278297644789</v>
      </c>
      <c r="AX79" s="413">
        <v>83.734126526364733</v>
      </c>
      <c r="AZ79" s="413">
        <v>335.51478442984427</v>
      </c>
      <c r="BA79" s="413">
        <v>70.902912493623489</v>
      </c>
      <c r="BC79" s="413">
        <v>279.92792169649658</v>
      </c>
      <c r="BD79" s="413">
        <v>70.114039451332587</v>
      </c>
      <c r="BF79" s="413">
        <v>234.45758061428762</v>
      </c>
      <c r="BG79" s="413">
        <v>45.085100467034856</v>
      </c>
      <c r="BI79" s="413">
        <v>169.11845440855416</v>
      </c>
      <c r="BJ79" s="413">
        <v>50.047745167159007</v>
      </c>
      <c r="BL79" s="413">
        <v>142.29795317355112</v>
      </c>
      <c r="BM79" s="413">
        <v>51.448209184983796</v>
      </c>
      <c r="BO79" s="413">
        <v>117.55684823666496</v>
      </c>
      <c r="BP79" s="413">
        <v>45.287325786947228</v>
      </c>
      <c r="BR79" s="413">
        <v>78.858272766213645</v>
      </c>
      <c r="BS79" s="413">
        <v>42.632186717452804</v>
      </c>
      <c r="BU79" s="413">
        <v>64.803857305821069</v>
      </c>
      <c r="BV79" s="413">
        <v>35.064331642581749</v>
      </c>
      <c r="BX79" s="413">
        <v>48.472037603055853</v>
      </c>
      <c r="BY79" s="413">
        <v>47.608072217715822</v>
      </c>
      <c r="CA79" s="413">
        <v>31.389618846441341</v>
      </c>
      <c r="CB79" s="413">
        <v>48.540362199263008</v>
      </c>
      <c r="CD79" s="413">
        <v>19.575142311565095</v>
      </c>
      <c r="CE79" s="413">
        <v>49.233176316691292</v>
      </c>
      <c r="CG79" s="413">
        <v>11.759828263315086</v>
      </c>
      <c r="CH79" s="413">
        <v>45.456539610691273</v>
      </c>
      <c r="CJ79" s="413">
        <v>6.7484044313034186</v>
      </c>
      <c r="CK79" s="413">
        <v>47.857297430489766</v>
      </c>
      <c r="CN79" s="413">
        <v>6.2413937676461311</v>
      </c>
      <c r="CO79" s="413">
        <v>7.0236174080168867</v>
      </c>
      <c r="CQ79" s="413">
        <v>4.7112425557858364</v>
      </c>
      <c r="CR79" s="413">
        <v>7.919815083997368</v>
      </c>
      <c r="CT79" s="413">
        <v>3.6509414700200922</v>
      </c>
      <c r="CU79" s="413">
        <v>8.1292954925634238</v>
      </c>
      <c r="CW79" s="413">
        <v>2.8218422035938913</v>
      </c>
      <c r="CX79" s="413">
        <v>8.4172469322614507</v>
      </c>
      <c r="CZ79" s="413">
        <v>2.4185866081790839</v>
      </c>
      <c r="DA79" s="413">
        <v>7.9336109468987965</v>
      </c>
      <c r="DC79" s="413">
        <v>2.1281688801111187</v>
      </c>
      <c r="DD79" s="413">
        <v>8.5501314003603195</v>
      </c>
      <c r="DF79" s="413">
        <v>1.8579151460578582</v>
      </c>
      <c r="DG79" s="413">
        <v>8.1292954925634238</v>
      </c>
      <c r="DI79" s="413">
        <v>1.3063448535139841</v>
      </c>
      <c r="DJ79" s="413">
        <v>8.3807024813060185</v>
      </c>
      <c r="DL79" s="413">
        <v>1.0402154206403318</v>
      </c>
      <c r="DM79" s="413">
        <v>8.707817071106275</v>
      </c>
      <c r="DO79" s="413">
        <v>0.84368359443396634</v>
      </c>
      <c r="DP79" s="413">
        <v>8.4172469322614507</v>
      </c>
      <c r="DR79" s="413">
        <v>0.70374039587831128</v>
      </c>
      <c r="DS79" s="413">
        <v>8.4613106815363714</v>
      </c>
      <c r="DU79" s="413">
        <v>0.57028018269380498</v>
      </c>
      <c r="DV79" s="413">
        <v>8.67001107629053</v>
      </c>
      <c r="DX79" s="413">
        <v>0.4744381505353536</v>
      </c>
      <c r="DY79" s="413">
        <v>8.639884494839686</v>
      </c>
      <c r="EA79" s="413">
        <v>0.38649021968687602</v>
      </c>
      <c r="EB79" s="413">
        <v>8.7457879207568539</v>
      </c>
      <c r="ED79" s="413">
        <v>0.319290276190691</v>
      </c>
      <c r="EE79" s="413">
        <v>8.7457879207568539</v>
      </c>
    </row>
    <row r="80" spans="19:135" x14ac:dyDescent="0.2">
      <c r="S80" s="413">
        <v>3831.861965180261</v>
      </c>
      <c r="T80" s="413">
        <v>332.06110671436807</v>
      </c>
      <c r="V80" s="413">
        <v>3358.696787624036</v>
      </c>
      <c r="W80" s="413">
        <v>221.80276624451054</v>
      </c>
      <c r="Y80" s="413">
        <v>2741.6785161915136</v>
      </c>
      <c r="Z80" s="413">
        <v>193.79116842122806</v>
      </c>
      <c r="AB80" s="413">
        <v>2266.5844285006592</v>
      </c>
      <c r="AC80" s="413">
        <v>125.63925844917594</v>
      </c>
      <c r="AE80" s="413">
        <v>1601.286092549662</v>
      </c>
      <c r="AF80" s="413">
        <v>222.79764337457365</v>
      </c>
      <c r="AH80" s="413">
        <v>1292.4602714601824</v>
      </c>
      <c r="AI80" s="413">
        <v>103.49066999785529</v>
      </c>
      <c r="AJ80" s="413"/>
      <c r="AK80" s="413">
        <v>1090.559133801029</v>
      </c>
      <c r="AL80" s="413">
        <v>120.23003057863532</v>
      </c>
      <c r="AN80" s="413">
        <v>872.51188180355609</v>
      </c>
      <c r="AO80" s="413">
        <v>69.957321233408905</v>
      </c>
      <c r="AQ80" s="413">
        <v>674.8404431303419</v>
      </c>
      <c r="AR80" s="413">
        <v>163.24052706525248</v>
      </c>
      <c r="AT80" s="413">
        <v>541.05511358437218</v>
      </c>
      <c r="AU80" s="413">
        <v>70.481081962963572</v>
      </c>
      <c r="AW80" s="413">
        <v>422.62631496697594</v>
      </c>
      <c r="AX80" s="413">
        <v>79.296668214088228</v>
      </c>
      <c r="AZ80" s="413">
        <v>339.43933437344646</v>
      </c>
      <c r="BA80" s="413">
        <v>67.095374577011057</v>
      </c>
      <c r="BC80" s="413">
        <v>283.401938171251</v>
      </c>
      <c r="BD80" s="413">
        <v>66.348864590260135</v>
      </c>
      <c r="BF80" s="413">
        <v>236.69904764759337</v>
      </c>
      <c r="BG80" s="413">
        <v>42.600399339255148</v>
      </c>
      <c r="BI80" s="413">
        <v>170.9761032447004</v>
      </c>
      <c r="BJ80" s="413">
        <v>47.324832253925884</v>
      </c>
      <c r="BL80" s="413">
        <v>143.50655791910447</v>
      </c>
      <c r="BM80" s="413">
        <v>48.576581832764361</v>
      </c>
      <c r="BO80" s="413">
        <v>118.43004427584987</v>
      </c>
      <c r="BP80" s="413">
        <v>42.695832648443911</v>
      </c>
      <c r="BR80" s="413">
        <v>79.556084555333726</v>
      </c>
      <c r="BS80" s="413">
        <v>40.252633465704363</v>
      </c>
      <c r="BU80" s="413">
        <v>65.909352668547143</v>
      </c>
      <c r="BV80" s="413">
        <v>31.282602991020688</v>
      </c>
      <c r="BX80" s="413">
        <v>48.918199311975485</v>
      </c>
      <c r="BY80" s="413">
        <v>44.950785510703803</v>
      </c>
      <c r="CA80" s="413">
        <v>31.689710639796825</v>
      </c>
      <c r="CB80" s="413">
        <v>45.83103890140319</v>
      </c>
      <c r="CD80" s="413">
        <v>19.762285060580425</v>
      </c>
      <c r="CE80" s="413">
        <v>46.485182985391511</v>
      </c>
      <c r="CG80" s="413">
        <v>11.830490600295455</v>
      </c>
      <c r="CH80" s="413">
        <v>42.88734111414135</v>
      </c>
      <c r="CJ80" s="413">
        <v>6.8033239483889654</v>
      </c>
      <c r="CK80" s="413">
        <v>45.152408372492971</v>
      </c>
      <c r="CN80" s="413">
        <v>6.3740285301513291</v>
      </c>
      <c r="CO80" s="413">
        <v>6.5684109657083587</v>
      </c>
      <c r="CQ80" s="413">
        <v>4.8197989122101665</v>
      </c>
      <c r="CR80" s="413">
        <v>7.4065253304847589</v>
      </c>
      <c r="CT80" s="413">
        <v>3.7285269858237391</v>
      </c>
      <c r="CU80" s="413">
        <v>7.635579893956626</v>
      </c>
      <c r="CW80" s="413">
        <v>2.8868630350198505</v>
      </c>
      <c r="CX80" s="413">
        <v>7.8785712673713579</v>
      </c>
      <c r="CZ80" s="413">
        <v>2.4570328271522452</v>
      </c>
      <c r="DA80" s="413">
        <v>7.3679545596616292</v>
      </c>
      <c r="DC80" s="413">
        <v>2.1733942231182701</v>
      </c>
      <c r="DD80" s="413">
        <v>7.9959903260492418</v>
      </c>
      <c r="DF80" s="413">
        <v>1.9007251895683386</v>
      </c>
      <c r="DG80" s="413">
        <v>7.6024291408426246</v>
      </c>
      <c r="DI80" s="413">
        <v>1.3352751794263229</v>
      </c>
      <c r="DJ80" s="413">
        <v>7.8307248662491924</v>
      </c>
      <c r="DL80" s="413">
        <v>1.0632520415273934</v>
      </c>
      <c r="DM80" s="413">
        <v>8.1363727947105051</v>
      </c>
      <c r="DO80" s="413">
        <v>0.86388031280073596</v>
      </c>
      <c r="DP80" s="413">
        <v>7.8785712673713579</v>
      </c>
      <c r="DR80" s="413">
        <v>0.71995596795734684</v>
      </c>
      <c r="DS80" s="413">
        <v>7.9129261513350286</v>
      </c>
      <c r="DU80" s="413">
        <v>0.58598206337426761</v>
      </c>
      <c r="DV80" s="413">
        <v>8.1222243465017314</v>
      </c>
      <c r="DX80" s="413">
        <v>0.48579559990621918</v>
      </c>
      <c r="DY80" s="413">
        <v>8.0799264483829596</v>
      </c>
      <c r="EA80" s="413">
        <v>0.39574230680819045</v>
      </c>
      <c r="EB80" s="413">
        <v>8.1860867309123844</v>
      </c>
      <c r="ED80" s="413">
        <v>0.32664735632710062</v>
      </c>
      <c r="EE80" s="413">
        <v>8.1860867309123844</v>
      </c>
    </row>
    <row r="81" spans="19:135" x14ac:dyDescent="0.2">
      <c r="S81" s="413">
        <v>3878.0500234305669</v>
      </c>
      <c r="T81" s="413">
        <v>316.81799978795101</v>
      </c>
      <c r="V81" s="413">
        <v>3399.1814617280479</v>
      </c>
      <c r="W81" s="413">
        <v>210.04841267819327</v>
      </c>
      <c r="Y81" s="413">
        <v>2807.1820915797853</v>
      </c>
      <c r="Z81" s="413">
        <v>173.66605285350244</v>
      </c>
      <c r="AB81" s="413">
        <v>2339.6236647948208</v>
      </c>
      <c r="AC81" s="413">
        <v>110.75916082574417</v>
      </c>
      <c r="AE81" s="413">
        <v>1619.4457018062485</v>
      </c>
      <c r="AF81" s="413">
        <v>206.47563226069269</v>
      </c>
      <c r="AH81" s="413">
        <v>1279.3190877279069</v>
      </c>
      <c r="AI81" s="413">
        <v>109.52684309591825</v>
      </c>
      <c r="AJ81" s="413"/>
      <c r="AK81" s="413">
        <v>1102.9267724342321</v>
      </c>
      <c r="AL81" s="413">
        <v>113.77359058140954</v>
      </c>
      <c r="AN81" s="413">
        <v>862.72799412667405</v>
      </c>
      <c r="AO81" s="413">
        <v>73.872147714815043</v>
      </c>
      <c r="AQ81" s="413">
        <v>687.80537397582748</v>
      </c>
      <c r="AR81" s="413">
        <v>149.59845685700864</v>
      </c>
      <c r="AT81" s="413">
        <v>546.61283935044912</v>
      </c>
      <c r="AU81" s="413">
        <v>66.596773798483483</v>
      </c>
      <c r="AW81" s="413">
        <v>427.72051956807718</v>
      </c>
      <c r="AX81" s="413">
        <v>75.094371323923056</v>
      </c>
      <c r="AZ81" s="413">
        <v>343.2887936969347</v>
      </c>
      <c r="BA81" s="413">
        <v>63.492304212951453</v>
      </c>
      <c r="BC81" s="413">
        <v>286.91906856759539</v>
      </c>
      <c r="BD81" s="413">
        <v>62.832731647815734</v>
      </c>
      <c r="BF81" s="413">
        <v>238.87774812771181</v>
      </c>
      <c r="BG81" s="413">
        <v>40.252633465704363</v>
      </c>
      <c r="BI81" s="413">
        <v>172.97602780089122</v>
      </c>
      <c r="BJ81" s="413">
        <v>44.783454377236367</v>
      </c>
      <c r="BL81" s="413">
        <v>144.72542792426543</v>
      </c>
      <c r="BM81" s="413">
        <v>45.865236903988787</v>
      </c>
      <c r="BO81" s="413">
        <v>119.30972629466331</v>
      </c>
      <c r="BP81" s="413">
        <v>40.282668998311372</v>
      </c>
      <c r="BR81" s="413">
        <v>80.316658559221565</v>
      </c>
      <c r="BS81" s="413">
        <v>38.034256158516854</v>
      </c>
      <c r="BU81" s="413">
        <v>66.539460856160431</v>
      </c>
      <c r="BV81" s="413">
        <v>29.536536804836409</v>
      </c>
      <c r="BX81" s="413">
        <v>49.368467724065653</v>
      </c>
      <c r="BY81" s="413">
        <v>42.441817614228214</v>
      </c>
      <c r="CA81" s="413">
        <v>32.015227794926446</v>
      </c>
      <c r="CB81" s="413">
        <v>43.305228093265015</v>
      </c>
      <c r="CD81" s="413">
        <v>19.958248994723352</v>
      </c>
      <c r="CE81" s="413">
        <v>43.923321408232546</v>
      </c>
      <c r="CG81" s="413">
        <v>11.901577532410696</v>
      </c>
      <c r="CH81" s="413">
        <v>40.463353427107641</v>
      </c>
      <c r="CJ81" s="413">
        <v>6.8586904086575426</v>
      </c>
      <c r="CK81" s="413">
        <v>42.632186717452804</v>
      </c>
      <c r="CN81" s="413">
        <v>6.5094818906940368</v>
      </c>
      <c r="CO81" s="413">
        <v>6.1427068287051672</v>
      </c>
      <c r="CQ81" s="413">
        <v>4.9351788032695403</v>
      </c>
      <c r="CR81" s="413">
        <v>6.9325324692758876</v>
      </c>
      <c r="CT81" s="413">
        <v>3.7911164380429101</v>
      </c>
      <c r="CU81" s="413">
        <v>7.1469283064127334</v>
      </c>
      <c r="CW81" s="413">
        <v>2.9430494864640053</v>
      </c>
      <c r="CX81" s="413">
        <v>7.3615456546199889</v>
      </c>
      <c r="CZ81" s="413">
        <v>2.6010254202697789</v>
      </c>
      <c r="DA81" s="413">
        <v>6.100091603740661</v>
      </c>
      <c r="DC81" s="413">
        <v>2.2195806419447459</v>
      </c>
      <c r="DD81" s="413">
        <v>7.4777635922155179</v>
      </c>
      <c r="DF81" s="413">
        <v>1.946226147035802</v>
      </c>
      <c r="DG81" s="413">
        <v>7.1097094323124352</v>
      </c>
      <c r="DI81" s="413">
        <v>1.3660425633141151</v>
      </c>
      <c r="DJ81" s="413">
        <v>7.3295846528463198</v>
      </c>
      <c r="DL81" s="413">
        <v>1.0867988316461008</v>
      </c>
      <c r="DM81" s="413">
        <v>7.6156721356641599</v>
      </c>
      <c r="DO81" s="413">
        <v>0.88378582563178065</v>
      </c>
      <c r="DP81" s="413">
        <v>7.374369044246718</v>
      </c>
      <c r="DR81" s="413">
        <v>0.73719080340660681</v>
      </c>
      <c r="DS81" s="413">
        <v>7.4000828752351762</v>
      </c>
      <c r="DU81" s="413">
        <v>0.60106208050912646</v>
      </c>
      <c r="DV81" s="413">
        <v>7.6024291408426246</v>
      </c>
      <c r="DX81" s="413">
        <v>0.49742493225290818</v>
      </c>
      <c r="DY81" s="413">
        <v>7.5628381668019919</v>
      </c>
      <c r="EA81" s="413">
        <v>0.40521587719541968</v>
      </c>
      <c r="EB81" s="413">
        <v>7.6555396921522236</v>
      </c>
      <c r="ED81" s="413">
        <v>0.33446688097415078</v>
      </c>
      <c r="EE81" s="413">
        <v>7.6555396921522236</v>
      </c>
    </row>
    <row r="82" spans="19:135" x14ac:dyDescent="0.2">
      <c r="S82" s="413">
        <v>3926.1781615229356</v>
      </c>
      <c r="T82" s="413">
        <v>302.27462042393751</v>
      </c>
      <c r="V82" s="413">
        <v>3438.9420267850778</v>
      </c>
      <c r="W82" s="413">
        <v>198.76866030316341</v>
      </c>
      <c r="Y82" s="413">
        <v>2773.7482036253423</v>
      </c>
      <c r="Z82" s="413">
        <v>183.52127886925666</v>
      </c>
      <c r="AB82" s="413">
        <v>2302.8144882242668</v>
      </c>
      <c r="AC82" s="413">
        <v>116.69584513052649</v>
      </c>
      <c r="AE82" s="413">
        <v>1661.0613571023976</v>
      </c>
      <c r="AF82" s="413">
        <v>184.20699693267164</v>
      </c>
      <c r="AH82" s="413">
        <v>1265.4193346672334</v>
      </c>
      <c r="AI82" s="413">
        <v>115.8286521295212</v>
      </c>
      <c r="AJ82" s="413"/>
      <c r="AK82" s="413">
        <v>1115.8278170481369</v>
      </c>
      <c r="AL82" s="413">
        <v>107.66386610307008</v>
      </c>
      <c r="AN82" s="413">
        <v>853.65526296921246</v>
      </c>
      <c r="AO82" s="413">
        <v>78.006048713502707</v>
      </c>
      <c r="AQ82" s="413">
        <v>701.01938507952707</v>
      </c>
      <c r="AR82" s="413">
        <v>136.17920270727822</v>
      </c>
      <c r="AT82" s="413">
        <v>552.42229376814214</v>
      </c>
      <c r="AU82" s="413">
        <v>62.973489377778961</v>
      </c>
      <c r="AW82" s="413">
        <v>433.02870076902593</v>
      </c>
      <c r="AX82" s="413">
        <v>71.167837673663442</v>
      </c>
      <c r="AZ82" s="413">
        <v>347.18190835315158</v>
      </c>
      <c r="BA82" s="413">
        <v>60.082721345313296</v>
      </c>
      <c r="BC82" s="413">
        <v>290.27518956917447</v>
      </c>
      <c r="BD82" s="413">
        <v>59.458568306148948</v>
      </c>
      <c r="BF82" s="413">
        <v>241.16147295339547</v>
      </c>
      <c r="BG82" s="413">
        <v>38.034256158516854</v>
      </c>
      <c r="BI82" s="413">
        <v>174.87604940320128</v>
      </c>
      <c r="BJ82" s="413">
        <v>42.346952076969295</v>
      </c>
      <c r="BL82" s="413">
        <v>145.954650376806</v>
      </c>
      <c r="BM82" s="413">
        <v>43.272938882475536</v>
      </c>
      <c r="BO82" s="413">
        <v>120.23830704865979</v>
      </c>
      <c r="BP82" s="413">
        <v>38.005897085758264</v>
      </c>
      <c r="BR82" s="413">
        <v>81.05593463279925</v>
      </c>
      <c r="BS82" s="413">
        <v>35.911340472308765</v>
      </c>
      <c r="BU82" s="413">
        <v>67.033706785177941</v>
      </c>
      <c r="BV82" s="413">
        <v>27.887928848947443</v>
      </c>
      <c r="BX82" s="413">
        <v>49.858008236620734</v>
      </c>
      <c r="BY82" s="413">
        <v>40.102791394952078</v>
      </c>
      <c r="CA82" s="413">
        <v>32.32130055008362</v>
      </c>
      <c r="CB82" s="413">
        <v>40.918618149681372</v>
      </c>
      <c r="CD82" s="413">
        <v>20.156156118298423</v>
      </c>
      <c r="CE82" s="413">
        <v>41.502647502478162</v>
      </c>
      <c r="CG82" s="413">
        <v>11.977311678381458</v>
      </c>
      <c r="CH82" s="413">
        <v>38.204855525926718</v>
      </c>
      <c r="CJ82" s="413">
        <v>6.9145074493991263</v>
      </c>
      <c r="CK82" s="413">
        <v>40.222620328167999</v>
      </c>
      <c r="CN82" s="413">
        <v>6.6536409403597316</v>
      </c>
      <c r="CO82" s="413">
        <v>5.7445929282459041</v>
      </c>
      <c r="CQ82" s="413">
        <v>5.0444733213519548</v>
      </c>
      <c r="CR82" s="413">
        <v>6.4832293170390622</v>
      </c>
      <c r="CT82" s="413">
        <v>3.8649021968687598</v>
      </c>
      <c r="CU82" s="413">
        <v>6.689548786914143</v>
      </c>
      <c r="CW82" s="413">
        <v>3.0991892532112391</v>
      </c>
      <c r="CX82" s="413">
        <v>6.0683243141211198</v>
      </c>
      <c r="CZ82" s="413">
        <v>2.5357684207388025</v>
      </c>
      <c r="DA82" s="413">
        <v>6.7070356111843079</v>
      </c>
      <c r="DC82" s="413">
        <v>2.2667485602439474</v>
      </c>
      <c r="DD82" s="413">
        <v>6.9931235608050137</v>
      </c>
      <c r="DF82" s="413">
        <v>1.9893272903375916</v>
      </c>
      <c r="DG82" s="413">
        <v>6.6489232948391361</v>
      </c>
      <c r="DI82" s="413">
        <v>1.3987438948444328</v>
      </c>
      <c r="DJ82" s="413">
        <v>6.8545482208201305</v>
      </c>
      <c r="DL82" s="413">
        <v>1.1118408285148103</v>
      </c>
      <c r="DM82" s="413">
        <v>7.1220941377073075</v>
      </c>
      <c r="DO82" s="413">
        <v>0.90494254070196456</v>
      </c>
      <c r="DP82" s="413">
        <v>6.8964300988437266</v>
      </c>
      <c r="DR82" s="413">
        <v>0.75549987841445621</v>
      </c>
      <c r="DS82" s="413">
        <v>6.9204773952186933</v>
      </c>
      <c r="DU82" s="413">
        <v>0.61545074664068966</v>
      </c>
      <c r="DV82" s="413">
        <v>7.1158990906753834</v>
      </c>
      <c r="DX82" s="413">
        <v>0.50933265611005107</v>
      </c>
      <c r="DY82" s="413">
        <v>7.0788418066211074</v>
      </c>
      <c r="EA82" s="413">
        <v>0.4149162328778721</v>
      </c>
      <c r="EB82" s="413">
        <v>7.1656107442492241</v>
      </c>
      <c r="ED82" s="413">
        <v>0.34277379308306316</v>
      </c>
      <c r="EE82" s="413">
        <v>7.1656107442492241</v>
      </c>
    </row>
    <row r="83" spans="19:135" x14ac:dyDescent="0.2">
      <c r="S83" s="413">
        <v>3973.5030775228706</v>
      </c>
      <c r="T83" s="413">
        <v>288.18381223518224</v>
      </c>
      <c r="V83" s="413">
        <v>3481.6206605718503</v>
      </c>
      <c r="W83" s="413">
        <v>188.23499045465053</v>
      </c>
      <c r="Y83" s="413">
        <v>2839.0173333472371</v>
      </c>
      <c r="Z83" s="413">
        <v>164.21752452668929</v>
      </c>
      <c r="AB83" s="413">
        <v>2365.3228068141007</v>
      </c>
      <c r="AC83" s="413">
        <v>105.12449430484473</v>
      </c>
      <c r="AE83" s="413">
        <v>1703.746429399559</v>
      </c>
      <c r="AF83" s="413">
        <v>162.14835102093198</v>
      </c>
      <c r="AH83" s="413">
        <v>1337.4040261108214</v>
      </c>
      <c r="AI83" s="413">
        <v>87.697400129791831</v>
      </c>
      <c r="AJ83" s="413"/>
      <c r="AK83" s="413">
        <v>1128.084411119602</v>
      </c>
      <c r="AL83" s="413">
        <v>101.80627291237774</v>
      </c>
      <c r="AN83" s="413">
        <v>845.5714107156025</v>
      </c>
      <c r="AO83" s="413">
        <v>82.49425643102019</v>
      </c>
      <c r="AQ83" s="413">
        <v>714.48726173306864</v>
      </c>
      <c r="AR83" s="413">
        <v>123.1342894858488</v>
      </c>
      <c r="AT83" s="413">
        <v>558.29349163238749</v>
      </c>
      <c r="AU83" s="413">
        <v>59.547334476186677</v>
      </c>
      <c r="AW83" s="413">
        <v>438.55727919436646</v>
      </c>
      <c r="AX83" s="413">
        <v>67.396325078350131</v>
      </c>
      <c r="AZ83" s="413">
        <v>351.36672981910755</v>
      </c>
      <c r="BA83" s="413">
        <v>56.856235554957181</v>
      </c>
      <c r="BC83" s="413">
        <v>293.46366104587491</v>
      </c>
      <c r="BD83" s="413">
        <v>56.265599987484819</v>
      </c>
      <c r="BF83" s="413">
        <v>243.72456054221121</v>
      </c>
      <c r="BG83" s="413">
        <v>35.964952798428619</v>
      </c>
      <c r="BI83" s="413">
        <v>176.734649063907</v>
      </c>
      <c r="BJ83" s="413">
        <v>40.043010865206</v>
      </c>
      <c r="BL83" s="413">
        <v>147.09060704610098</v>
      </c>
      <c r="BM83" s="413">
        <v>40.827157253026442</v>
      </c>
      <c r="BO83" s="413">
        <v>121.13142059370671</v>
      </c>
      <c r="BP83" s="413">
        <v>35.857808065145811</v>
      </c>
      <c r="BR83" s="413">
        <v>81.802015385789275</v>
      </c>
      <c r="BS83" s="413">
        <v>33.906917204933997</v>
      </c>
      <c r="BU83" s="413">
        <v>67.48404431303419</v>
      </c>
      <c r="BV83" s="413">
        <v>26.350987208702335</v>
      </c>
      <c r="BX83" s="413">
        <v>50.352403060530406</v>
      </c>
      <c r="BY83" s="413">
        <v>37.892672087820692</v>
      </c>
      <c r="CA83" s="413">
        <v>32.618802520312769</v>
      </c>
      <c r="CB83" s="413">
        <v>38.634709244880419</v>
      </c>
      <c r="CD83" s="413">
        <v>20.348853489562586</v>
      </c>
      <c r="CE83" s="413">
        <v>39.215380223775938</v>
      </c>
      <c r="CG83" s="413">
        <v>12.053527748773604</v>
      </c>
      <c r="CH83" s="413">
        <v>36.045521396695449</v>
      </c>
      <c r="CJ83" s="413">
        <v>6.9683226641371085</v>
      </c>
      <c r="CK83" s="413">
        <v>37.949242359684838</v>
      </c>
      <c r="CN83" s="413">
        <v>6.8129206905796131</v>
      </c>
      <c r="CO83" s="413">
        <v>5.3769581849564592</v>
      </c>
      <c r="CQ83" s="413">
        <v>5.1516725377208425</v>
      </c>
      <c r="CR83" s="413">
        <v>6.0630458730047749</v>
      </c>
      <c r="CT83" s="413">
        <v>3.9470345544913159</v>
      </c>
      <c r="CU83" s="413">
        <v>6.2559936077176292</v>
      </c>
      <c r="CW83" s="413">
        <v>3.0453537468205196</v>
      </c>
      <c r="CX83" s="413">
        <v>6.4945227300629496</v>
      </c>
      <c r="CZ83" s="413">
        <v>2.653972993590711</v>
      </c>
      <c r="DA83" s="413">
        <v>5.6997774487713215</v>
      </c>
      <c r="DC83" s="413">
        <v>2.3169479960458967</v>
      </c>
      <c r="DD83" s="413">
        <v>6.5398934499073871</v>
      </c>
      <c r="DF83" s="413">
        <v>2.0333829519808138</v>
      </c>
      <c r="DG83" s="413">
        <v>6.2234144312553461</v>
      </c>
      <c r="DI83" s="413">
        <v>1.4322280548989668</v>
      </c>
      <c r="DJ83" s="413">
        <v>6.4158800493756862</v>
      </c>
      <c r="DL83" s="413">
        <v>1.1384568919660083</v>
      </c>
      <c r="DM83" s="413">
        <v>6.6663039219854818</v>
      </c>
      <c r="DO83" s="413">
        <v>0.92579420856426498</v>
      </c>
      <c r="DP83" s="413">
        <v>6.4494667710376232</v>
      </c>
      <c r="DR83" s="413">
        <v>0.77290809145137085</v>
      </c>
      <c r="DS83" s="413">
        <v>6.4775899770133281</v>
      </c>
      <c r="DU83" s="413">
        <v>0.63128912870917886</v>
      </c>
      <c r="DV83" s="413">
        <v>6.6663039219854818</v>
      </c>
      <c r="DX83" s="413">
        <v>0.52152543581836697</v>
      </c>
      <c r="DY83" s="413">
        <v>6.6258195954966768</v>
      </c>
      <c r="EA83" s="413">
        <v>0.42484880280873294</v>
      </c>
      <c r="EB83" s="413">
        <v>6.7070356111843079</v>
      </c>
      <c r="ED83" s="413">
        <v>0.35097936423329112</v>
      </c>
      <c r="EE83" s="413">
        <v>6.7012015966019822</v>
      </c>
    </row>
    <row r="84" spans="19:135" x14ac:dyDescent="0.2">
      <c r="S84" s="413">
        <v>4019.9815398812252</v>
      </c>
      <c r="T84" s="413">
        <v>274.7498599714591</v>
      </c>
      <c r="V84" s="413">
        <v>3526.0713236227589</v>
      </c>
      <c r="W84" s="413">
        <v>178.39256137313805</v>
      </c>
      <c r="Y84" s="413">
        <v>2871.2136071337482</v>
      </c>
      <c r="Z84" s="413">
        <v>155.39892414459865</v>
      </c>
      <c r="AB84" s="413">
        <v>2394.6774004865865</v>
      </c>
      <c r="AC84" s="413">
        <v>99.776480974209917</v>
      </c>
      <c r="AE84" s="413">
        <v>1747.5284000076829</v>
      </c>
      <c r="AF84" s="413">
        <v>143.69259976098027</v>
      </c>
      <c r="AH84" s="413">
        <v>1321.475377772357</v>
      </c>
      <c r="AI84" s="413">
        <v>92.604965175530353</v>
      </c>
      <c r="AJ84" s="413"/>
      <c r="AK84" s="413">
        <v>1140.4756353696089</v>
      </c>
      <c r="AL84" s="413">
        <v>96.267369726322713</v>
      </c>
      <c r="AN84" s="413">
        <v>836.08961926065615</v>
      </c>
      <c r="AO84" s="413">
        <v>87.110652455712994</v>
      </c>
      <c r="AQ84" s="413">
        <v>728.21388116236744</v>
      </c>
      <c r="AR84" s="413">
        <v>112.08891936724876</v>
      </c>
      <c r="AT84" s="413">
        <v>564.22708915854014</v>
      </c>
      <c r="AU84" s="413">
        <v>56.265599987484819</v>
      </c>
      <c r="AW84" s="413">
        <v>444.31299081996002</v>
      </c>
      <c r="AX84" s="413">
        <v>63.872306784322937</v>
      </c>
      <c r="AZ84" s="413">
        <v>355.35145344155512</v>
      </c>
      <c r="BA84" s="413">
        <v>53.80301439580073</v>
      </c>
      <c r="BC84" s="413">
        <v>296.89633479932513</v>
      </c>
      <c r="BD84" s="413">
        <v>53.283825832581847</v>
      </c>
      <c r="BF84" s="413">
        <v>246.31488887519512</v>
      </c>
      <c r="BG84" s="413">
        <v>33.982875396956729</v>
      </c>
      <c r="BI84" s="413">
        <v>178.67595651192303</v>
      </c>
      <c r="BJ84" s="413">
        <v>37.864418582867756</v>
      </c>
      <c r="BL84" s="413">
        <v>148.18317576838754</v>
      </c>
      <c r="BM84" s="413">
        <v>38.548353319159432</v>
      </c>
      <c r="BO84" s="413">
        <v>122.03116806286593</v>
      </c>
      <c r="BP84" s="413">
        <v>33.831128793922083</v>
      </c>
      <c r="BR84" s="413">
        <v>82.584060991927544</v>
      </c>
      <c r="BS84" s="413">
        <v>32.038260940538329</v>
      </c>
      <c r="BU84" s="413">
        <v>67.961352640136909</v>
      </c>
      <c r="BV84" s="413">
        <v>24.935920049841585</v>
      </c>
      <c r="BX84" s="413">
        <v>50.833783322205846</v>
      </c>
      <c r="BY84" s="413">
        <v>35.80435545780594</v>
      </c>
      <c r="CA84" s="413">
        <v>32.930645585158999</v>
      </c>
      <c r="CB84" s="413">
        <v>36.505497939198953</v>
      </c>
      <c r="CD84" s="413">
        <v>20.543393090896519</v>
      </c>
      <c r="CE84" s="413">
        <v>37.054167351697039</v>
      </c>
      <c r="CG84" s="413">
        <v>12.134504262659744</v>
      </c>
      <c r="CH84" s="413">
        <v>33.982875396956729</v>
      </c>
      <c r="CJ84" s="413">
        <v>7.0225567196035854</v>
      </c>
      <c r="CK84" s="413">
        <v>35.80435545780594</v>
      </c>
      <c r="CN84" s="413">
        <v>6.9943741200710994</v>
      </c>
      <c r="CO84" s="413">
        <v>5.0372323974770028</v>
      </c>
      <c r="CQ84" s="413">
        <v>5.2657615281654433</v>
      </c>
      <c r="CR84" s="413">
        <v>5.665162817657885</v>
      </c>
      <c r="CT84" s="413">
        <v>4.0344456203683974</v>
      </c>
      <c r="CU84" s="413">
        <v>5.8454484950784424</v>
      </c>
      <c r="CW84" s="413">
        <v>3.1845211678329735</v>
      </c>
      <c r="CX84" s="413">
        <v>5.6849167841791282</v>
      </c>
      <c r="CZ84" s="413">
        <v>2.7655455881664888</v>
      </c>
      <c r="DA84" s="413">
        <v>4.9805684316672245</v>
      </c>
      <c r="DC84" s="413">
        <v>2.3682591490444653</v>
      </c>
      <c r="DD84" s="413">
        <v>6.1160375566448657</v>
      </c>
      <c r="DF84" s="413">
        <v>2.0784142707380009</v>
      </c>
      <c r="DG84" s="413">
        <v>5.8200698044495445</v>
      </c>
      <c r="DI84" s="413">
        <v>1.4639461914213141</v>
      </c>
      <c r="DJ84" s="413">
        <v>6.0000615669764317</v>
      </c>
      <c r="DL84" s="413">
        <v>1.1657101103187626</v>
      </c>
      <c r="DM84" s="413">
        <v>6.2342552616739573</v>
      </c>
      <c r="DO84" s="413">
        <v>0.94629685616874248</v>
      </c>
      <c r="DP84" s="413">
        <v>6.0314715054811474</v>
      </c>
      <c r="DR84" s="413">
        <v>0.79071742418373081</v>
      </c>
      <c r="DS84" s="413">
        <v>6.0577720232614647</v>
      </c>
      <c r="DU84" s="413">
        <v>0.64810270729132247</v>
      </c>
      <c r="DV84" s="413">
        <v>6.2451149761963771</v>
      </c>
      <c r="DX84" s="413">
        <v>0.53401009525446408</v>
      </c>
      <c r="DY84" s="413">
        <v>6.2017892914353627</v>
      </c>
      <c r="EA84" s="413">
        <v>0.43501914590346141</v>
      </c>
      <c r="EB84" s="413">
        <v>6.2778077536233363</v>
      </c>
      <c r="ED84" s="413">
        <v>0.35906662370043585</v>
      </c>
      <c r="EE84" s="413">
        <v>6.2723470964712238</v>
      </c>
    </row>
    <row r="85" spans="19:135" x14ac:dyDescent="0.2">
      <c r="S85" s="413">
        <v>4067.0036654559071</v>
      </c>
      <c r="T85" s="413">
        <v>261.74683459315173</v>
      </c>
      <c r="V85" s="413">
        <v>3571.0894986568201</v>
      </c>
      <c r="W85" s="413">
        <v>169.06477311366717</v>
      </c>
      <c r="Y85" s="413">
        <v>2937.7407535531947</v>
      </c>
      <c r="Z85" s="413">
        <v>139.05323019962734</v>
      </c>
      <c r="AB85" s="413">
        <v>2473.5871236558824</v>
      </c>
      <c r="AC85" s="413">
        <v>84.486975536893169</v>
      </c>
      <c r="AE85" s="413">
        <v>1792.4354564368286</v>
      </c>
      <c r="AF85" s="413">
        <v>127.33748506269943</v>
      </c>
      <c r="AH85" s="413">
        <v>1306.6570504423462</v>
      </c>
      <c r="AI85" s="413">
        <v>97.86012498938166</v>
      </c>
      <c r="AJ85" s="413"/>
      <c r="AK85" s="413">
        <v>1153.8158927835273</v>
      </c>
      <c r="AL85" s="413">
        <v>91.097742027340828</v>
      </c>
      <c r="AN85" s="413">
        <v>915.34655737848982</v>
      </c>
      <c r="AO85" s="413">
        <v>56.181725841652792</v>
      </c>
      <c r="AQ85" s="413">
        <v>744.56192964517084</v>
      </c>
      <c r="AR85" s="413">
        <v>101.35166876538869</v>
      </c>
      <c r="AT85" s="413">
        <v>570.42473210154822</v>
      </c>
      <c r="AU85" s="413">
        <v>53.244096387437857</v>
      </c>
      <c r="AW85" s="413">
        <v>450.14424153221012</v>
      </c>
      <c r="AX85" s="413">
        <v>60.532552319550526</v>
      </c>
      <c r="AZ85" s="413">
        <v>359.38136638046274</v>
      </c>
      <c r="BA85" s="413">
        <v>50.913753431260226</v>
      </c>
      <c r="BC85" s="413">
        <v>300.58093600715085</v>
      </c>
      <c r="BD85" s="413">
        <v>50.460069669361623</v>
      </c>
      <c r="BF85" s="413">
        <v>248.75736121652579</v>
      </c>
      <c r="BG85" s="413">
        <v>32.110032973421397</v>
      </c>
      <c r="BI85" s="413">
        <v>180.70225622744545</v>
      </c>
      <c r="BJ85" s="413">
        <v>35.80435545780594</v>
      </c>
      <c r="BL85" s="413">
        <v>149.38911245108736</v>
      </c>
      <c r="BM85" s="413">
        <v>36.396742844705329</v>
      </c>
      <c r="BO85" s="413">
        <v>122.85098270810036</v>
      </c>
      <c r="BP85" s="413">
        <v>31.918997206732627</v>
      </c>
      <c r="BR85" s="413">
        <v>83.344207410434166</v>
      </c>
      <c r="BS85" s="413">
        <v>30.272588861150112</v>
      </c>
      <c r="BU85" s="413">
        <v>68.490291948247801</v>
      </c>
      <c r="BV85" s="413">
        <v>23.614450413867154</v>
      </c>
      <c r="BX85" s="413">
        <v>51.283608204789495</v>
      </c>
      <c r="BY85" s="413">
        <v>33.831128793922083</v>
      </c>
      <c r="CA85" s="413">
        <v>33.257187725551766</v>
      </c>
      <c r="CB85" s="413">
        <v>34.493630360773373</v>
      </c>
      <c r="CD85" s="413">
        <v>20.72518025645941</v>
      </c>
      <c r="CE85" s="413">
        <v>34.985956190094448</v>
      </c>
      <c r="CG85" s="413">
        <v>12.211720607686985</v>
      </c>
      <c r="CH85" s="413">
        <v>32.038260940538329</v>
      </c>
      <c r="CJ85" s="413">
        <v>7.0822026610099131</v>
      </c>
      <c r="CK85" s="413">
        <v>33.780697321925786</v>
      </c>
      <c r="CN85" s="413">
        <v>7.2502014884606014</v>
      </c>
      <c r="CO85" s="413">
        <v>4.4092919822532251</v>
      </c>
      <c r="CQ85" s="413">
        <v>5.3965434401848373</v>
      </c>
      <c r="CR85" s="413">
        <v>5.2979989387738939</v>
      </c>
      <c r="CT85" s="413">
        <v>4.1237924925659675</v>
      </c>
      <c r="CU85" s="413">
        <v>5.4666001526124628</v>
      </c>
      <c r="CW85" s="413">
        <v>3.2750708543605214</v>
      </c>
      <c r="CX85" s="413">
        <v>5.3257336243279276</v>
      </c>
      <c r="CZ85" s="413">
        <v>2.7175057509634861</v>
      </c>
      <c r="DA85" s="413">
        <v>5.3303701670700034</v>
      </c>
      <c r="DC85" s="413">
        <v>2.4164684337211195</v>
      </c>
      <c r="DD85" s="413">
        <v>5.714676959904371</v>
      </c>
      <c r="DF85" s="413">
        <v>2.1244428535211477</v>
      </c>
      <c r="DG85" s="413">
        <v>5.4428662758736897</v>
      </c>
      <c r="DI85" s="413">
        <v>1.4924386902351983</v>
      </c>
      <c r="DJ85" s="413">
        <v>5.6063118117309045</v>
      </c>
      <c r="DL85" s="413">
        <v>1.1925703792870415</v>
      </c>
      <c r="DM85" s="413">
        <v>5.8302080316994669</v>
      </c>
      <c r="DO85" s="413">
        <v>0.96725355560774751</v>
      </c>
      <c r="DP85" s="413">
        <v>5.6405668581463564</v>
      </c>
      <c r="DR85" s="413">
        <v>0.80893711920350875</v>
      </c>
      <c r="DS85" s="413">
        <v>5.6700948648456944</v>
      </c>
      <c r="DU85" s="413">
        <v>0.6641991656651286</v>
      </c>
      <c r="DV85" s="413">
        <v>5.8403639191588432</v>
      </c>
      <c r="DX85" s="413">
        <v>0.54679362164992773</v>
      </c>
      <c r="DY85" s="413">
        <v>5.8048955093047896</v>
      </c>
      <c r="EA85" s="413">
        <v>0.44543295415092349</v>
      </c>
      <c r="EB85" s="413">
        <v>5.8760490440417117</v>
      </c>
      <c r="ED85" s="413">
        <v>0.36766222461246961</v>
      </c>
      <c r="EE85" s="413">
        <v>5.8709378506924121</v>
      </c>
    </row>
    <row r="86" spans="19:135" x14ac:dyDescent="0.2">
      <c r="S86" s="413">
        <v>4113.1260902701943</v>
      </c>
      <c r="T86" s="413">
        <v>249.35920049841585</v>
      </c>
      <c r="V86" s="413">
        <v>3615.4081349542294</v>
      </c>
      <c r="W86" s="413">
        <v>160.10524951333244</v>
      </c>
      <c r="Y86" s="413">
        <v>2902.7518956917438</v>
      </c>
      <c r="Z86" s="413">
        <v>146.94424280296005</v>
      </c>
      <c r="AB86" s="413">
        <v>2445.8496233632736</v>
      </c>
      <c r="AC86" s="413">
        <v>89.281454513195811</v>
      </c>
      <c r="AE86" s="413">
        <v>1850.1955447876185</v>
      </c>
      <c r="AF86" s="413">
        <v>109.85411419875584</v>
      </c>
      <c r="AH86" s="413">
        <v>1357.8243335371142</v>
      </c>
      <c r="AI86" s="413">
        <v>83.29806647658269</v>
      </c>
      <c r="AJ86" s="413"/>
      <c r="AK86" s="413">
        <v>1166.9009035536051</v>
      </c>
      <c r="AL86" s="413">
        <v>86.141450444090935</v>
      </c>
      <c r="AN86" s="413">
        <v>904.44466600112821</v>
      </c>
      <c r="AO86" s="413">
        <v>59.369934458288363</v>
      </c>
      <c r="AQ86" s="413">
        <v>761.27698388838257</v>
      </c>
      <c r="AR86" s="413">
        <v>89.815805608361771</v>
      </c>
      <c r="AT86" s="413">
        <v>576.69045185048606</v>
      </c>
      <c r="AU86" s="413">
        <v>50.38484972603775</v>
      </c>
      <c r="AW86" s="413">
        <v>455.8913380586219</v>
      </c>
      <c r="AX86" s="413">
        <v>57.32465264236064</v>
      </c>
      <c r="AZ86" s="413">
        <v>363.71323627433918</v>
      </c>
      <c r="BA86" s="413">
        <v>48.215598357037216</v>
      </c>
      <c r="BC86" s="413">
        <v>304.311264576582</v>
      </c>
      <c r="BD86" s="413">
        <v>47.750327265503678</v>
      </c>
      <c r="BF86" s="413">
        <v>251.31260034323037</v>
      </c>
      <c r="BG86" s="413">
        <v>30.363044709801397</v>
      </c>
      <c r="BI86" s="413">
        <v>182.68714508622722</v>
      </c>
      <c r="BJ86" s="413">
        <v>33.881635555464456</v>
      </c>
      <c r="BL86" s="413">
        <v>150.65794581246513</v>
      </c>
      <c r="BM86" s="413">
        <v>34.339603040470486</v>
      </c>
      <c r="BO86" s="413">
        <v>123.71989620663535</v>
      </c>
      <c r="BP86" s="413">
        <v>30.114939081383575</v>
      </c>
      <c r="BR86" s="413">
        <v>84.14099671806936</v>
      </c>
      <c r="BS86" s="413">
        <v>28.582897507975769</v>
      </c>
      <c r="BU86" s="413">
        <v>69.023347960644216</v>
      </c>
      <c r="BV86" s="413">
        <v>22.32967541039676</v>
      </c>
      <c r="BX86" s="413">
        <v>51.755649063966665</v>
      </c>
      <c r="BY86" s="413">
        <v>31.966649331803957</v>
      </c>
      <c r="CA86" s="413">
        <v>33.598806027438009</v>
      </c>
      <c r="CB86" s="413">
        <v>32.592639537401546</v>
      </c>
      <c r="CD86" s="413">
        <v>20.91594553677654</v>
      </c>
      <c r="CE86" s="413">
        <v>33.033184065844317</v>
      </c>
      <c r="CG86" s="413">
        <v>12.289428308917191</v>
      </c>
      <c r="CH86" s="413">
        <v>30.227462042393753</v>
      </c>
      <c r="CJ86" s="413">
        <v>7.1423552039957361</v>
      </c>
      <c r="CK86" s="413">
        <v>31.895197788639781</v>
      </c>
      <c r="CN86" s="413">
        <v>7.3848375065196219</v>
      </c>
      <c r="CO86" s="413">
        <v>4.1199353449190577</v>
      </c>
      <c r="CQ86" s="413">
        <v>5.4967570854504784</v>
      </c>
      <c r="CR86" s="413">
        <v>4.9503215421093598</v>
      </c>
      <c r="CT86" s="413">
        <v>4.218812836422642</v>
      </c>
      <c r="CU86" s="413">
        <v>5.1123052839663368</v>
      </c>
      <c r="CW86" s="413">
        <v>3.3417395815637008</v>
      </c>
      <c r="CX86" s="413">
        <v>4.9762361587312993</v>
      </c>
      <c r="CZ86" s="413">
        <v>2.8541674702466504</v>
      </c>
      <c r="DA86" s="413">
        <v>4.6780841232923898</v>
      </c>
      <c r="DC86" s="413">
        <v>2.4678203798952807</v>
      </c>
      <c r="DD86" s="413">
        <v>5.3443040285867651</v>
      </c>
      <c r="DF86" s="413">
        <v>2.1714907857491355</v>
      </c>
      <c r="DG86" s="413">
        <v>5.0901096193716544</v>
      </c>
      <c r="DI86" s="413">
        <v>1.5241542426586066</v>
      </c>
      <c r="DJ86" s="413">
        <v>5.2520950539319804</v>
      </c>
      <c r="DL86" s="413">
        <v>1.2179134829135772</v>
      </c>
      <c r="DM86" s="413">
        <v>5.4523474362462956</v>
      </c>
      <c r="DO86" s="413">
        <v>0.98867436231765138</v>
      </c>
      <c r="DP86" s="413">
        <v>5.2749970637026182</v>
      </c>
      <c r="DR86" s="413">
        <v>0.8275766320702963</v>
      </c>
      <c r="DS86" s="413">
        <v>5.3026113359119869</v>
      </c>
      <c r="DU86" s="413">
        <v>0.68069540013810037</v>
      </c>
      <c r="DV86" s="413">
        <v>5.4666001526124628</v>
      </c>
      <c r="DX86" s="413">
        <v>0.55988316950183148</v>
      </c>
      <c r="DY86" s="413">
        <v>5.428675439323861</v>
      </c>
      <c r="EA86" s="413">
        <v>0.45609605579900059</v>
      </c>
      <c r="EB86" s="413">
        <v>5.5000015487978526</v>
      </c>
      <c r="ED86" s="413">
        <v>0.37646359334073071</v>
      </c>
      <c r="EE86" s="413">
        <v>5.4952174547362391</v>
      </c>
    </row>
    <row r="87" spans="19:135" x14ac:dyDescent="0.2">
      <c r="S87" s="413">
        <v>4161.2377369537517</v>
      </c>
      <c r="T87" s="413">
        <v>237.73509305798089</v>
      </c>
      <c r="V87" s="413">
        <v>3660.276783096479</v>
      </c>
      <c r="W87" s="413">
        <v>151.62053247184815</v>
      </c>
      <c r="Y87" s="413">
        <v>3013.2332547299625</v>
      </c>
      <c r="Z87" s="413">
        <v>124.79865721631231</v>
      </c>
      <c r="AB87" s="413">
        <v>2420.1282647943808</v>
      </c>
      <c r="AC87" s="413">
        <v>94.418411451612627</v>
      </c>
      <c r="AE87" s="413">
        <v>1909.8169151133379</v>
      </c>
      <c r="AF87" s="413">
        <v>94.771201115297586</v>
      </c>
      <c r="AH87" s="413">
        <v>1374.6754717727795</v>
      </c>
      <c r="AI87" s="413">
        <v>78.883717001441383</v>
      </c>
      <c r="AJ87" s="413"/>
      <c r="AK87" s="413">
        <v>1180.1343067213993</v>
      </c>
      <c r="AL87" s="413">
        <v>81.515591967722045</v>
      </c>
      <c r="AN87" s="413">
        <v>893.04297800143627</v>
      </c>
      <c r="AO87" s="413">
        <v>62.692288538159239</v>
      </c>
      <c r="AQ87" s="413">
        <v>778.36728299334357</v>
      </c>
      <c r="AR87" s="413">
        <v>79.592956241820161</v>
      </c>
      <c r="AT87" s="413">
        <v>583.02499618181446</v>
      </c>
      <c r="AU87" s="413">
        <v>47.643596199188252</v>
      </c>
      <c r="AW87" s="413">
        <v>461.54913028426</v>
      </c>
      <c r="AX87" s="413">
        <v>54.286754393238596</v>
      </c>
      <c r="AZ87" s="413">
        <v>368.22706171642295</v>
      </c>
      <c r="BA87" s="413">
        <v>45.694501687891858</v>
      </c>
      <c r="BC87" s="413">
        <v>307.76234910345084</v>
      </c>
      <c r="BD87" s="413">
        <v>45.152408372492971</v>
      </c>
      <c r="BF87" s="413">
        <v>253.80463027357405</v>
      </c>
      <c r="BG87" s="413">
        <v>28.711103623359719</v>
      </c>
      <c r="BI87" s="413">
        <v>184.75893424770348</v>
      </c>
      <c r="BJ87" s="413">
        <v>32.038260940538329</v>
      </c>
      <c r="BL87" s="413">
        <v>151.93755598396336</v>
      </c>
      <c r="BM87" s="413">
        <v>32.422907689601921</v>
      </c>
      <c r="BO87" s="413">
        <v>124.59495544899178</v>
      </c>
      <c r="BP87" s="413">
        <v>28.391660953569168</v>
      </c>
      <c r="BR87" s="413">
        <v>84.94540351011635</v>
      </c>
      <c r="BS87" s="413">
        <v>27.007655200925633</v>
      </c>
      <c r="BU87" s="413">
        <v>69.585070213098788</v>
      </c>
      <c r="BV87" s="413">
        <v>21.114800268266055</v>
      </c>
      <c r="BX87" s="413">
        <v>52.232034831400725</v>
      </c>
      <c r="BY87" s="413">
        <v>30.227462042393753</v>
      </c>
      <c r="CA87" s="413">
        <v>33.943933437344633</v>
      </c>
      <c r="CB87" s="413">
        <v>30.79641490050378</v>
      </c>
      <c r="CD87" s="413">
        <v>21.11590666521721</v>
      </c>
      <c r="CE87" s="413">
        <v>31.212680421573381</v>
      </c>
      <c r="CG87" s="413">
        <v>12.371989620663538</v>
      </c>
      <c r="CH87" s="413">
        <v>28.519009293923364</v>
      </c>
      <c r="CJ87" s="413">
        <v>7.2004807509527859</v>
      </c>
      <c r="CK87" s="413">
        <v>30.114939081383575</v>
      </c>
      <c r="CN87" s="413">
        <v>7.5616211778953826</v>
      </c>
      <c r="CO87" s="413">
        <v>3.852918934150281</v>
      </c>
      <c r="CQ87" s="413">
        <v>5.5792438382860903</v>
      </c>
      <c r="CR87" s="413">
        <v>4.7148663634573937</v>
      </c>
      <c r="CT87" s="413">
        <v>4.3160226371355765</v>
      </c>
      <c r="CU87" s="413">
        <v>4.7809725582325653</v>
      </c>
      <c r="CW87" s="413">
        <v>3.4067792063955205</v>
      </c>
      <c r="CX87" s="413">
        <v>4.6496742147124861</v>
      </c>
      <c r="CZ87" s="413">
        <v>2.92249263023372</v>
      </c>
      <c r="DA87" s="413">
        <v>4.3787023781914076</v>
      </c>
      <c r="DC87" s="413">
        <v>2.5202635972563834</v>
      </c>
      <c r="DD87" s="413">
        <v>4.9979352726959148</v>
      </c>
      <c r="DF87" s="413">
        <v>2.2195806419447459</v>
      </c>
      <c r="DG87" s="413">
        <v>4.7602154129830963</v>
      </c>
      <c r="DI87" s="413">
        <v>1.5606405678515782</v>
      </c>
      <c r="DJ87" s="413">
        <v>4.9288291486622997</v>
      </c>
      <c r="DL87" s="413">
        <v>1.244885406827039</v>
      </c>
      <c r="DM87" s="413">
        <v>5.0989762979136808</v>
      </c>
      <c r="DO87" s="413">
        <v>1.0114553771332748</v>
      </c>
      <c r="DP87" s="413">
        <v>4.9331201494197856</v>
      </c>
      <c r="DR87" s="413">
        <v>0.8459041522643912</v>
      </c>
      <c r="DS87" s="413">
        <v>4.9589447178512938</v>
      </c>
      <c r="DU87" s="413">
        <v>0.69760133966018156</v>
      </c>
      <c r="DV87" s="413">
        <v>5.1167560176364129</v>
      </c>
      <c r="DX87" s="413">
        <v>0.57328606457686171</v>
      </c>
      <c r="DY87" s="413">
        <v>5.0812583592163332</v>
      </c>
      <c r="EA87" s="413">
        <v>0.46701441861645826</v>
      </c>
      <c r="EB87" s="413">
        <v>5.1480198361264815</v>
      </c>
      <c r="ED87" s="413">
        <v>0.38547565570653503</v>
      </c>
      <c r="EE87" s="413">
        <v>5.1390678751154875</v>
      </c>
    </row>
    <row r="88" spans="19:135" x14ac:dyDescent="0.2">
      <c r="S88" s="413">
        <v>4211.3959871032266</v>
      </c>
      <c r="T88" s="413">
        <v>226.82197685626451</v>
      </c>
      <c r="V88" s="413">
        <v>3705.7022689486034</v>
      </c>
      <c r="W88" s="413">
        <v>143.58545979551056</v>
      </c>
      <c r="Y88" s="413">
        <v>2976.2962385727733</v>
      </c>
      <c r="Z88" s="413">
        <v>131.78241644980653</v>
      </c>
      <c r="AB88" s="413">
        <v>2532.6855189188427</v>
      </c>
      <c r="AC88" s="413">
        <v>75.713045535337343</v>
      </c>
      <c r="AE88" s="413">
        <v>1965.117077171393</v>
      </c>
      <c r="AF88" s="413">
        <v>82.309866072712808</v>
      </c>
      <c r="AH88" s="413">
        <v>1391.2453773023801</v>
      </c>
      <c r="AI88" s="413">
        <v>74.647604084171206</v>
      </c>
      <c r="AJ88" s="413"/>
      <c r="AK88" s="413">
        <v>1193.0972629466337</v>
      </c>
      <c r="AL88" s="413">
        <v>77.080629767978394</v>
      </c>
      <c r="AN88" s="413">
        <v>882.40672502926122</v>
      </c>
      <c r="AO88" s="413">
        <v>66.200562254505243</v>
      </c>
      <c r="AQ88" s="413">
        <v>798.36935191527323</v>
      </c>
      <c r="AR88" s="413">
        <v>70.061761075283584</v>
      </c>
      <c r="AT88" s="413">
        <v>589.22144254359193</v>
      </c>
      <c r="AU88" s="413">
        <v>45.017892896294185</v>
      </c>
      <c r="AW88" s="413">
        <v>467.2771379542292</v>
      </c>
      <c r="AX88" s="413">
        <v>51.409848410909618</v>
      </c>
      <c r="AZ88" s="413">
        <v>372.53425043464199</v>
      </c>
      <c r="BA88" s="413">
        <v>43.240673747142488</v>
      </c>
      <c r="BC88" s="413">
        <v>311.14290488975507</v>
      </c>
      <c r="BD88" s="413">
        <v>42.695832648443911</v>
      </c>
      <c r="BF88" s="413">
        <v>256.2310594390035</v>
      </c>
      <c r="BG88" s="413">
        <v>27.108567951402655</v>
      </c>
      <c r="BI88" s="413">
        <v>186.9200779547208</v>
      </c>
      <c r="BJ88" s="413">
        <v>30.317783050093499</v>
      </c>
      <c r="BL88" s="413">
        <v>153.17404637020798</v>
      </c>
      <c r="BM88" s="413">
        <v>30.590368600543986</v>
      </c>
      <c r="BO88" s="413">
        <v>125.47620390344031</v>
      </c>
      <c r="BP88" s="413">
        <v>26.786967475772876</v>
      </c>
      <c r="BR88" s="413">
        <v>85.727284946694368</v>
      </c>
      <c r="BS88" s="413">
        <v>25.538268461180877</v>
      </c>
      <c r="BU88" s="413">
        <v>70.151363844633423</v>
      </c>
      <c r="BV88" s="413">
        <v>19.95113494433572</v>
      </c>
      <c r="BX88" s="413">
        <v>52.694232751752565</v>
      </c>
      <c r="BY88" s="413">
        <v>28.540289482567363</v>
      </c>
      <c r="CA88" s="413">
        <v>34.292606000878799</v>
      </c>
      <c r="CB88" s="413">
        <v>29.12089574307144</v>
      </c>
      <c r="CD88" s="413">
        <v>21.317779466874708</v>
      </c>
      <c r="CE88" s="413">
        <v>29.492507206007041</v>
      </c>
      <c r="CG88" s="413">
        <v>12.463887051529088</v>
      </c>
      <c r="CH88" s="413">
        <v>26.927195537060225</v>
      </c>
      <c r="CJ88" s="413">
        <v>7.2590793322399074</v>
      </c>
      <c r="CK88" s="413">
        <v>28.412846117989893</v>
      </c>
      <c r="CN88" s="413">
        <v>7.7358559013284358</v>
      </c>
      <c r="CO88" s="413">
        <v>3.6032080773892323</v>
      </c>
      <c r="CQ88" s="413">
        <v>5.7128038805161383</v>
      </c>
      <c r="CR88" s="413">
        <v>4.3596917354484779</v>
      </c>
      <c r="CT88" s="413">
        <v>4.4193427612222749</v>
      </c>
      <c r="CU88" s="413">
        <v>4.4750062972504496</v>
      </c>
      <c r="CW88" s="413">
        <v>3.4761290445067323</v>
      </c>
      <c r="CX88" s="413">
        <v>4.3483249904855095</v>
      </c>
      <c r="CZ88" s="413">
        <v>2.9819841260158468</v>
      </c>
      <c r="DA88" s="413">
        <v>4.0913531617775014</v>
      </c>
      <c r="DC88" s="413">
        <v>2.5738212762167136</v>
      </c>
      <c r="DD88" s="413">
        <v>4.6699493398201142</v>
      </c>
      <c r="DF88" s="413">
        <v>2.2667485602439474</v>
      </c>
      <c r="DG88" s="413">
        <v>4.4478296761276326</v>
      </c>
      <c r="DI88" s="413">
        <v>1.598000329530719</v>
      </c>
      <c r="DJ88" s="413">
        <v>4.6174169512296057</v>
      </c>
      <c r="DL88" s="413">
        <v>1.2735700313885572</v>
      </c>
      <c r="DM88" s="413">
        <v>4.7726588606753833</v>
      </c>
      <c r="DO88" s="413">
        <v>1.0356683398212845</v>
      </c>
      <c r="DP88" s="413">
        <v>4.6174169512296057</v>
      </c>
      <c r="DR88" s="413">
        <v>0.86463755390009311</v>
      </c>
      <c r="DS88" s="413">
        <v>4.6375514170087424</v>
      </c>
      <c r="DU88" s="413">
        <v>0.71492715977946719</v>
      </c>
      <c r="DV88" s="413">
        <v>4.7893007377732904</v>
      </c>
      <c r="DX88" s="413">
        <v>0.58752435608672371</v>
      </c>
      <c r="DY88" s="413">
        <v>4.7519378103052823</v>
      </c>
      <c r="EA88" s="413">
        <v>0.47819415323289982</v>
      </c>
      <c r="EB88" s="413">
        <v>4.8185637763946358</v>
      </c>
      <c r="ED88" s="413">
        <v>0.39435777802952826</v>
      </c>
      <c r="EE88" s="413">
        <v>4.8101847109620266</v>
      </c>
    </row>
    <row r="89" spans="19:135" x14ac:dyDescent="0.2">
      <c r="S89" s="413">
        <v>4262.158829015325</v>
      </c>
      <c r="T89" s="413">
        <v>216.40982205532509</v>
      </c>
      <c r="V89" s="413">
        <v>3750.3696379226894</v>
      </c>
      <c r="W89" s="413">
        <v>135.9762027515379</v>
      </c>
      <c r="Y89" s="413">
        <v>3048.4793450624807</v>
      </c>
      <c r="Z89" s="413">
        <v>118.09687864923067</v>
      </c>
      <c r="AB89" s="413">
        <v>2503.4029644123616</v>
      </c>
      <c r="AC89" s="413">
        <v>80.009620276523378</v>
      </c>
      <c r="AE89" s="413">
        <v>2015.6156118298429</v>
      </c>
      <c r="AF89" s="413">
        <v>73.927269308370654</v>
      </c>
      <c r="AH89" s="413">
        <v>1408.5112839396411</v>
      </c>
      <c r="AI89" s="413">
        <v>70.691682586255595</v>
      </c>
      <c r="AJ89" s="413"/>
      <c r="AK89" s="413">
        <v>1206.6277495979689</v>
      </c>
      <c r="AL89" s="413">
        <v>72.941343945208573</v>
      </c>
      <c r="AN89" s="413">
        <v>958.59360434386076</v>
      </c>
      <c r="AO89" s="413">
        <v>45.118741868567547</v>
      </c>
      <c r="AQ89" s="413">
        <v>816.29235669439356</v>
      </c>
      <c r="AR89" s="413">
        <v>62.087320218511138</v>
      </c>
      <c r="AT89" s="413">
        <v>595.48374533994047</v>
      </c>
      <c r="AU89" s="413">
        <v>42.536895669028951</v>
      </c>
      <c r="AW89" s="413">
        <v>473.07623247002789</v>
      </c>
      <c r="AX89" s="413">
        <v>48.721730830572774</v>
      </c>
      <c r="AZ89" s="413">
        <v>376.89182076948623</v>
      </c>
      <c r="BA89" s="413">
        <v>40.918618149681372</v>
      </c>
      <c r="BC89" s="413">
        <v>314.6714645906394</v>
      </c>
      <c r="BD89" s="413">
        <v>40.403035413846382</v>
      </c>
      <c r="BF89" s="413">
        <v>258.68068581123151</v>
      </c>
      <c r="BG89" s="413">
        <v>25.614577948860852</v>
      </c>
      <c r="BI89" s="413">
        <v>189.03987128438337</v>
      </c>
      <c r="BJ89" s="413">
        <v>28.689696072407735</v>
      </c>
      <c r="BL89" s="413">
        <v>154.42059949877714</v>
      </c>
      <c r="BM89" s="413">
        <v>28.839884796189025</v>
      </c>
      <c r="BO89" s="413">
        <v>126.36368534569857</v>
      </c>
      <c r="BP89" s="413">
        <v>25.254127079292999</v>
      </c>
      <c r="BR89" s="413">
        <v>86.485880183270353</v>
      </c>
      <c r="BS89" s="413">
        <v>24.112827393295195</v>
      </c>
      <c r="BU89" s="413">
        <v>70.722266057809705</v>
      </c>
      <c r="BV89" s="413">
        <v>18.837544681009366</v>
      </c>
      <c r="BX89" s="413">
        <v>53.16052063180571</v>
      </c>
      <c r="BY89" s="413">
        <v>26.947287953131795</v>
      </c>
      <c r="CA89" s="413">
        <v>34.632653417629712</v>
      </c>
      <c r="CB89" s="413">
        <v>27.516003622498918</v>
      </c>
      <c r="CD89" s="413">
        <v>21.521582217773553</v>
      </c>
      <c r="CE89" s="413">
        <v>27.867135072936215</v>
      </c>
      <c r="CG89" s="413">
        <v>12.556467083824048</v>
      </c>
      <c r="CH89" s="413">
        <v>25.405273479582501</v>
      </c>
      <c r="CJ89" s="413">
        <v>7.3233144588601942</v>
      </c>
      <c r="CK89" s="413">
        <v>26.826957952797258</v>
      </c>
      <c r="CN89" s="413">
        <v>7.8933302552289328</v>
      </c>
      <c r="CO89" s="413">
        <v>3.366750120627688</v>
      </c>
      <c r="CQ89" s="413">
        <v>5.8495611812632058</v>
      </c>
      <c r="CR89" s="413">
        <v>4.0949150623804256</v>
      </c>
      <c r="CT89" s="413">
        <v>4.5251362384256701</v>
      </c>
      <c r="CU89" s="413">
        <v>4.1886208541289545</v>
      </c>
      <c r="CW89" s="413">
        <v>3.553111432350502</v>
      </c>
      <c r="CX89" s="413">
        <v>4.0665064582487078</v>
      </c>
      <c r="CZ89" s="413">
        <v>3.042686655842604</v>
      </c>
      <c r="DA89" s="413">
        <v>3.8228610324734489</v>
      </c>
      <c r="DC89" s="413">
        <v>2.6331272144113775</v>
      </c>
      <c r="DD89" s="413">
        <v>4.3672860679975125</v>
      </c>
      <c r="DF89" s="413">
        <v>2.3169479960458967</v>
      </c>
      <c r="DG89" s="413">
        <v>4.1595621630718469</v>
      </c>
      <c r="DI89" s="413">
        <v>1.6362544366609992</v>
      </c>
      <c r="DJ89" s="413">
        <v>4.3219177023308752</v>
      </c>
      <c r="DL89" s="413">
        <v>1.3017745257693085</v>
      </c>
      <c r="DM89" s="413">
        <v>4.4633389000179973</v>
      </c>
      <c r="DO89" s="413">
        <v>1.0604609302174315</v>
      </c>
      <c r="DP89" s="413">
        <v>4.3181583468777793</v>
      </c>
      <c r="DR89" s="413">
        <v>0.88533588355905579</v>
      </c>
      <c r="DS89" s="413">
        <v>4.3407636296094712</v>
      </c>
      <c r="DU89" s="413">
        <v>0.73204161192015127</v>
      </c>
      <c r="DV89" s="413">
        <v>4.4828015011415907</v>
      </c>
      <c r="DX89" s="413">
        <v>0.6015889462148063</v>
      </c>
      <c r="DY89" s="413">
        <v>4.4478296761276326</v>
      </c>
      <c r="EA89" s="413">
        <v>0.48964151655867405</v>
      </c>
      <c r="EB89" s="413">
        <v>4.5101918031172241</v>
      </c>
      <c r="ED89" s="413">
        <v>0.40344456203683982</v>
      </c>
      <c r="EE89" s="413">
        <v>4.4984326689694454</v>
      </c>
    </row>
    <row r="90" spans="19:135" x14ac:dyDescent="0.2">
      <c r="S90" s="413">
        <v>4312.0137265288849</v>
      </c>
      <c r="T90" s="413">
        <v>206.32168005892623</v>
      </c>
      <c r="V90" s="413">
        <v>3798.2514818523186</v>
      </c>
      <c r="W90" s="413">
        <v>128.7701954018151</v>
      </c>
      <c r="Y90" s="413">
        <v>3119.113808218322</v>
      </c>
      <c r="Z90" s="413">
        <v>105.75366627529301</v>
      </c>
      <c r="AB90" s="413">
        <v>2565.9249797071648</v>
      </c>
      <c r="AC90" s="413">
        <v>71.754162654811353</v>
      </c>
      <c r="AE90" s="413">
        <v>2067.4118310040249</v>
      </c>
      <c r="AF90" s="413">
        <v>65.512855685955088</v>
      </c>
      <c r="AH90" s="413">
        <v>1425.9914673226667</v>
      </c>
      <c r="AI90" s="413">
        <v>66.945403649406316</v>
      </c>
      <c r="AJ90" s="413"/>
      <c r="AK90" s="413">
        <v>1219.8817179040389</v>
      </c>
      <c r="AL90" s="413">
        <v>69.024340778589291</v>
      </c>
      <c r="AN90" s="413">
        <v>947.51047962936923</v>
      </c>
      <c r="AO90" s="413">
        <v>47.643596199188252</v>
      </c>
      <c r="AQ90" s="413">
        <v>837.26900401216778</v>
      </c>
      <c r="AR90" s="413">
        <v>55.020531496115247</v>
      </c>
      <c r="AT90" s="413">
        <v>602.02472095577991</v>
      </c>
      <c r="AU90" s="413">
        <v>40.252633465704363</v>
      </c>
      <c r="AW90" s="413">
        <v>479.28497759910567</v>
      </c>
      <c r="AX90" s="413">
        <v>46.174169512296046</v>
      </c>
      <c r="AZ90" s="413">
        <v>381.16601526166426</v>
      </c>
      <c r="BA90" s="413">
        <v>38.721258624932524</v>
      </c>
      <c r="BC90" s="413">
        <v>318.46441539844261</v>
      </c>
      <c r="BD90" s="413">
        <v>38.261891858931236</v>
      </c>
      <c r="BF90" s="413">
        <v>261.06171666021669</v>
      </c>
      <c r="BG90" s="413">
        <v>24.184877599349477</v>
      </c>
      <c r="BI90" s="413">
        <v>191.11634305740668</v>
      </c>
      <c r="BJ90" s="413">
        <v>27.128795703142863</v>
      </c>
      <c r="BL90" s="413">
        <v>155.78705746232774</v>
      </c>
      <c r="BM90" s="413">
        <v>27.23016108903683</v>
      </c>
      <c r="BO90" s="413">
        <v>127.21260617073591</v>
      </c>
      <c r="BP90" s="413">
        <v>23.809000967127151</v>
      </c>
      <c r="BR90" s="413">
        <v>87.312704586939958</v>
      </c>
      <c r="BS90" s="413">
        <v>22.766948580818617</v>
      </c>
      <c r="BU90" s="413">
        <v>71.297814357949193</v>
      </c>
      <c r="BV90" s="413">
        <v>17.772848778337568</v>
      </c>
      <c r="BX90" s="413">
        <v>53.668747127009489</v>
      </c>
      <c r="BY90" s="413">
        <v>25.462186310368292</v>
      </c>
      <c r="CA90" s="413">
        <v>34.939115542598877</v>
      </c>
      <c r="CB90" s="413">
        <v>25.960802198381728</v>
      </c>
      <c r="CD90" s="413">
        <v>21.727333368661171</v>
      </c>
      <c r="CE90" s="413">
        <v>26.331339405932173</v>
      </c>
      <c r="CG90" s="413">
        <v>12.640822382319756</v>
      </c>
      <c r="CH90" s="413">
        <v>23.951498261900852</v>
      </c>
      <c r="CJ90" s="413">
        <v>7.3855148799538304</v>
      </c>
      <c r="CK90" s="413">
        <v>25.329587539823233</v>
      </c>
      <c r="CN90" s="413">
        <v>8.0540102236668112</v>
      </c>
      <c r="CO90" s="413">
        <v>3.1458095484065214</v>
      </c>
      <c r="CQ90" s="413">
        <v>5.9529692298964996</v>
      </c>
      <c r="CR90" s="413">
        <v>3.8629906622256445</v>
      </c>
      <c r="CT90" s="413">
        <v>4.6742378378722158</v>
      </c>
      <c r="CU90" s="413">
        <v>3.6792528688786597</v>
      </c>
      <c r="CW90" s="413">
        <v>3.634982154670225</v>
      </c>
      <c r="CX90" s="413">
        <v>3.8029528177313345</v>
      </c>
      <c r="CZ90" s="413">
        <v>3.1073462554447646</v>
      </c>
      <c r="DA90" s="413">
        <v>3.5750982531332962</v>
      </c>
      <c r="DC90" s="413">
        <v>2.6890833382726571</v>
      </c>
      <c r="DD90" s="413">
        <v>4.0806860387868493</v>
      </c>
      <c r="DF90" s="413">
        <v>2.3682591490444653</v>
      </c>
      <c r="DG90" s="413">
        <v>3.8899775055060934</v>
      </c>
      <c r="DI90" s="413">
        <v>1.6739569785538855</v>
      </c>
      <c r="DJ90" s="413">
        <v>4.041810648238962</v>
      </c>
      <c r="DL90" s="413">
        <v>1.3329373617512468</v>
      </c>
      <c r="DM90" s="413">
        <v>4.1777001313153823</v>
      </c>
      <c r="DO90" s="413">
        <v>1.0848960496899753</v>
      </c>
      <c r="DP90" s="413">
        <v>4.0382949397161827</v>
      </c>
      <c r="DR90" s="413">
        <v>0.90573577522093929</v>
      </c>
      <c r="DS90" s="413">
        <v>4.0594351554130546</v>
      </c>
      <c r="DU90" s="413">
        <v>0.74956576240292383</v>
      </c>
      <c r="DV90" s="413">
        <v>4.195917191030353</v>
      </c>
      <c r="DX90" s="413">
        <v>0.6159902248451129</v>
      </c>
      <c r="DY90" s="413">
        <v>4.1595621630718469</v>
      </c>
      <c r="EA90" s="413">
        <v>0.50136291528665122</v>
      </c>
      <c r="EB90" s="413">
        <v>4.2215546052450597</v>
      </c>
      <c r="ED90" s="413">
        <v>0.41310251467432058</v>
      </c>
      <c r="EE90" s="413">
        <v>4.2068855341740994</v>
      </c>
    </row>
    <row r="91" spans="19:135" x14ac:dyDescent="0.2">
      <c r="S91" s="413">
        <v>4360.9147222642077</v>
      </c>
      <c r="T91" s="413">
        <v>196.55713989799617</v>
      </c>
      <c r="V91" s="413">
        <v>3850.813579522428</v>
      </c>
      <c r="W91" s="413">
        <v>122.12812193695321</v>
      </c>
      <c r="Y91" s="413">
        <v>3083.0510521363635</v>
      </c>
      <c r="Z91" s="413">
        <v>111.75499046049137</v>
      </c>
      <c r="AB91" s="413">
        <v>2595.0242113997347</v>
      </c>
      <c r="AC91" s="413">
        <v>67.850283760398682</v>
      </c>
      <c r="AE91" s="413">
        <v>2113.8242240131053</v>
      </c>
      <c r="AF91" s="413">
        <v>58.840899111384005</v>
      </c>
      <c r="AH91" s="413">
        <v>1444.1974329941304</v>
      </c>
      <c r="AI91" s="413">
        <v>63.39765734552352</v>
      </c>
      <c r="AJ91" s="413"/>
      <c r="AK91" s="413">
        <v>1234.150796196184</v>
      </c>
      <c r="AL91" s="413">
        <v>65.317683527982069</v>
      </c>
      <c r="AN91" s="413">
        <v>936.22551193646132</v>
      </c>
      <c r="AO91" s="413">
        <v>50.309741911767794</v>
      </c>
      <c r="AQ91" s="413">
        <v>856.06528711637202</v>
      </c>
      <c r="AR91" s="413">
        <v>49.086503649701243</v>
      </c>
      <c r="AT91" s="413">
        <v>608.42309824028177</v>
      </c>
      <c r="AU91" s="413">
        <v>38.11946040505066</v>
      </c>
      <c r="AW91" s="413">
        <v>485.57520751526886</v>
      </c>
      <c r="AX91" s="413">
        <v>43.759815051816503</v>
      </c>
      <c r="AZ91" s="413">
        <v>385.62455221180278</v>
      </c>
      <c r="BA91" s="413">
        <v>36.61457799877607</v>
      </c>
      <c r="BC91" s="413">
        <v>322.30308524165031</v>
      </c>
      <c r="BD91" s="413">
        <v>36.234217395528546</v>
      </c>
      <c r="BF91" s="413">
        <v>263.55752519845589</v>
      </c>
      <c r="BG91" s="413">
        <v>22.852016143484345</v>
      </c>
      <c r="BI91" s="413">
        <v>193.21562343157254</v>
      </c>
      <c r="BJ91" s="413">
        <v>25.671959663000798</v>
      </c>
      <c r="BL91" s="413">
        <v>157.11023163838288</v>
      </c>
      <c r="BM91" s="413">
        <v>25.710285535983733</v>
      </c>
      <c r="BO91" s="413">
        <v>128.02210710108059</v>
      </c>
      <c r="BP91" s="413">
        <v>22.463318915369925</v>
      </c>
      <c r="BR91" s="413">
        <v>88.178502293989823</v>
      </c>
      <c r="BS91" s="413">
        <v>21.528283020990269</v>
      </c>
      <c r="BU91" s="413">
        <v>71.852721156170261</v>
      </c>
      <c r="BV91" s="413">
        <v>16.780841486203677</v>
      </c>
      <c r="BX91" s="413">
        <v>54.162742038670757</v>
      </c>
      <c r="BY91" s="413">
        <v>24.040991835099717</v>
      </c>
      <c r="CA91" s="413">
        <v>35.273141320125049</v>
      </c>
      <c r="CB91" s="413">
        <v>24.475237758484077</v>
      </c>
      <c r="CD91" s="413">
        <v>21.93505154667827</v>
      </c>
      <c r="CE91" s="413">
        <v>24.880183524274386</v>
      </c>
      <c r="CG91" s="413">
        <v>12.730229735508612</v>
      </c>
      <c r="CH91" s="413">
        <v>22.597762279100248</v>
      </c>
      <c r="CJ91" s="413">
        <v>7.4456192964517074</v>
      </c>
      <c r="CK91" s="413">
        <v>23.915794182346719</v>
      </c>
      <c r="CN91" s="413">
        <v>8.2685184856321339</v>
      </c>
      <c r="CO91" s="413">
        <v>2.947051702551811</v>
      </c>
      <c r="CQ91" s="413">
        <v>6.1061665436047008</v>
      </c>
      <c r="CR91" s="413">
        <v>3.6189200372350911</v>
      </c>
      <c r="CT91" s="413">
        <v>4.7819415323289984</v>
      </c>
      <c r="CU91" s="413">
        <v>3.4407974531716428</v>
      </c>
      <c r="CW91" s="413">
        <v>3.7154825050465203</v>
      </c>
      <c r="CX91" s="413">
        <v>3.5564803062231287</v>
      </c>
      <c r="CZ91" s="413">
        <v>3.1761615760323467</v>
      </c>
      <c r="DA91" s="413">
        <v>3.3433931840538373</v>
      </c>
      <c r="DC91" s="413">
        <v>2.7342240208408972</v>
      </c>
      <c r="DD91" s="413">
        <v>3.7996448761188666</v>
      </c>
      <c r="DF91" s="413">
        <v>2.4292053635782822</v>
      </c>
      <c r="DG91" s="413">
        <v>3.6410319493106744</v>
      </c>
      <c r="DI91" s="413">
        <v>1.7125282616604458</v>
      </c>
      <c r="DJ91" s="413">
        <v>3.7798575635550589</v>
      </c>
      <c r="DL91" s="413">
        <v>1.3648461966194847</v>
      </c>
      <c r="DM91" s="413">
        <v>3.906939937054617</v>
      </c>
      <c r="DO91" s="413">
        <v>1.1108670892092514</v>
      </c>
      <c r="DP91" s="413">
        <v>3.776569711003908</v>
      </c>
      <c r="DR91" s="413">
        <v>0.92741794432737767</v>
      </c>
      <c r="DS91" s="413">
        <v>3.7996448761188666</v>
      </c>
      <c r="DU91" s="413">
        <v>0.76750941888800883</v>
      </c>
      <c r="DV91" s="413">
        <v>3.9273925177147762</v>
      </c>
      <c r="DX91" s="413">
        <v>0.63073625187462579</v>
      </c>
      <c r="DY91" s="413">
        <v>3.8933640900111093</v>
      </c>
      <c r="EA91" s="413">
        <v>0.51336490947782742</v>
      </c>
      <c r="EB91" s="413">
        <v>3.9513892231253664</v>
      </c>
      <c r="ED91" s="413">
        <v>0.42336244316522387</v>
      </c>
      <c r="EE91" s="413">
        <v>3.9376589235643866</v>
      </c>
    </row>
    <row r="92" spans="19:135" x14ac:dyDescent="0.2">
      <c r="S92" s="413">
        <v>4411.9247773245215</v>
      </c>
      <c r="T92" s="413">
        <v>187.39444885715196</v>
      </c>
      <c r="V92" s="413">
        <v>3902.7274920902114</v>
      </c>
      <c r="W92" s="413">
        <v>115.8286521295212</v>
      </c>
      <c r="Y92" s="413">
        <v>3155.5983939600019</v>
      </c>
      <c r="Z92" s="413">
        <v>100.07461755920293</v>
      </c>
      <c r="AB92" s="413">
        <v>2623.528751149327</v>
      </c>
      <c r="AC92" s="413">
        <v>64.158800493756871</v>
      </c>
      <c r="AE92" s="413">
        <v>2243.5387666127385</v>
      </c>
      <c r="AF92" s="413">
        <v>43.662003539525145</v>
      </c>
      <c r="AH92" s="413">
        <v>1462.120495633302</v>
      </c>
      <c r="AI92" s="413">
        <v>60.037922512937996</v>
      </c>
      <c r="AJ92" s="413"/>
      <c r="AK92" s="413">
        <v>1248.5867813222615</v>
      </c>
      <c r="AL92" s="413">
        <v>61.810076464866725</v>
      </c>
      <c r="AN92" s="413">
        <v>925.72717324325833</v>
      </c>
      <c r="AO92" s="413">
        <v>53.164726344177183</v>
      </c>
      <c r="AQ92" s="413">
        <v>875.59204240296992</v>
      </c>
      <c r="AR92" s="413">
        <v>43.825144428126222</v>
      </c>
      <c r="AT92" s="413">
        <v>615.10620366649516</v>
      </c>
      <c r="AU92" s="413">
        <v>36.072417684963654</v>
      </c>
      <c r="AW92" s="413">
        <v>491.60138832787567</v>
      </c>
      <c r="AX92" s="413">
        <v>41.440780231715699</v>
      </c>
      <c r="AZ92" s="413">
        <v>390.13524111395105</v>
      </c>
      <c r="BA92" s="413">
        <v>34.648348557303677</v>
      </c>
      <c r="BC92" s="413">
        <v>326.07309662030644</v>
      </c>
      <c r="BD92" s="413">
        <v>34.288413594807928</v>
      </c>
      <c r="BF92" s="413">
        <v>266.35864020867024</v>
      </c>
      <c r="BG92" s="413">
        <v>21.59261049293529</v>
      </c>
      <c r="BI92" s="413">
        <v>195.33796294353289</v>
      </c>
      <c r="BJ92" s="413">
        <v>24.27524318274957</v>
      </c>
      <c r="BL92" s="413">
        <v>158.38881802700448</v>
      </c>
      <c r="BM92" s="413">
        <v>24.257143094639986</v>
      </c>
      <c r="BO92" s="413">
        <v>128.9275954782907</v>
      </c>
      <c r="BP92" s="413">
        <v>21.19369466154054</v>
      </c>
      <c r="BR92" s="413">
        <v>89.052885299972715</v>
      </c>
      <c r="BS92" s="413">
        <v>20.357008678024304</v>
      </c>
      <c r="BU92" s="413">
        <v>72.437469267720118</v>
      </c>
      <c r="BV92" s="413">
        <v>15.844203959486704</v>
      </c>
      <c r="BX92" s="413">
        <v>54.680549995210427</v>
      </c>
      <c r="BY92" s="413">
        <v>22.716060119148647</v>
      </c>
      <c r="CA92" s="413">
        <v>35.773873146536836</v>
      </c>
      <c r="CB92" s="413">
        <v>23.282145536424363</v>
      </c>
      <c r="CD92" s="413">
        <v>22.14475555704518</v>
      </c>
      <c r="CE92" s="413">
        <v>23.509002814422551</v>
      </c>
      <c r="CG92" s="413">
        <v>12.820269458535634</v>
      </c>
      <c r="CH92" s="413">
        <v>21.320539301502507</v>
      </c>
      <c r="CJ92" s="413">
        <v>7.5115051032302453</v>
      </c>
      <c r="CK92" s="413">
        <v>22.580912953008962</v>
      </c>
      <c r="CN92" s="413">
        <v>8.4664563621849922</v>
      </c>
      <c r="CO92" s="413">
        <v>2.7584502455536768</v>
      </c>
      <c r="CQ92" s="413">
        <v>6.2413937676461311</v>
      </c>
      <c r="CR92" s="413">
        <v>3.3814309943297332</v>
      </c>
      <c r="CT92" s="413">
        <v>4.8964151655867409</v>
      </c>
      <c r="CU92" s="413">
        <v>3.2177965298048985</v>
      </c>
      <c r="CW92" s="413">
        <v>3.7944395710473278</v>
      </c>
      <c r="CX92" s="413">
        <v>3.3259818816522948</v>
      </c>
      <c r="CZ92" s="413">
        <v>3.2408168641412418</v>
      </c>
      <c r="DA92" s="413">
        <v>3.1267051117772118</v>
      </c>
      <c r="DC92" s="413">
        <v>2.7898830411992268</v>
      </c>
      <c r="DD92" s="413">
        <v>3.5533867550373168</v>
      </c>
      <c r="DF92" s="413">
        <v>2.4917200048898449</v>
      </c>
      <c r="DG92" s="413">
        <v>3.4139546481957481</v>
      </c>
      <c r="DI92" s="413">
        <v>1.7489208989021809</v>
      </c>
      <c r="DJ92" s="413">
        <v>3.5348818745354755</v>
      </c>
      <c r="DL92" s="413">
        <v>1.397518888644004</v>
      </c>
      <c r="DM92" s="413">
        <v>3.6537279345002402</v>
      </c>
      <c r="DO92" s="413">
        <v>1.1354683626399742</v>
      </c>
      <c r="DP92" s="413">
        <v>3.5318071104223328</v>
      </c>
      <c r="DR92" s="413">
        <v>0.94961915714393741</v>
      </c>
      <c r="DS92" s="413">
        <v>3.5564803062231287</v>
      </c>
      <c r="DU92" s="413">
        <v>0.78588262381861318</v>
      </c>
      <c r="DV92" s="413">
        <v>3.6760525258160244</v>
      </c>
      <c r="DX92" s="413">
        <v>0.64583528014406877</v>
      </c>
      <c r="DY92" s="413">
        <v>3.6442018037286883</v>
      </c>
      <c r="EA92" s="413">
        <v>0.52565421623276321</v>
      </c>
      <c r="EB92" s="413">
        <v>3.6985135223010897</v>
      </c>
      <c r="ED92" s="413">
        <v>0.43349720468966974</v>
      </c>
      <c r="EE92" s="413">
        <v>3.685661916011755</v>
      </c>
    </row>
    <row r="93" spans="19:135" x14ac:dyDescent="0.2">
      <c r="S93" s="413">
        <v>4463.531502093595</v>
      </c>
      <c r="T93" s="413">
        <v>178.79219594770888</v>
      </c>
      <c r="V93" s="413">
        <v>3951.1618873510656</v>
      </c>
      <c r="W93" s="413">
        <v>109.69035659203686</v>
      </c>
      <c r="Y93" s="413">
        <v>3230.9912513184213</v>
      </c>
      <c r="Z93" s="413">
        <v>89.681918757794236</v>
      </c>
      <c r="AB93" s="413">
        <v>2653.281246481647</v>
      </c>
      <c r="AC93" s="413">
        <v>60.668157193474165</v>
      </c>
      <c r="AE93" s="413">
        <v>2218.3809071622795</v>
      </c>
      <c r="AF93" s="413">
        <v>46.105338485377139</v>
      </c>
      <c r="AH93" s="413">
        <v>1480.2659905847256</v>
      </c>
      <c r="AI93" s="413">
        <v>56.89866029018296</v>
      </c>
      <c r="AJ93" s="413"/>
      <c r="AK93" s="413">
        <v>1262.7465546302572</v>
      </c>
      <c r="AL93" s="413">
        <v>58.490830449551616</v>
      </c>
      <c r="AN93" s="413">
        <v>1004.5917167212115</v>
      </c>
      <c r="AO93" s="413">
        <v>36.288311747177829</v>
      </c>
      <c r="AQ93" s="413">
        <v>892.41378211073561</v>
      </c>
      <c r="AR93" s="413">
        <v>39.215380223775938</v>
      </c>
      <c r="AT93" s="413">
        <v>622.08190173934838</v>
      </c>
      <c r="AU93" s="413">
        <v>34.160773575919869</v>
      </c>
      <c r="AW93" s="413">
        <v>497.70235643321115</v>
      </c>
      <c r="AX93" s="413">
        <v>39.215380223775938</v>
      </c>
      <c r="AZ93" s="413">
        <v>394.42060594376562</v>
      </c>
      <c r="BA93" s="413">
        <v>32.787707065435441</v>
      </c>
      <c r="BC93" s="413">
        <v>329.88720619859532</v>
      </c>
      <c r="BD93" s="413">
        <v>32.447100871942524</v>
      </c>
      <c r="BF93" s="413">
        <v>269.28440499118074</v>
      </c>
      <c r="BG93" s="413">
        <v>20.433071620989949</v>
      </c>
      <c r="BI93" s="413">
        <v>197.55322047717198</v>
      </c>
      <c r="BJ93" s="413">
        <v>22.954516886022077</v>
      </c>
      <c r="BL93" s="413">
        <v>159.67780974146723</v>
      </c>
      <c r="BM93" s="413">
        <v>22.903209173503623</v>
      </c>
      <c r="BO93" s="413">
        <v>129.88525185817798</v>
      </c>
      <c r="BP93" s="413">
        <v>19.995829427470646</v>
      </c>
      <c r="BR93" s="413">
        <v>89.904250848050367</v>
      </c>
      <c r="BS93" s="413">
        <v>19.235106277973273</v>
      </c>
      <c r="BU93" s="413">
        <v>73.052715426644539</v>
      </c>
      <c r="BV93" s="413">
        <v>14.959845685700856</v>
      </c>
      <c r="BX93" s="413">
        <v>55.242229376814215</v>
      </c>
      <c r="BY93" s="413">
        <v>21.480163212512423</v>
      </c>
      <c r="CA93" s="413">
        <v>36.358508611685771</v>
      </c>
      <c r="CB93" s="413">
        <v>21.640982205532499</v>
      </c>
      <c r="CD93" s="413">
        <v>22.356464384764379</v>
      </c>
      <c r="CE93" s="413">
        <v>22.213389736024688</v>
      </c>
      <c r="CG93" s="413">
        <v>12.910946024093485</v>
      </c>
      <c r="CH93" s="413">
        <v>20.100506315475336</v>
      </c>
      <c r="CJ93" s="413">
        <v>7.5779739292798487</v>
      </c>
      <c r="CK93" s="413">
        <v>21.304642297423243</v>
      </c>
      <c r="CN93" s="413">
        <v>8.6539545876510644</v>
      </c>
      <c r="CO93" s="413">
        <v>2.5796728079998692</v>
      </c>
      <c r="CQ93" s="413">
        <v>6.3740285301513291</v>
      </c>
      <c r="CR93" s="413">
        <v>3.1595270002565665</v>
      </c>
      <c r="CT93" s="413">
        <v>5.0180238890298785</v>
      </c>
      <c r="CU93" s="413">
        <v>3.0118683089598917</v>
      </c>
      <c r="CW93" s="413">
        <v>3.8784712669274692</v>
      </c>
      <c r="CX93" s="413">
        <v>3.1104222502575882</v>
      </c>
      <c r="CZ93" s="413">
        <v>3.3067883026349238</v>
      </c>
      <c r="DA93" s="413">
        <v>2.9240607723438856</v>
      </c>
      <c r="DC93" s="413">
        <v>2.8541674702466504</v>
      </c>
      <c r="DD93" s="413">
        <v>3.3144247494664265</v>
      </c>
      <c r="DF93" s="413">
        <v>2.5402158647102988</v>
      </c>
      <c r="DG93" s="413">
        <v>3.1982549177194466</v>
      </c>
      <c r="DI93" s="413">
        <v>1.7860869096846979</v>
      </c>
      <c r="DJ93" s="413">
        <v>3.3029077760394183</v>
      </c>
      <c r="DL93" s="413">
        <v>1.4297204908304717</v>
      </c>
      <c r="DM93" s="413">
        <v>3.4169268108614821</v>
      </c>
      <c r="DO93" s="413">
        <v>1.1595980013420868</v>
      </c>
      <c r="DP93" s="413">
        <v>3.3000347911252845</v>
      </c>
      <c r="DR93" s="413">
        <v>0.97235183892067945</v>
      </c>
      <c r="DS93" s="413">
        <v>3.328877455903926</v>
      </c>
      <c r="DU93" s="413">
        <v>0.80469566004133519</v>
      </c>
      <c r="DV93" s="413">
        <v>3.4407974531716428</v>
      </c>
      <c r="DX93" s="413">
        <v>0.6612957600567364</v>
      </c>
      <c r="DY93" s="413">
        <v>3.4109850708212432</v>
      </c>
      <c r="EA93" s="413">
        <v>0.53823771345091265</v>
      </c>
      <c r="EB93" s="413">
        <v>3.4618210209685576</v>
      </c>
      <c r="ED93" s="413">
        <v>0.44348583858062707</v>
      </c>
      <c r="EE93" s="413">
        <v>3.4497918745189455</v>
      </c>
    </row>
    <row r="94" spans="19:135" x14ac:dyDescent="0.2">
      <c r="S94" s="413">
        <v>4517.3335061569269</v>
      </c>
      <c r="T94" s="413">
        <v>170.58482536039082</v>
      </c>
      <c r="V94" s="413">
        <v>3998.7879493198125</v>
      </c>
      <c r="W94" s="413">
        <v>103.79990474566901</v>
      </c>
      <c r="Y94" s="413">
        <v>3192.5097435450612</v>
      </c>
      <c r="Z94" s="413">
        <v>94.700537885375411</v>
      </c>
      <c r="AB94" s="413">
        <v>2684.3169422228511</v>
      </c>
      <c r="AC94" s="413">
        <v>57.453071187365111</v>
      </c>
      <c r="AE94" s="413">
        <v>2193.5051546678283</v>
      </c>
      <c r="AF94" s="413">
        <v>48.758085796919971</v>
      </c>
      <c r="AH94" s="413">
        <v>1499.1648917540431</v>
      </c>
      <c r="AI94" s="413">
        <v>53.923543775519256</v>
      </c>
      <c r="AJ94" s="413"/>
      <c r="AK94" s="413">
        <v>1276.6169490574075</v>
      </c>
      <c r="AL94" s="413">
        <v>55.349830356913003</v>
      </c>
      <c r="AN94" s="413">
        <v>992.62690439301775</v>
      </c>
      <c r="AO94" s="413">
        <v>38.319013341931424</v>
      </c>
      <c r="AQ94" s="413">
        <v>885.20981323819467</v>
      </c>
      <c r="AR94" s="413">
        <v>41.564607135381742</v>
      </c>
      <c r="AT94" s="413">
        <v>629.35845587551216</v>
      </c>
      <c r="AU94" s="413">
        <v>32.326315214807749</v>
      </c>
      <c r="AW94" s="413">
        <v>504.23429963632066</v>
      </c>
      <c r="AX94" s="413">
        <v>37.164886860003328</v>
      </c>
      <c r="AZ94" s="413">
        <v>398.75304253175324</v>
      </c>
      <c r="BA94" s="413">
        <v>31.026983373560935</v>
      </c>
      <c r="BC94" s="413">
        <v>333.86356276738263</v>
      </c>
      <c r="BD94" s="413">
        <v>30.727579053939905</v>
      </c>
      <c r="BF94" s="413">
        <v>272.14638583680244</v>
      </c>
      <c r="BG94" s="413">
        <v>19.321383684041297</v>
      </c>
      <c r="BI94" s="413">
        <v>199.86402022806698</v>
      </c>
      <c r="BJ94" s="413">
        <v>21.721842651251958</v>
      </c>
      <c r="BL94" s="413">
        <v>161.03402994217328</v>
      </c>
      <c r="BM94" s="413">
        <v>21.608722371853325</v>
      </c>
      <c r="BO94" s="413">
        <v>130.85002157744412</v>
      </c>
      <c r="BP94" s="413">
        <v>18.851600797064108</v>
      </c>
      <c r="BR94" s="413">
        <v>90.731776080762614</v>
      </c>
      <c r="BS94" s="413">
        <v>18.175033443117602</v>
      </c>
      <c r="BU94" s="413">
        <v>73.621280519190535</v>
      </c>
      <c r="BV94" s="413">
        <v>14.114316893287416</v>
      </c>
      <c r="BX94" s="413">
        <v>55.770357474314906</v>
      </c>
      <c r="BY94" s="413">
        <v>20.281228882467914</v>
      </c>
      <c r="CA94" s="413">
        <v>36.939678640871058</v>
      </c>
      <c r="CB94" s="413">
        <v>19.567943670386335</v>
      </c>
      <c r="CD94" s="413">
        <v>22.562244848069657</v>
      </c>
      <c r="CE94" s="413">
        <v>20.989179654264596</v>
      </c>
      <c r="CG94" s="413">
        <v>13.00226393650976</v>
      </c>
      <c r="CH94" s="413">
        <v>18.950287721380054</v>
      </c>
      <c r="CJ94" s="413">
        <v>7.6396446060923431</v>
      </c>
      <c r="CK94" s="413">
        <v>20.100506315475336</v>
      </c>
      <c r="CN94" s="413">
        <v>8.8844416004771691</v>
      </c>
      <c r="CO94" s="413">
        <v>2.32792513679144</v>
      </c>
      <c r="CQ94" s="413">
        <v>6.5094818906940368</v>
      </c>
      <c r="CR94" s="413">
        <v>2.9547554471359625</v>
      </c>
      <c r="CT94" s="413">
        <v>5.1336490947782742</v>
      </c>
      <c r="CU94" s="413">
        <v>2.8166666375165517</v>
      </c>
      <c r="CW94" s="413">
        <v>3.9678389240261334</v>
      </c>
      <c r="CX94" s="413">
        <v>2.9088332165210797</v>
      </c>
      <c r="CZ94" s="413">
        <v>3.3770602799372567</v>
      </c>
      <c r="DA94" s="413">
        <v>2.734549979834985</v>
      </c>
      <c r="DC94" s="413">
        <v>2.9148208817536441</v>
      </c>
      <c r="DD94" s="413">
        <v>3.088843596477481</v>
      </c>
      <c r="DF94" s="413">
        <v>2.5873875949827996</v>
      </c>
      <c r="DG94" s="413">
        <v>2.9935772947204895</v>
      </c>
      <c r="DI94" s="413">
        <v>1.8272418884141299</v>
      </c>
      <c r="DJ94" s="413">
        <v>3.088843596477481</v>
      </c>
      <c r="DL94" s="413">
        <v>1.4613830948144142</v>
      </c>
      <c r="DM94" s="413">
        <v>3.1954729635284091</v>
      </c>
      <c r="DO94" s="413">
        <v>1.1852784700298784</v>
      </c>
      <c r="DP94" s="413">
        <v>3.0861568120873217</v>
      </c>
      <c r="DR94" s="413">
        <v>0.9947567504797532</v>
      </c>
      <c r="DS94" s="413">
        <v>3.1158404271310376</v>
      </c>
      <c r="DU94" s="413">
        <v>0.82395905656111734</v>
      </c>
      <c r="DV94" s="413">
        <v>3.2177965298048985</v>
      </c>
      <c r="DX94" s="413">
        <v>0.67712634430789198</v>
      </c>
      <c r="DY94" s="413">
        <v>3.1899163125651691</v>
      </c>
      <c r="EA94" s="413">
        <v>0.55112244367994523</v>
      </c>
      <c r="EB94" s="413">
        <v>3.2374575428176442</v>
      </c>
      <c r="ED94" s="413">
        <v>0.45410232874418516</v>
      </c>
      <c r="EE94" s="413">
        <v>3.2262080152796599</v>
      </c>
    </row>
    <row r="95" spans="19:135" x14ac:dyDescent="0.2">
      <c r="S95" s="413">
        <v>4571.7840226458784</v>
      </c>
      <c r="T95" s="413">
        <v>162.87565342946164</v>
      </c>
      <c r="V95" s="413">
        <v>4048.4144929343065</v>
      </c>
      <c r="W95" s="413">
        <v>98.299068118655924</v>
      </c>
      <c r="Y95" s="413">
        <v>3308.1853781132641</v>
      </c>
      <c r="Z95" s="413">
        <v>80.428465520796067</v>
      </c>
      <c r="AB95" s="413">
        <v>2715.7156655968838</v>
      </c>
      <c r="AC95" s="413">
        <v>54.367799521107408</v>
      </c>
      <c r="AE95" s="413">
        <v>2154.4346900318847</v>
      </c>
      <c r="AF95" s="413">
        <v>52.84842756409293</v>
      </c>
      <c r="AH95" s="413">
        <v>1519.3755598396328</v>
      </c>
      <c r="AI95" s="413">
        <v>51.142122670075736</v>
      </c>
      <c r="AJ95" s="413"/>
      <c r="AK95" s="413">
        <v>1291.0946024093485</v>
      </c>
      <c r="AL95" s="413">
        <v>52.377504251395614</v>
      </c>
      <c r="AN95" s="413">
        <v>980.4590192988021</v>
      </c>
      <c r="AO95" s="413">
        <v>40.463353427107641</v>
      </c>
      <c r="AQ95" s="413">
        <v>913.09135977395977</v>
      </c>
      <c r="AR95" s="413">
        <v>35.116679462475737</v>
      </c>
      <c r="AT95" s="413">
        <v>636.2715216740653</v>
      </c>
      <c r="AU95" s="413">
        <v>30.61319438694489</v>
      </c>
      <c r="AW95" s="413">
        <v>510.67197655088847</v>
      </c>
      <c r="AX95" s="413">
        <v>35.221609670366547</v>
      </c>
      <c r="AZ95" s="413">
        <v>403.41729669640517</v>
      </c>
      <c r="BA95" s="413">
        <v>29.404644812967376</v>
      </c>
      <c r="BC95" s="413">
        <v>337.76879820628011</v>
      </c>
      <c r="BD95" s="413">
        <v>29.077485733103416</v>
      </c>
      <c r="BF95" s="413">
        <v>274.7481662974223</v>
      </c>
      <c r="BG95" s="413">
        <v>18.242943544942872</v>
      </c>
      <c r="BI95" s="413">
        <v>202.20184963444348</v>
      </c>
      <c r="BJ95" s="413">
        <v>20.570701829350494</v>
      </c>
      <c r="BL95" s="413">
        <v>162.40176917132652</v>
      </c>
      <c r="BM95" s="413">
        <v>20.40261239849314</v>
      </c>
      <c r="BO95" s="413">
        <v>131.8684197874673</v>
      </c>
      <c r="BP95" s="413">
        <v>17.786110444296803</v>
      </c>
      <c r="BR95" s="413">
        <v>91.631477493734678</v>
      </c>
      <c r="BS95" s="413">
        <v>17.173382662133587</v>
      </c>
      <c r="BU95" s="413">
        <v>74.168129226972013</v>
      </c>
      <c r="BV95" s="413">
        <v>13.316577292943215</v>
      </c>
      <c r="BX95" s="413">
        <v>56.28369669478603</v>
      </c>
      <c r="BY95" s="413">
        <v>19.149214133691864</v>
      </c>
      <c r="CA95" s="413">
        <v>37.88893487796156</v>
      </c>
      <c r="CB95" s="413">
        <v>17.457518353151219</v>
      </c>
      <c r="CD95" s="413">
        <v>22.777944967007233</v>
      </c>
      <c r="CE95" s="413">
        <v>19.832437453007788</v>
      </c>
      <c r="CG95" s="413">
        <v>13.089614132083263</v>
      </c>
      <c r="CH95" s="413">
        <v>17.865888504838658</v>
      </c>
      <c r="CJ95" s="413">
        <v>7.7045317708009069</v>
      </c>
      <c r="CK95" s="413">
        <v>18.978578756802882</v>
      </c>
      <c r="CN95" s="413">
        <v>9.0732433081628887</v>
      </c>
      <c r="CO95" s="413">
        <v>2.175156712232849</v>
      </c>
      <c r="CQ95" s="413">
        <v>6.6594732417859221</v>
      </c>
      <c r="CR95" s="413">
        <v>2.7632553074149024</v>
      </c>
      <c r="CT95" s="413">
        <v>5.2427433698423727</v>
      </c>
      <c r="CU95" s="413">
        <v>2.6341161475411798</v>
      </c>
      <c r="CW95" s="413">
        <v>4.0592657888862176</v>
      </c>
      <c r="CX95" s="413">
        <v>2.7203093344756173</v>
      </c>
      <c r="CZ95" s="413">
        <v>3.4518486899511931</v>
      </c>
      <c r="DA95" s="413">
        <v>2.5573215382324115</v>
      </c>
      <c r="DC95" s="413">
        <v>3.0533690551108901</v>
      </c>
      <c r="DD95" s="413">
        <v>2.7037889518863616</v>
      </c>
      <c r="DF95" s="413">
        <v>2.6446879059864701</v>
      </c>
      <c r="DG95" s="413">
        <v>2.8044377535808787</v>
      </c>
      <c r="DI95" s="413">
        <v>1.8709837485756091</v>
      </c>
      <c r="DJ95" s="413">
        <v>2.891167932277027</v>
      </c>
      <c r="DL95" s="413">
        <v>1.4885209338189902</v>
      </c>
      <c r="DM95" s="413">
        <v>2.9831752030270402</v>
      </c>
      <c r="DO95" s="413">
        <v>1.2136525377530392</v>
      </c>
      <c r="DP95" s="413">
        <v>2.8886530931059435</v>
      </c>
      <c r="DR95" s="413">
        <v>1.0176779155613451</v>
      </c>
      <c r="DS95" s="413">
        <v>2.9139002368785798</v>
      </c>
      <c r="DU95" s="413">
        <v>0.84442313194060026</v>
      </c>
      <c r="DV95" s="413">
        <v>3.0118683089598917</v>
      </c>
      <c r="DX95" s="413">
        <v>0.69333589272738205</v>
      </c>
      <c r="DY95" s="413">
        <v>2.9857723324202099</v>
      </c>
      <c r="EA95" s="413">
        <v>0.56431561805721575</v>
      </c>
      <c r="EB95" s="413">
        <v>3.0302710828663968</v>
      </c>
      <c r="ED95" s="413">
        <v>0.46497296425712731</v>
      </c>
      <c r="EE95" s="413">
        <v>3.0197414874837833</v>
      </c>
    </row>
    <row r="96" spans="19:135" x14ac:dyDescent="0.2">
      <c r="S96" s="413">
        <v>4625.2606369736932</v>
      </c>
      <c r="T96" s="413">
        <v>155.28305571856572</v>
      </c>
      <c r="V96" s="413">
        <v>4101.5466776400526</v>
      </c>
      <c r="W96" s="413">
        <v>93.228720668034811</v>
      </c>
      <c r="Y96" s="413">
        <v>3269.9366030764377</v>
      </c>
      <c r="Z96" s="413">
        <v>84.92925944955654</v>
      </c>
      <c r="AB96" s="413">
        <v>2747.4816629742231</v>
      </c>
      <c r="AC96" s="413">
        <v>51.486598582931251</v>
      </c>
      <c r="AE96" s="413">
        <v>2294.7136397573008</v>
      </c>
      <c r="AF96" s="413">
        <v>39.098552002751738</v>
      </c>
      <c r="AH96" s="413">
        <v>1539.3161422636138</v>
      </c>
      <c r="AI96" s="413">
        <v>48.504169571816838</v>
      </c>
      <c r="AJ96" s="413"/>
      <c r="AK96" s="413">
        <v>1305.7364416173004</v>
      </c>
      <c r="AL96" s="413">
        <v>49.564794217338061</v>
      </c>
      <c r="AN96" s="413">
        <v>969.12308972541973</v>
      </c>
      <c r="AO96" s="413">
        <v>42.727691236647551</v>
      </c>
      <c r="AQ96" s="413">
        <v>902.21632808063976</v>
      </c>
      <c r="AR96" s="413">
        <v>37.081816266957865</v>
      </c>
      <c r="AT96" s="413">
        <v>642.80731172843218</v>
      </c>
      <c r="AU96" s="413">
        <v>28.947643580747407</v>
      </c>
      <c r="AW96" s="413">
        <v>517.00961821586202</v>
      </c>
      <c r="AX96" s="413">
        <v>33.355053809724517</v>
      </c>
      <c r="AZ96" s="413">
        <v>408.27996183630592</v>
      </c>
      <c r="BA96" s="413">
        <v>27.846356801164248</v>
      </c>
      <c r="BC96" s="413">
        <v>341.71971357414884</v>
      </c>
      <c r="BD96" s="413">
        <v>27.516003622498918</v>
      </c>
      <c r="BF96" s="413">
        <v>277.37482036253436</v>
      </c>
      <c r="BG96" s="413">
        <v>17.237550146002039</v>
      </c>
      <c r="BI96" s="413">
        <v>204.42289660388082</v>
      </c>
      <c r="BJ96" s="413">
        <v>19.451525941239524</v>
      </c>
      <c r="BL96" s="413">
        <v>163.66573282249621</v>
      </c>
      <c r="BM96" s="413">
        <v>19.249459044787997</v>
      </c>
      <c r="BO96" s="413">
        <v>132.80111277418976</v>
      </c>
      <c r="BP96" s="413">
        <v>16.780841486203677</v>
      </c>
      <c r="BR96" s="413">
        <v>92.507494961274745</v>
      </c>
      <c r="BS96" s="413">
        <v>16.226934216275172</v>
      </c>
      <c r="BU96" s="413">
        <v>74.745375521125723</v>
      </c>
      <c r="BV96" s="413">
        <v>12.573300739723152</v>
      </c>
      <c r="BX96" s="413">
        <v>56.80176095499526</v>
      </c>
      <c r="BY96" s="413">
        <v>18.093874931578547</v>
      </c>
      <c r="CA96" s="413">
        <v>38.616851269906384</v>
      </c>
      <c r="CB96" s="413">
        <v>15.785223263658844</v>
      </c>
      <c r="CD96" s="413">
        <v>23.003812355001219</v>
      </c>
      <c r="CE96" s="413">
        <v>18.739444885715194</v>
      </c>
      <c r="CG96" s="413">
        <v>13.182195747299204</v>
      </c>
      <c r="CH96" s="413">
        <v>16.856110499753463</v>
      </c>
      <c r="CJ96" s="413">
        <v>7.7754482668111642</v>
      </c>
      <c r="CK96" s="413">
        <v>17.919272578266504</v>
      </c>
      <c r="CN96" s="413">
        <v>9.2660572077710714</v>
      </c>
      <c r="CO96" s="413">
        <v>2.0324136064326956</v>
      </c>
      <c r="CQ96" s="413">
        <v>6.8188926099266842</v>
      </c>
      <c r="CR96" s="413">
        <v>2.5841664498352221</v>
      </c>
      <c r="CT96" s="413">
        <v>5.3494668708179107</v>
      </c>
      <c r="CU96" s="413">
        <v>2.4633969055191085</v>
      </c>
      <c r="CW96" s="413">
        <v>4.1491623287787203</v>
      </c>
      <c r="CX96" s="413">
        <v>2.544003840854637</v>
      </c>
      <c r="CZ96" s="413">
        <v>3.5406806536663642</v>
      </c>
      <c r="DA96" s="413">
        <v>2.3874206685817483</v>
      </c>
      <c r="DC96" s="413">
        <v>2.9741562081796453</v>
      </c>
      <c r="DD96" s="413">
        <v>2.8861404414300886</v>
      </c>
      <c r="DF96" s="413">
        <v>2.703257190238479</v>
      </c>
      <c r="DG96" s="413">
        <v>2.6249631125598403</v>
      </c>
      <c r="DI96" s="413">
        <v>1.9157727335553829</v>
      </c>
      <c r="DJ96" s="413">
        <v>2.7037889518863616</v>
      </c>
      <c r="DL96" s="413">
        <v>1.5121826879915339</v>
      </c>
      <c r="DM96" s="413">
        <v>2.7874064608342253</v>
      </c>
      <c r="DO96" s="413">
        <v>1.241617495172141</v>
      </c>
      <c r="DP96" s="413">
        <v>2.7014371015179917</v>
      </c>
      <c r="DR96" s="413">
        <v>1.041127229668761</v>
      </c>
      <c r="DS96" s="413">
        <v>2.725047957060851</v>
      </c>
      <c r="DU96" s="413">
        <v>0.86539545876510637</v>
      </c>
      <c r="DV96" s="413">
        <v>2.8191188058329257</v>
      </c>
      <c r="DX96" s="413">
        <v>0.71055577502504308</v>
      </c>
      <c r="DY96" s="413">
        <v>2.794692884553188</v>
      </c>
      <c r="EA96" s="413">
        <v>0.57833111707234874</v>
      </c>
      <c r="EB96" s="413">
        <v>2.8338767124544275</v>
      </c>
      <c r="ED96" s="413">
        <v>0.47610382903773701</v>
      </c>
      <c r="EE96" s="413">
        <v>2.82402954884089</v>
      </c>
    </row>
    <row r="97" spans="19:135" x14ac:dyDescent="0.2">
      <c r="S97" s="413">
        <v>4679.3627726003751</v>
      </c>
      <c r="T97" s="413">
        <v>148.04439390162136</v>
      </c>
      <c r="V97" s="413">
        <v>4156.8407943815055</v>
      </c>
      <c r="W97" s="413">
        <v>88.35397836152228</v>
      </c>
      <c r="Y97" s="413">
        <v>3387.2238098746357</v>
      </c>
      <c r="Z97" s="413">
        <v>72.076009747256563</v>
      </c>
      <c r="AB97" s="413">
        <v>2777.6608420082725</v>
      </c>
      <c r="AC97" s="413">
        <v>48.685402971187528</v>
      </c>
      <c r="AE97" s="413">
        <v>2268.9819322926578</v>
      </c>
      <c r="AF97" s="413">
        <v>41.317322226088827</v>
      </c>
      <c r="AH97" s="413">
        <v>1558.9689504926832</v>
      </c>
      <c r="AI97" s="413">
        <v>45.93370948134514</v>
      </c>
      <c r="AJ97" s="413"/>
      <c r="AK97" s="413">
        <v>1321.0097711876092</v>
      </c>
      <c r="AL97" s="413">
        <v>46.938126725598593</v>
      </c>
      <c r="AN97" s="413">
        <v>1054.2821198428542</v>
      </c>
      <c r="AO97" s="413">
        <v>29.142625044692952</v>
      </c>
      <c r="AQ97" s="413">
        <v>925.07494961274779</v>
      </c>
      <c r="AR97" s="413">
        <v>33.280498918397271</v>
      </c>
      <c r="AT97" s="413">
        <v>649.63913035399503</v>
      </c>
      <c r="AU97" s="413">
        <v>27.37270924054042</v>
      </c>
      <c r="AW97" s="413">
        <v>523.24148945212096</v>
      </c>
      <c r="AX97" s="413">
        <v>31.587415369765523</v>
      </c>
      <c r="AZ97" s="413">
        <v>413.20124001153368</v>
      </c>
      <c r="BA97" s="413">
        <v>26.350987208702335</v>
      </c>
      <c r="BC97" s="413">
        <v>345.71684319367995</v>
      </c>
      <c r="BD97" s="413">
        <v>26.038374235754997</v>
      </c>
      <c r="BF97" s="413">
        <v>280.0265858293738</v>
      </c>
      <c r="BG97" s="413">
        <v>16.275421021030262</v>
      </c>
      <c r="BI97" s="413">
        <v>206.6683402326434</v>
      </c>
      <c r="BJ97" s="413">
        <v>18.379525924769059</v>
      </c>
      <c r="BL97" s="413">
        <v>164.99766885294068</v>
      </c>
      <c r="BM97" s="413">
        <v>18.161481788691788</v>
      </c>
      <c r="BO97" s="413">
        <v>133.69328072508264</v>
      </c>
      <c r="BP97" s="413">
        <v>15.82058528175491</v>
      </c>
      <c r="BR97" s="413">
        <v>93.391887352197301</v>
      </c>
      <c r="BS97" s="413">
        <v>15.332645829869858</v>
      </c>
      <c r="BU97" s="413">
        <v>75.406792546774753</v>
      </c>
      <c r="BV97" s="413">
        <v>11.87151082548046</v>
      </c>
      <c r="BX97" s="413">
        <v>57.344798524012013</v>
      </c>
      <c r="BY97" s="413">
        <v>17.083949280438027</v>
      </c>
      <c r="CA97" s="413">
        <v>39.735030775228694</v>
      </c>
      <c r="CB97" s="413">
        <v>13.988546625860149</v>
      </c>
      <c r="CD97" s="413">
        <v>23.223733958299309</v>
      </c>
      <c r="CE97" s="413">
        <v>17.693486175942756</v>
      </c>
      <c r="CG97" s="413">
        <v>13.280111277418975</v>
      </c>
      <c r="CH97" s="413">
        <v>15.915271766395712</v>
      </c>
      <c r="CJ97" s="413">
        <v>7.8497832954059668</v>
      </c>
      <c r="CK97" s="413">
        <v>16.931717125955476</v>
      </c>
      <c r="CN97" s="413">
        <v>9.4795655119995832</v>
      </c>
      <c r="CO97" s="413">
        <v>1.9006912028137757</v>
      </c>
      <c r="CQ97" s="413">
        <v>6.9760133966018154</v>
      </c>
      <c r="CR97" s="413">
        <v>2.4187884358890797</v>
      </c>
      <c r="CT97" s="413">
        <v>5.4679362164992771</v>
      </c>
      <c r="CU97" s="413">
        <v>2.3037421185036235</v>
      </c>
      <c r="CW97" s="413">
        <v>4.2410497183235849</v>
      </c>
      <c r="CX97" s="413">
        <v>2.3770554056596671</v>
      </c>
      <c r="CZ97" s="413">
        <v>3.6286179792098334</v>
      </c>
      <c r="DA97" s="413">
        <v>2.2268688146927951</v>
      </c>
      <c r="DC97" s="413">
        <v>3.1346916349141654</v>
      </c>
      <c r="DD97" s="413">
        <v>2.5329587539823235</v>
      </c>
      <c r="DF97" s="413">
        <v>2.7607036338960422</v>
      </c>
      <c r="DG97" s="413">
        <v>2.4527017829782141</v>
      </c>
      <c r="DI97" s="413">
        <v>1.9616339101974549</v>
      </c>
      <c r="DJ97" s="413">
        <v>2.5307554977058069</v>
      </c>
      <c r="DL97" s="413">
        <v>1.5429653182277165</v>
      </c>
      <c r="DM97" s="413">
        <v>2.6181192144018444</v>
      </c>
      <c r="DO97" s="413">
        <v>1.2713402479134335</v>
      </c>
      <c r="DP97" s="413">
        <v>2.5285541578987996</v>
      </c>
      <c r="DR97" s="413">
        <v>1.0651168624012548</v>
      </c>
      <c r="DS97" s="413">
        <v>2.5484353493983223</v>
      </c>
      <c r="DU97" s="413">
        <v>0.8861119317081253</v>
      </c>
      <c r="DV97" s="413">
        <v>2.6364093888046702</v>
      </c>
      <c r="DX97" s="413">
        <v>0.72756558174256092</v>
      </c>
      <c r="DY97" s="413">
        <v>2.6158418825729188</v>
      </c>
      <c r="EA97" s="413">
        <v>0.59217563268378004</v>
      </c>
      <c r="EB97" s="413">
        <v>2.6525180764796352</v>
      </c>
      <c r="ED97" s="413">
        <v>0.48750115264560817</v>
      </c>
      <c r="EE97" s="413">
        <v>2.6433010984183918</v>
      </c>
    </row>
    <row r="98" spans="19:135" x14ac:dyDescent="0.2">
      <c r="S98" s="413">
        <v>4737.4355195591106</v>
      </c>
      <c r="T98" s="413">
        <v>141.24848652051364</v>
      </c>
      <c r="V98" s="413">
        <v>4214.3652297374356</v>
      </c>
      <c r="W98" s="413">
        <v>83.79660688779866</v>
      </c>
      <c r="Y98" s="413">
        <v>3348.0612035828585</v>
      </c>
      <c r="Z98" s="413">
        <v>76.166189461147582</v>
      </c>
      <c r="AB98" s="413">
        <v>2810.1514183009813</v>
      </c>
      <c r="AC98" s="413">
        <v>46.036610063666224</v>
      </c>
      <c r="AE98" s="413">
        <v>2348.710596666423</v>
      </c>
      <c r="AF98" s="413">
        <v>35.012061856667302</v>
      </c>
      <c r="AH98" s="413">
        <v>1579.4291643301394</v>
      </c>
      <c r="AI98" s="413">
        <v>43.531928192282116</v>
      </c>
      <c r="AJ98" s="413"/>
      <c r="AK98" s="413">
        <v>1336.4617544193534</v>
      </c>
      <c r="AL98" s="413">
        <v>44.41751521674766</v>
      </c>
      <c r="AN98" s="413">
        <v>1042.4599566661586</v>
      </c>
      <c r="AO98" s="413">
        <v>30.79641490050378</v>
      </c>
      <c r="AQ98" s="413">
        <v>939.19956303894401</v>
      </c>
      <c r="AR98" s="413">
        <v>31.634572473672367</v>
      </c>
      <c r="AT98" s="413">
        <v>657.00645391966248</v>
      </c>
      <c r="AU98" s="413">
        <v>25.902774866220618</v>
      </c>
      <c r="AW98" s="413">
        <v>529.73512375489167</v>
      </c>
      <c r="AX98" s="413">
        <v>29.913452259255696</v>
      </c>
      <c r="AZ98" s="413">
        <v>417.88720655920963</v>
      </c>
      <c r="BA98" s="413">
        <v>24.917327348355634</v>
      </c>
      <c r="BC98" s="413">
        <v>349.760727637591</v>
      </c>
      <c r="BD98" s="413">
        <v>24.640094620675736</v>
      </c>
      <c r="BF98" s="413">
        <v>283.00273561767943</v>
      </c>
      <c r="BG98" s="413">
        <v>15.389935492792132</v>
      </c>
      <c r="BI98" s="413">
        <v>208.93844850110008</v>
      </c>
      <c r="BJ98" s="413">
        <v>17.379563822330596</v>
      </c>
      <c r="BL98" s="413">
        <v>166.39907316785499</v>
      </c>
      <c r="BM98" s="413">
        <v>17.14778260095671</v>
      </c>
      <c r="BO98" s="413">
        <v>134.59144232795606</v>
      </c>
      <c r="BP98" s="413">
        <v>14.93754530538062</v>
      </c>
      <c r="BR98" s="413">
        <v>94.317966578686935</v>
      </c>
      <c r="BS98" s="413">
        <v>14.487642891189925</v>
      </c>
      <c r="BU98" s="413">
        <v>76.100875673676285</v>
      </c>
      <c r="BV98" s="413">
        <v>11.208891936724877</v>
      </c>
      <c r="BX98" s="413">
        <v>57.893027653931199</v>
      </c>
      <c r="BY98" s="413">
        <v>16.142429629726077</v>
      </c>
      <c r="CA98" s="413">
        <v>40.627062946521903</v>
      </c>
      <c r="CB98" s="413">
        <v>12.31342894858488</v>
      </c>
      <c r="CD98" s="413">
        <v>23.445758061428762</v>
      </c>
      <c r="CE98" s="413">
        <v>16.718374118959222</v>
      </c>
      <c r="CG98" s="413">
        <v>13.378754110578576</v>
      </c>
      <c r="CH98" s="413">
        <v>15.004546373289857</v>
      </c>
      <c r="CJ98" s="413">
        <v>7.9192455234439993</v>
      </c>
      <c r="CK98" s="413">
        <v>15.998587196060582</v>
      </c>
      <c r="CN98" s="413">
        <v>9.6895000626136927</v>
      </c>
      <c r="CO98" s="413">
        <v>1.7775058369120948</v>
      </c>
      <c r="CQ98" s="413">
        <v>7.1242594317883299</v>
      </c>
      <c r="CR98" s="413">
        <v>2.2620247606152355</v>
      </c>
      <c r="CT98" s="413">
        <v>5.5939282930682985</v>
      </c>
      <c r="CU98" s="413">
        <v>2.1544346900318838</v>
      </c>
      <c r="CW98" s="413">
        <v>4.3578211907644944</v>
      </c>
      <c r="CX98" s="413">
        <v>2.2268688146927951</v>
      </c>
      <c r="CZ98" s="413">
        <v>3.7024836611868825</v>
      </c>
      <c r="DA98" s="413">
        <v>2.1044046448405775</v>
      </c>
      <c r="DC98" s="413">
        <v>3.1957015259969594</v>
      </c>
      <c r="DD98" s="413">
        <v>2.358511206084013</v>
      </c>
      <c r="DF98" s="413">
        <v>2.8218422035938913</v>
      </c>
      <c r="DG98" s="413">
        <v>2.2917449801258387</v>
      </c>
      <c r="DI98" s="413">
        <v>2.0068338393897927</v>
      </c>
      <c r="DJ98" s="413">
        <v>2.3667351447252369</v>
      </c>
      <c r="DL98" s="413">
        <v>1.5826729217393034</v>
      </c>
      <c r="DM98" s="413">
        <v>2.4633969055191085</v>
      </c>
      <c r="DO98" s="413">
        <v>1.3017745257693085</v>
      </c>
      <c r="DP98" s="413">
        <v>2.3646764755683582</v>
      </c>
      <c r="DR98" s="413">
        <v>1.0896592637697424</v>
      </c>
      <c r="DS98" s="413">
        <v>2.3853440064314197</v>
      </c>
      <c r="DU98" s="413">
        <v>0.90652970505588581</v>
      </c>
      <c r="DV98" s="413">
        <v>2.4655415199232094</v>
      </c>
      <c r="DX98" s="413">
        <v>0.7456356020788113</v>
      </c>
      <c r="DY98" s="413">
        <v>2.4484367468222272</v>
      </c>
      <c r="EA98" s="413">
        <v>0.60635156849180294</v>
      </c>
      <c r="EB98" s="413">
        <v>2.4806061902520113</v>
      </c>
      <c r="ED98" s="413">
        <v>0.49917131376811358</v>
      </c>
      <c r="EE98" s="413">
        <v>2.4719865721476624</v>
      </c>
    </row>
    <row r="99" spans="19:135" x14ac:dyDescent="0.2">
      <c r="S99" s="413">
        <v>4796.2289723282829</v>
      </c>
      <c r="T99" s="413">
        <v>134.76454203050508</v>
      </c>
      <c r="V99" s="413">
        <v>4271.1802854515654</v>
      </c>
      <c r="W99" s="413">
        <v>79.474308414008618</v>
      </c>
      <c r="Y99" s="413">
        <v>3508.7179144046063</v>
      </c>
      <c r="Z99" s="413">
        <v>61.122371244443521</v>
      </c>
      <c r="AB99" s="413">
        <v>2844.0240991491146</v>
      </c>
      <c r="AC99" s="413">
        <v>43.596917354484781</v>
      </c>
      <c r="AE99" s="413">
        <v>2321.5551343900806</v>
      </c>
      <c r="AF99" s="413">
        <v>36.998931352492697</v>
      </c>
      <c r="AH99" s="413">
        <v>1600.7218978917099</v>
      </c>
      <c r="AI99" s="413">
        <v>41.286515236139664</v>
      </c>
      <c r="AJ99" s="413"/>
      <c r="AK99" s="413">
        <v>1351.141859150287</v>
      </c>
      <c r="AL99" s="413">
        <v>42.032262377314787</v>
      </c>
      <c r="AN99" s="413">
        <v>1030.044128889004</v>
      </c>
      <c r="AO99" s="413">
        <v>32.544054259679122</v>
      </c>
      <c r="AQ99" s="413">
        <v>949.18146733719595</v>
      </c>
      <c r="AR99" s="413">
        <v>29.958110290306642</v>
      </c>
      <c r="AT99" s="413">
        <v>664.6915240308299</v>
      </c>
      <c r="AU99" s="413">
        <v>24.511777035807359</v>
      </c>
      <c r="AW99" s="413">
        <v>536.12038423023137</v>
      </c>
      <c r="AX99" s="413">
        <v>28.307078138811264</v>
      </c>
      <c r="AZ99" s="413">
        <v>422.62631496697594</v>
      </c>
      <c r="BA99" s="413">
        <v>23.579248765645211</v>
      </c>
      <c r="BC99" s="413">
        <v>353.97663337965349</v>
      </c>
      <c r="BD99" s="413">
        <v>23.316903636869842</v>
      </c>
      <c r="BF99" s="413">
        <v>286.11132423555068</v>
      </c>
      <c r="BG99" s="413">
        <v>14.563484775012437</v>
      </c>
      <c r="BI99" s="413">
        <v>211.233492333198</v>
      </c>
      <c r="BJ99" s="413">
        <v>16.434005963527465</v>
      </c>
      <c r="BL99" s="413">
        <v>167.81238028156343</v>
      </c>
      <c r="BM99" s="413">
        <v>16.190663930999357</v>
      </c>
      <c r="BO99" s="413">
        <v>135.63895980100517</v>
      </c>
      <c r="BP99" s="413">
        <v>14.114316893287416</v>
      </c>
      <c r="BR99" s="413">
        <v>95.25322885905895</v>
      </c>
      <c r="BS99" s="413">
        <v>13.699423766053053</v>
      </c>
      <c r="BU99" s="413">
        <v>76.774287433085306</v>
      </c>
      <c r="BV99" s="413">
        <v>10.583257707983531</v>
      </c>
      <c r="BX99" s="413">
        <v>58.446497977238934</v>
      </c>
      <c r="BY99" s="413">
        <v>15.241425626081806</v>
      </c>
      <c r="CA99" s="413">
        <v>41.671075626534346</v>
      </c>
      <c r="CB99" s="413">
        <v>10.911912495279507</v>
      </c>
      <c r="CD99" s="413">
        <v>23.66990476475933</v>
      </c>
      <c r="CE99" s="413">
        <v>15.785223263658844</v>
      </c>
      <c r="CG99" s="413">
        <v>13.478129649084579</v>
      </c>
      <c r="CH99" s="413">
        <v>14.145935751067091</v>
      </c>
      <c r="CJ99" s="413">
        <v>7.9836935191527303</v>
      </c>
      <c r="CK99" s="413">
        <v>15.094348850531654</v>
      </c>
      <c r="CN99" s="413">
        <v>9.8954099262503785</v>
      </c>
      <c r="CO99" s="413">
        <v>1.6608582858129941</v>
      </c>
      <c r="CQ99" s="413">
        <v>7.2756558174256085</v>
      </c>
      <c r="CR99" s="413">
        <v>2.115421068546508</v>
      </c>
      <c r="CT99" s="413">
        <v>5.7128038805161383</v>
      </c>
      <c r="CU99" s="413">
        <v>2.0130514521395417</v>
      </c>
      <c r="CW99" s="413">
        <v>4.4738861849259957</v>
      </c>
      <c r="CX99" s="413">
        <v>2.0716983998953076</v>
      </c>
      <c r="CZ99" s="413">
        <v>3.7911164380429101</v>
      </c>
      <c r="DA99" s="413">
        <v>1.961177972937753</v>
      </c>
      <c r="DC99" s="413">
        <v>3.2521948677327952</v>
      </c>
      <c r="DD99" s="413">
        <v>2.1941678196492505</v>
      </c>
      <c r="DF99" s="413">
        <v>2.8868630350198505</v>
      </c>
      <c r="DG99" s="413">
        <v>2.1450809626789669</v>
      </c>
      <c r="DI99" s="413">
        <v>2.0512772012396776</v>
      </c>
      <c r="DJ99" s="413">
        <v>2.2133450862224451</v>
      </c>
      <c r="DL99" s="413">
        <v>1.6234023847560959</v>
      </c>
      <c r="DM99" s="413">
        <v>2.3117750817470899</v>
      </c>
      <c r="DO99" s="413">
        <v>1.3317699882678329</v>
      </c>
      <c r="DP99" s="413">
        <v>2.2114198411130843</v>
      </c>
      <c r="DR99" s="413">
        <v>1.113790868490701</v>
      </c>
      <c r="DS99" s="413">
        <v>2.2307478922395734</v>
      </c>
      <c r="DU99" s="413">
        <v>0.92741794432737767</v>
      </c>
      <c r="DV99" s="413">
        <v>2.307755104929448</v>
      </c>
      <c r="DX99" s="413">
        <v>0.76415441444583709</v>
      </c>
      <c r="DY99" s="413">
        <v>2.2917449801258387</v>
      </c>
      <c r="EA99" s="413">
        <v>0.62086685827682497</v>
      </c>
      <c r="EB99" s="413">
        <v>2.3218556867182536</v>
      </c>
      <c r="ED99" s="413">
        <v>0.51112084379033573</v>
      </c>
      <c r="EE99" s="413">
        <v>2.3137876953572833</v>
      </c>
    </row>
    <row r="100" spans="19:135" x14ac:dyDescent="0.2">
      <c r="S100" s="413">
        <v>4855.7520751526863</v>
      </c>
      <c r="T100" s="413">
        <v>128.57823992368358</v>
      </c>
      <c r="V100" s="413">
        <v>4325.7114403956839</v>
      </c>
      <c r="W100" s="413">
        <v>75.31875666203193</v>
      </c>
      <c r="Y100" s="413">
        <v>3465.7071152598901</v>
      </c>
      <c r="Z100" s="413">
        <v>64.494667710376234</v>
      </c>
      <c r="AB100" s="413">
        <v>2876.2771528645999</v>
      </c>
      <c r="AC100" s="413">
        <v>41.255731216474587</v>
      </c>
      <c r="AE100" s="413">
        <v>2458.8126351931892</v>
      </c>
      <c r="AF100" s="413">
        <v>28.075772435531942</v>
      </c>
      <c r="AH100" s="413">
        <v>1621.7300855883366</v>
      </c>
      <c r="AI100" s="413">
        <v>39.156922542342187</v>
      </c>
      <c r="AJ100" s="413"/>
      <c r="AK100" s="413">
        <v>1366.4646726853243</v>
      </c>
      <c r="AL100" s="413">
        <v>39.775099348405043</v>
      </c>
      <c r="AN100" s="413">
        <v>1017.0590981569048</v>
      </c>
      <c r="AO100" s="413">
        <v>34.365226414099276</v>
      </c>
      <c r="AQ100" s="413">
        <v>958.59360434386076</v>
      </c>
      <c r="AR100" s="413">
        <v>28.370491585214392</v>
      </c>
      <c r="AT100" s="413">
        <v>672.46648717464768</v>
      </c>
      <c r="AU100" s="413">
        <v>23.195476799540184</v>
      </c>
      <c r="AW100" s="413">
        <v>542.96515822414153</v>
      </c>
      <c r="AX100" s="413">
        <v>26.806955257087782</v>
      </c>
      <c r="AZ100" s="413">
        <v>427.56981718368752</v>
      </c>
      <c r="BA100" s="413">
        <v>22.313025975029863</v>
      </c>
      <c r="BC100" s="413">
        <v>358.24335632279491</v>
      </c>
      <c r="BD100" s="413">
        <v>22.081233162330403</v>
      </c>
      <c r="BF100" s="413">
        <v>288.94842027622468</v>
      </c>
      <c r="BG100" s="413">
        <v>13.760871346850415</v>
      </c>
      <c r="BI100" s="413">
        <v>213.47850243332314</v>
      </c>
      <c r="BJ100" s="413">
        <v>15.539892414459873</v>
      </c>
      <c r="BL100" s="413">
        <v>169.23769129024345</v>
      </c>
      <c r="BM100" s="413">
        <v>15.286967687118812</v>
      </c>
      <c r="BO100" s="413">
        <v>136.74280979193082</v>
      </c>
      <c r="BP100" s="413">
        <v>13.336457717211417</v>
      </c>
      <c r="BR100" s="413">
        <v>96.163871081605592</v>
      </c>
      <c r="BS100" s="413">
        <v>12.944429913786214</v>
      </c>
      <c r="BU100" s="413">
        <v>77.399087981619957</v>
      </c>
      <c r="BV100" s="413">
        <v>9.992543807708401</v>
      </c>
      <c r="BX100" s="413">
        <v>59.00525960091904</v>
      </c>
      <c r="BY100" s="413">
        <v>14.401449956740981</v>
      </c>
      <c r="CA100" s="413">
        <v>42.203099968709466</v>
      </c>
      <c r="CB100" s="413">
        <v>10.135166876538864</v>
      </c>
      <c r="CD100" s="413">
        <v>23.904616876454497</v>
      </c>
      <c r="CE100" s="413">
        <v>14.915278167847303</v>
      </c>
      <c r="CG100" s="413">
        <v>13.583029158795117</v>
      </c>
      <c r="CH100" s="413">
        <v>13.356367821123303</v>
      </c>
      <c r="CJ100" s="413">
        <v>8.0515028562450386</v>
      </c>
      <c r="CK100" s="413">
        <v>14.241217954398396</v>
      </c>
      <c r="CN100" s="413">
        <v>10.114553771332746</v>
      </c>
      <c r="CO100" s="413">
        <v>1.5532166892475798</v>
      </c>
      <c r="CQ100" s="413">
        <v>7.4367825623719614</v>
      </c>
      <c r="CR100" s="413">
        <v>1.9783188827841642</v>
      </c>
      <c r="CT100" s="413">
        <v>5.8342056721894746</v>
      </c>
      <c r="CU100" s="413">
        <v>1.8809463882616675</v>
      </c>
      <c r="CW100" s="413">
        <v>4.6172518251877559</v>
      </c>
      <c r="CX100" s="413">
        <v>1.871151032297161</v>
      </c>
      <c r="CZ100" s="413">
        <v>3.8513805990354686</v>
      </c>
      <c r="DA100" s="413">
        <v>1.8565535609481576</v>
      </c>
      <c r="DC100" s="413">
        <v>3.3564114213499807</v>
      </c>
      <c r="DD100" s="413">
        <v>2.0716983998953076</v>
      </c>
      <c r="DF100" s="413">
        <v>2.9559708854822637</v>
      </c>
      <c r="DG100" s="413">
        <v>2.0060564946932389</v>
      </c>
      <c r="DI100" s="413">
        <v>2.094868532687006</v>
      </c>
      <c r="DJ100" s="413">
        <v>2.0698963640368704</v>
      </c>
      <c r="DL100" s="413">
        <v>1.6637216560940846</v>
      </c>
      <c r="DM100" s="413">
        <v>2.1619470302962172</v>
      </c>
      <c r="DO100" s="413">
        <v>1.3624566056112939</v>
      </c>
      <c r="DP100" s="413">
        <v>2.0680958956523643</v>
      </c>
      <c r="DR100" s="413">
        <v>1.1394548153307025</v>
      </c>
      <c r="DS100" s="413">
        <v>2.0861712798297671</v>
      </c>
      <c r="DU100" s="413">
        <v>0.94795655119995825</v>
      </c>
      <c r="DV100" s="413">
        <v>2.158187591494674</v>
      </c>
      <c r="DX100" s="413">
        <v>0.78176204512830594</v>
      </c>
      <c r="DY100" s="413">
        <v>2.1432150960961698</v>
      </c>
      <c r="EA100" s="413">
        <v>0.63628687955971164</v>
      </c>
      <c r="EB100" s="413">
        <v>2.1732646847092663</v>
      </c>
      <c r="ED100" s="413">
        <v>0.52335643045045654</v>
      </c>
      <c r="EE100" s="413">
        <v>2.163829204756893</v>
      </c>
    </row>
    <row r="101" spans="19:135" x14ac:dyDescent="0.2">
      <c r="S101" s="413">
        <v>4914.2817825727825</v>
      </c>
      <c r="T101" s="413">
        <v>122.67591706823075</v>
      </c>
      <c r="V101" s="413">
        <v>4380.9388073142054</v>
      </c>
      <c r="W101" s="413">
        <v>71.380490353715885</v>
      </c>
      <c r="Y101" s="413">
        <v>3425.6370960064032</v>
      </c>
      <c r="Z101" s="413">
        <v>68.154620341607512</v>
      </c>
      <c r="AB101" s="413">
        <v>2908.8959768540731</v>
      </c>
      <c r="AC101" s="413">
        <v>39.011159300217159</v>
      </c>
      <c r="AE101" s="413">
        <v>2430.3841886002579</v>
      </c>
      <c r="AF101" s="413">
        <v>29.646898594720316</v>
      </c>
      <c r="AH101" s="413">
        <v>1643.0139888548433</v>
      </c>
      <c r="AI101" s="413">
        <v>37.10948581316439</v>
      </c>
      <c r="AJ101" s="413"/>
      <c r="AK101" s="413">
        <v>1382.4483464397738</v>
      </c>
      <c r="AL101" s="413">
        <v>37.639147614127552</v>
      </c>
      <c r="AN101" s="413">
        <v>1094.7947878935743</v>
      </c>
      <c r="AO101" s="413">
        <v>24.787566025765859</v>
      </c>
      <c r="AQ101" s="413">
        <v>969.12308972541973</v>
      </c>
      <c r="AR101" s="413">
        <v>26.8670081319232</v>
      </c>
      <c r="AT101" s="413">
        <v>679.85306477563256</v>
      </c>
      <c r="AU101" s="413">
        <v>21.949862842340671</v>
      </c>
      <c r="AW101" s="413">
        <v>550.09113930288197</v>
      </c>
      <c r="AX101" s="413">
        <v>25.405273479582501</v>
      </c>
      <c r="AZ101" s="413">
        <v>432.2663748481973</v>
      </c>
      <c r="BA101" s="413">
        <v>21.099056667166163</v>
      </c>
      <c r="BC101" s="413">
        <v>362.30606529145354</v>
      </c>
      <c r="BD101" s="413">
        <v>20.879874845047507</v>
      </c>
      <c r="BF101" s="413">
        <v>291.71083195290402</v>
      </c>
      <c r="BG101" s="413">
        <v>12.9927961275963</v>
      </c>
      <c r="BI101" s="413">
        <v>215.89948529635265</v>
      </c>
      <c r="BJ101" s="413">
        <v>14.705388901032894</v>
      </c>
      <c r="BL101" s="413">
        <v>170.67510814873049</v>
      </c>
      <c r="BM101" s="413">
        <v>14.433712049298919</v>
      </c>
      <c r="BO101" s="413">
        <v>137.80707123451089</v>
      </c>
      <c r="BP101" s="413">
        <v>12.601467416928717</v>
      </c>
      <c r="BR101" s="413">
        <v>97.083219247955043</v>
      </c>
      <c r="BS101" s="413">
        <v>12.231044798258594</v>
      </c>
      <c r="BU101" s="413">
        <v>78.028973249772349</v>
      </c>
      <c r="BV101" s="413">
        <v>9.4348011268447607</v>
      </c>
      <c r="BX101" s="413">
        <v>59.569363110989315</v>
      </c>
      <c r="BY101" s="413">
        <v>13.6077664875128</v>
      </c>
      <c r="CA101" s="413">
        <v>42.711802854515646</v>
      </c>
      <c r="CB101" s="413">
        <v>9.4418411451612663</v>
      </c>
      <c r="CD101" s="413">
        <v>24.13315037292746</v>
      </c>
      <c r="CE101" s="413">
        <v>14.093276927949974</v>
      </c>
      <c r="CG101" s="413">
        <v>13.688745095370809</v>
      </c>
      <c r="CH101" s="413">
        <v>12.601467416928717</v>
      </c>
      <c r="CJ101" s="413">
        <v>8.1284770286030223</v>
      </c>
      <c r="CK101" s="413">
        <v>13.456365088469372</v>
      </c>
      <c r="CN101" s="413">
        <v>10.329496376662506</v>
      </c>
      <c r="CO101" s="413">
        <v>1.4525514334152221</v>
      </c>
      <c r="CQ101" s="413">
        <v>7.6014776217889937</v>
      </c>
      <c r="CR101" s="413">
        <v>1.850102402860861</v>
      </c>
      <c r="CT101" s="413">
        <v>5.9634100481106076</v>
      </c>
      <c r="CU101" s="413">
        <v>1.7605721073984051</v>
      </c>
      <c r="CW101" s="413">
        <v>4.7485402303686213</v>
      </c>
      <c r="CX101" s="413">
        <v>1.7317020339521068</v>
      </c>
      <c r="CZ101" s="413">
        <v>3.9126027282570406</v>
      </c>
      <c r="DA101" s="413">
        <v>1.7437997001089736</v>
      </c>
      <c r="DC101" s="413">
        <v>3.4217366013341395</v>
      </c>
      <c r="DD101" s="413">
        <v>1.9458781714914157</v>
      </c>
      <c r="DF101" s="413">
        <v>3.0240823073045755</v>
      </c>
      <c r="DG101" s="413">
        <v>1.8760423172443195</v>
      </c>
      <c r="DI101" s="413">
        <v>2.1412615117163294</v>
      </c>
      <c r="DJ101" s="413">
        <v>1.9357446719550802</v>
      </c>
      <c r="DL101" s="413">
        <v>1.7020570971059308</v>
      </c>
      <c r="DM101" s="413">
        <v>2.0218294585450391</v>
      </c>
      <c r="DO101" s="413">
        <v>1.3914099315888415</v>
      </c>
      <c r="DP101" s="413">
        <v>1.934060893412886</v>
      </c>
      <c r="DR101" s="413">
        <v>1.1667319227068789</v>
      </c>
      <c r="DS101" s="413">
        <v>1.952663291970963</v>
      </c>
      <c r="DU101" s="413">
        <v>0.96725355560774751</v>
      </c>
      <c r="DV101" s="413">
        <v>2.0165580721240604</v>
      </c>
      <c r="DX101" s="413">
        <v>0.80047643990787876</v>
      </c>
      <c r="DY101" s="413">
        <v>2.0060564946932389</v>
      </c>
      <c r="EA101" s="413">
        <v>0.65208987676278929</v>
      </c>
      <c r="EB101" s="413">
        <v>2.0341830100905796</v>
      </c>
      <c r="ED101" s="413">
        <v>0.53588492158265333</v>
      </c>
      <c r="EE101" s="413">
        <v>2.0253513693124403</v>
      </c>
    </row>
    <row r="102" spans="19:135" x14ac:dyDescent="0.2">
      <c r="S102" s="413">
        <v>4971.7646274060298</v>
      </c>
      <c r="T102" s="413">
        <v>116.95726687403403</v>
      </c>
      <c r="V102" s="413">
        <v>4438.4351062482747</v>
      </c>
      <c r="W102" s="413">
        <v>67.698625467141639</v>
      </c>
      <c r="Y102" s="413">
        <v>3551.0108959595373</v>
      </c>
      <c r="Z102" s="413">
        <v>57.840055499128972</v>
      </c>
      <c r="AB102" s="413">
        <v>2942.9216236264115</v>
      </c>
      <c r="AC102" s="413">
        <v>36.943777692626306</v>
      </c>
      <c r="AE102" s="413">
        <v>2402.2844277168942</v>
      </c>
      <c r="AF102" s="413">
        <v>31.305945305827748</v>
      </c>
      <c r="AH102" s="413">
        <v>1665.7508355771224</v>
      </c>
      <c r="AI102" s="413">
        <v>35.195347760914366</v>
      </c>
      <c r="AJ102" s="413"/>
      <c r="AK102" s="413">
        <v>1398.6189828225279</v>
      </c>
      <c r="AL102" s="413">
        <v>35.617898039892459</v>
      </c>
      <c r="AN102" s="413">
        <v>1079.4707945579205</v>
      </c>
      <c r="AO102" s="413">
        <v>26.116178061843289</v>
      </c>
      <c r="AQ102" s="413">
        <v>980.8045944682051</v>
      </c>
      <c r="AR102" s="413">
        <v>25.443201214638822</v>
      </c>
      <c r="AT102" s="413">
        <v>687.07860926748197</v>
      </c>
      <c r="AU102" s="413">
        <v>20.771139259664555</v>
      </c>
      <c r="AW102" s="413">
        <v>557.1142811854404</v>
      </c>
      <c r="AX102" s="413">
        <v>24.07688282322648</v>
      </c>
      <c r="AZ102" s="413">
        <v>437.01452093875986</v>
      </c>
      <c r="BA102" s="413">
        <v>19.966021994264466</v>
      </c>
      <c r="BC102" s="413">
        <v>366.41484798031593</v>
      </c>
      <c r="BD102" s="413">
        <v>19.743877995391657</v>
      </c>
      <c r="BF102" s="413">
        <v>294.81116304536704</v>
      </c>
      <c r="BG102" s="413">
        <v>12.276745484327687</v>
      </c>
      <c r="BI102" s="413">
        <v>218.34792365469576</v>
      </c>
      <c r="BJ102" s="413">
        <v>13.91569883259953</v>
      </c>
      <c r="BL102" s="413">
        <v>172.06408751614546</v>
      </c>
      <c r="BM102" s="413">
        <v>13.617920270727824</v>
      </c>
      <c r="BO102" s="413">
        <v>138.83068313444372</v>
      </c>
      <c r="BP102" s="413">
        <v>11.889233898513661</v>
      </c>
      <c r="BR102" s="413">
        <v>98.011356588881853</v>
      </c>
      <c r="BS102" s="413">
        <v>11.548358202450865</v>
      </c>
      <c r="BU102" s="413">
        <v>78.691710733039628</v>
      </c>
      <c r="BV102" s="413">
        <v>8.9081893475856742</v>
      </c>
      <c r="BX102" s="413">
        <v>60.138859577081227</v>
      </c>
      <c r="BY102" s="413">
        <v>12.857823992368358</v>
      </c>
      <c r="CA102" s="413">
        <v>43.18096236250598</v>
      </c>
      <c r="CB102" s="413">
        <v>8.9481462606676967</v>
      </c>
      <c r="CD102" s="413">
        <v>24.363868700861229</v>
      </c>
      <c r="CE102" s="413">
        <v>13.316577292943215</v>
      </c>
      <c r="CG102" s="413">
        <v>13.790423204115498</v>
      </c>
      <c r="CH102" s="413">
        <v>11.889233898513661</v>
      </c>
      <c r="CJ102" s="413">
        <v>8.2061870913054502</v>
      </c>
      <c r="CK102" s="413">
        <v>12.714766530081279</v>
      </c>
      <c r="CN102" s="413">
        <v>10.539767972822036</v>
      </c>
      <c r="CO102" s="413">
        <v>1.3584103759139439</v>
      </c>
      <c r="CQ102" s="413">
        <v>7.7630152873471152</v>
      </c>
      <c r="CR102" s="413">
        <v>1.7301957388458942</v>
      </c>
      <c r="CT102" s="413">
        <v>6.0901374274264874</v>
      </c>
      <c r="CU102" s="413">
        <v>1.6464679757408782</v>
      </c>
      <c r="CW102" s="413">
        <v>4.8409601414789476</v>
      </c>
      <c r="CX102" s="413">
        <v>1.6194689955872861</v>
      </c>
      <c r="CZ102" s="413">
        <v>4.0062654898716925</v>
      </c>
      <c r="DA102" s="413">
        <v>1.6251159535566688</v>
      </c>
      <c r="DC102" s="413">
        <v>3.5875215666896474</v>
      </c>
      <c r="DD102" s="413">
        <v>1.7301957388458942</v>
      </c>
      <c r="DF102" s="413">
        <v>3.0937631511416441</v>
      </c>
      <c r="DG102" s="413">
        <v>1.7559818805319054</v>
      </c>
      <c r="DI102" s="413">
        <v>2.1906004164980648</v>
      </c>
      <c r="DJ102" s="413">
        <v>1.8102874617812195</v>
      </c>
      <c r="DL102" s="413">
        <v>1.7428021916664964</v>
      </c>
      <c r="DM102" s="413">
        <v>1.8924391321543745</v>
      </c>
      <c r="DO102" s="413">
        <v>1.4209785396103893</v>
      </c>
      <c r="DP102" s="413">
        <v>1.8071395285384542</v>
      </c>
      <c r="DR102" s="413">
        <v>1.1936157362556987</v>
      </c>
      <c r="DS102" s="413">
        <v>1.8261095720673144</v>
      </c>
      <c r="DU102" s="413">
        <v>0.98867436231765138</v>
      </c>
      <c r="DV102" s="413">
        <v>1.8858632787726497</v>
      </c>
      <c r="DX102" s="413">
        <v>0.81963883363310031</v>
      </c>
      <c r="DY102" s="413">
        <v>1.8760423172443195</v>
      </c>
      <c r="EA102" s="413">
        <v>0.66770008380923007</v>
      </c>
      <c r="EB102" s="413">
        <v>1.9023459299599248</v>
      </c>
      <c r="ED102" s="413">
        <v>0.54871332894959346</v>
      </c>
      <c r="EE102" s="413">
        <v>1.8940866751112604</v>
      </c>
    </row>
    <row r="103" spans="19:135" x14ac:dyDescent="0.2">
      <c r="S103" s="413">
        <v>5033.4661972942085</v>
      </c>
      <c r="T103" s="413">
        <v>111.5883992507748</v>
      </c>
      <c r="V103" s="413">
        <v>4496.6859978704679</v>
      </c>
      <c r="W103" s="413">
        <v>64.158800493756871</v>
      </c>
      <c r="Y103" s="413">
        <v>3677.0837372056853</v>
      </c>
      <c r="Z103" s="413">
        <v>49.049903808687787</v>
      </c>
      <c r="AB103" s="413">
        <v>2979.4444475820492</v>
      </c>
      <c r="AC103" s="413">
        <v>34.985956190094448</v>
      </c>
      <c r="AE103" s="413">
        <v>2375.3464782185783</v>
      </c>
      <c r="AF103" s="413">
        <v>33.107184923050838</v>
      </c>
      <c r="AH103" s="413">
        <v>1688.2072961281383</v>
      </c>
      <c r="AI103" s="413">
        <v>33.355053809724517</v>
      </c>
      <c r="AJ103" s="413"/>
      <c r="AK103" s="413">
        <v>1414.4802173296364</v>
      </c>
      <c r="AL103" s="413">
        <v>33.680059797807495</v>
      </c>
      <c r="AN103" s="413">
        <v>1066.6141630969278</v>
      </c>
      <c r="AO103" s="413">
        <v>27.577644905728047</v>
      </c>
      <c r="AQ103" s="413">
        <v>992.62690439301775</v>
      </c>
      <c r="AR103" s="413">
        <v>24.094848405521336</v>
      </c>
      <c r="AT103" s="413">
        <v>694.87052048866144</v>
      </c>
      <c r="AU103" s="413">
        <v>19.655713989799608</v>
      </c>
      <c r="AW103" s="413">
        <v>564.02829026116808</v>
      </c>
      <c r="AX103" s="413">
        <v>22.800937539627039</v>
      </c>
      <c r="AZ103" s="413">
        <v>442.1263234377704</v>
      </c>
      <c r="BA103" s="413">
        <v>18.907930222880807</v>
      </c>
      <c r="BC103" s="413">
        <v>370.83149724797681</v>
      </c>
      <c r="BD103" s="413">
        <v>18.697558661068175</v>
      </c>
      <c r="BF103" s="413">
        <v>298.04945904227321</v>
      </c>
      <c r="BG103" s="413">
        <v>11.608813118941361</v>
      </c>
      <c r="BI103" s="413">
        <v>220.74632404021622</v>
      </c>
      <c r="BJ103" s="413">
        <v>13.168415694603645</v>
      </c>
      <c r="BL103" s="413">
        <v>173.52551031298412</v>
      </c>
      <c r="BM103" s="413">
        <v>12.857823992368358</v>
      </c>
      <c r="BO103" s="413">
        <v>139.91119437545052</v>
      </c>
      <c r="BP103" s="413">
        <v>11.217255738301761</v>
      </c>
      <c r="BR103" s="413">
        <v>98.948367130865407</v>
      </c>
      <c r="BS103" s="413">
        <v>10.903776363496119</v>
      </c>
      <c r="BU103" s="413">
        <v>79.332115557037312</v>
      </c>
      <c r="BV103" s="413">
        <v>8.4109708710921698</v>
      </c>
      <c r="BX103" s="413">
        <v>60.713800557063394</v>
      </c>
      <c r="BY103" s="413">
        <v>12.149211846810644</v>
      </c>
      <c r="CA103" s="413">
        <v>43.732263780815728</v>
      </c>
      <c r="CB103" s="413">
        <v>8.4865934560592624</v>
      </c>
      <c r="CD103" s="413">
        <v>24.614134704158097</v>
      </c>
      <c r="CE103" s="413">
        <v>12.582682629846378</v>
      </c>
      <c r="CG103" s="413">
        <v>13.907551880642238</v>
      </c>
      <c r="CH103" s="413">
        <v>11.217255738301761</v>
      </c>
      <c r="CJ103" s="413">
        <v>8.2846400796289981</v>
      </c>
      <c r="CK103" s="413">
        <v>12.014038475591343</v>
      </c>
      <c r="CN103" s="413">
        <v>10.773181777510716</v>
      </c>
      <c r="CO103" s="413">
        <v>1.2703706780640904</v>
      </c>
      <c r="CQ103" s="413">
        <v>7.9279857614580322</v>
      </c>
      <c r="CR103" s="413">
        <v>1.6166528791447512</v>
      </c>
      <c r="CT103" s="413">
        <v>6.2195578680174952</v>
      </c>
      <c r="CU103" s="413">
        <v>1.5384196906973198</v>
      </c>
      <c r="CW103" s="413">
        <v>4.948168092155143</v>
      </c>
      <c r="CX103" s="413">
        <v>1.5145098730888413</v>
      </c>
      <c r="CZ103" s="413">
        <v>4.1021704195577238</v>
      </c>
      <c r="DA103" s="413">
        <v>1.5026946780037842</v>
      </c>
      <c r="DC103" s="413">
        <v>3.7317952555503333</v>
      </c>
      <c r="DD103" s="413">
        <v>1.5384196906973198</v>
      </c>
      <c r="DF103" s="413">
        <v>3.159508168372589</v>
      </c>
      <c r="DG103" s="413">
        <v>1.6421752452668934</v>
      </c>
      <c r="DI103" s="413">
        <v>2.2430406203351709</v>
      </c>
      <c r="DJ103" s="413">
        <v>1.6944351160006015</v>
      </c>
      <c r="DL103" s="413">
        <v>1.7845226722664449</v>
      </c>
      <c r="DM103" s="413">
        <v>1.76978858976433</v>
      </c>
      <c r="DO103" s="413">
        <v>1.4537206986036317</v>
      </c>
      <c r="DP103" s="413">
        <v>1.6900173238747798</v>
      </c>
      <c r="DR103" s="413">
        <v>1.2221893875893772</v>
      </c>
      <c r="DS103" s="413">
        <v>1.7092446641215471</v>
      </c>
      <c r="DU103" s="413">
        <v>1.0114553771332748</v>
      </c>
      <c r="DV103" s="413">
        <v>1.7651743333538015</v>
      </c>
      <c r="DX103" s="413">
        <v>0.8399956107591674</v>
      </c>
      <c r="DY103" s="413">
        <v>1.7559818805319054</v>
      </c>
      <c r="EA103" s="413">
        <v>0.68308521574083358</v>
      </c>
      <c r="EB103" s="413">
        <v>1.7790533198259013</v>
      </c>
      <c r="ED103" s="413">
        <v>0.56184883216667647</v>
      </c>
      <c r="EE103" s="413">
        <v>1.7728714598174748</v>
      </c>
    </row>
    <row r="104" spans="19:135" x14ac:dyDescent="0.2">
      <c r="S104" s="413">
        <v>5095.9335081238833</v>
      </c>
      <c r="T104" s="413">
        <v>106.46598693830134</v>
      </c>
      <c r="V104" s="413">
        <v>4557.3071001174358</v>
      </c>
      <c r="W104" s="413">
        <v>60.804065849100837</v>
      </c>
      <c r="Y104" s="413">
        <v>3634.56981111604</v>
      </c>
      <c r="Z104" s="413">
        <v>51.794746792312097</v>
      </c>
      <c r="AB104" s="413">
        <v>3016.4205342610244</v>
      </c>
      <c r="AC104" s="413">
        <v>33.156610903024294</v>
      </c>
      <c r="AE104" s="413">
        <v>2608.7778490845544</v>
      </c>
      <c r="AF104" s="413">
        <v>21.304642297423243</v>
      </c>
      <c r="AH104" s="413">
        <v>1709.7610324470047</v>
      </c>
      <c r="AI104" s="413">
        <v>31.587415369765523</v>
      </c>
      <c r="AJ104" s="413"/>
      <c r="AK104" s="413">
        <v>1431.529916735718</v>
      </c>
      <c r="AL104" s="413">
        <v>31.871416115850703</v>
      </c>
      <c r="AN104" s="413">
        <v>1109.1630891104498</v>
      </c>
      <c r="AO104" s="413">
        <v>23.49147404986574</v>
      </c>
      <c r="AQ104" s="413">
        <v>1004.9457977647364</v>
      </c>
      <c r="AR104" s="413">
        <v>22.817951042694506</v>
      </c>
      <c r="AT104" s="413">
        <v>702.7507969706129</v>
      </c>
      <c r="AU104" s="413">
        <v>18.586319209617535</v>
      </c>
      <c r="AW104" s="413">
        <v>571.02810493031461</v>
      </c>
      <c r="AX104" s="413">
        <v>21.59261049293529</v>
      </c>
      <c r="AZ104" s="413">
        <v>447.29791920116236</v>
      </c>
      <c r="BA104" s="413">
        <v>17.905911624059588</v>
      </c>
      <c r="BC104" s="413">
        <v>375.30138341600087</v>
      </c>
      <c r="BD104" s="413">
        <v>17.706688623465162</v>
      </c>
      <c r="BF104" s="413">
        <v>301.2171576799081</v>
      </c>
      <c r="BG104" s="413">
        <v>10.977220485880689</v>
      </c>
      <c r="BI104" s="413">
        <v>223.17106918923614</v>
      </c>
      <c r="BJ104" s="413">
        <v>12.451970847350331</v>
      </c>
      <c r="BL104" s="413">
        <v>175.12272887549639</v>
      </c>
      <c r="BM104" s="413">
        <v>12.140153160838528</v>
      </c>
      <c r="BO104" s="413">
        <v>141.00011517344851</v>
      </c>
      <c r="BP104" s="413">
        <v>10.583257707983531</v>
      </c>
      <c r="BR104" s="413">
        <v>100</v>
      </c>
      <c r="BS104" s="413">
        <v>10.302854437032941</v>
      </c>
      <c r="BU104" s="413">
        <v>79.977732090562938</v>
      </c>
      <c r="BV104" s="413">
        <v>7.9355837452438847</v>
      </c>
      <c r="BX104" s="413">
        <v>61.251053077374181</v>
      </c>
      <c r="BY104" s="413">
        <v>11.471092829649745</v>
      </c>
      <c r="CA104" s="413">
        <v>44.212632343777052</v>
      </c>
      <c r="CB104" s="413">
        <v>8.0248692598206066</v>
      </c>
      <c r="CD104" s="413">
        <v>24.858209853229397</v>
      </c>
      <c r="CE104" s="413">
        <v>11.889233898513661</v>
      </c>
      <c r="CG104" s="413">
        <v>14.020733602470301</v>
      </c>
      <c r="CH104" s="413">
        <v>10.583257707983531</v>
      </c>
      <c r="CJ104" s="413">
        <v>8.3638430961091554</v>
      </c>
      <c r="CK104" s="413">
        <v>11.351928496013564</v>
      </c>
      <c r="CN104" s="413">
        <v>11.011764766602667</v>
      </c>
      <c r="CO104" s="413">
        <v>1.188036905709895</v>
      </c>
      <c r="CQ104" s="413">
        <v>8.110662250273263</v>
      </c>
      <c r="CR104" s="413">
        <v>1.5131924993343404</v>
      </c>
      <c r="CT104" s="413">
        <v>6.3572962574392378</v>
      </c>
      <c r="CU104" s="413">
        <v>1.4387134405561346</v>
      </c>
      <c r="CW104" s="413">
        <v>5.0621836820338295</v>
      </c>
      <c r="CX104" s="413">
        <v>1.4163532379647525</v>
      </c>
      <c r="CZ104" s="413">
        <v>4.2336244316522382</v>
      </c>
      <c r="DA104" s="413">
        <v>1.3679002274644014</v>
      </c>
      <c r="DC104" s="413">
        <v>3.9435777802952829</v>
      </c>
      <c r="DD104" s="413">
        <v>1.3679002274644014</v>
      </c>
      <c r="DF104" s="413">
        <v>3.2266503214150135</v>
      </c>
      <c r="DG104" s="413">
        <v>1.5357445119823847</v>
      </c>
      <c r="DI104" s="413">
        <v>2.2967361763386362</v>
      </c>
      <c r="DJ104" s="413">
        <v>1.5846173773525829</v>
      </c>
      <c r="DL104" s="413">
        <v>1.8240427288332492</v>
      </c>
      <c r="DM104" s="413">
        <v>1.6550871302763317</v>
      </c>
      <c r="DO104" s="413">
        <v>1.4898257085796129</v>
      </c>
      <c r="DP104" s="413">
        <v>1.5818618648582723</v>
      </c>
      <c r="DR104" s="413">
        <v>1.2514470560030413</v>
      </c>
      <c r="DS104" s="413">
        <v>1.5984671064343197</v>
      </c>
      <c r="DU104" s="413">
        <v>1.0329496376662506</v>
      </c>
      <c r="DV104" s="413">
        <v>1.6507719276329031</v>
      </c>
      <c r="DX104" s="413">
        <v>0.86085797444111245</v>
      </c>
      <c r="DY104" s="413">
        <v>1.6436049104082135</v>
      </c>
      <c r="EA104" s="413">
        <v>0.69943741200710985</v>
      </c>
      <c r="EB104" s="413">
        <v>1.6651998547149909</v>
      </c>
      <c r="ED104" s="413">
        <v>0.5752987827202154</v>
      </c>
      <c r="EE104" s="413">
        <v>1.6594136130812061</v>
      </c>
    </row>
    <row r="105" spans="19:135" x14ac:dyDescent="0.2">
      <c r="S105" s="413">
        <v>5155.5411513336812</v>
      </c>
      <c r="T105" s="413">
        <v>101.57871652297079</v>
      </c>
      <c r="V105" s="413">
        <v>4617.1180910687908</v>
      </c>
      <c r="W105" s="413">
        <v>57.62474353212933</v>
      </c>
      <c r="Y105" s="413">
        <v>3592.5474250730035</v>
      </c>
      <c r="Z105" s="413">
        <v>54.693191769411037</v>
      </c>
      <c r="AB105" s="413">
        <v>3051.7039065205554</v>
      </c>
      <c r="AC105" s="413">
        <v>31.399488869725037</v>
      </c>
      <c r="AE105" s="413">
        <v>2577.7069803418572</v>
      </c>
      <c r="AF105" s="413">
        <v>22.496854583033276</v>
      </c>
      <c r="AH105" s="413">
        <v>1732.810806973162</v>
      </c>
      <c r="AI105" s="413">
        <v>29.935772947204903</v>
      </c>
      <c r="AJ105" s="413"/>
      <c r="AK105" s="413">
        <v>1448.7851278529415</v>
      </c>
      <c r="AL105" s="413">
        <v>30.204923865446236</v>
      </c>
      <c r="AN105" s="413">
        <v>1123.3240329780276</v>
      </c>
      <c r="AO105" s="413">
        <v>22.246552282426237</v>
      </c>
      <c r="AQ105" s="413">
        <v>1017.4175734865414</v>
      </c>
      <c r="AR105" s="413">
        <v>21.608722371853325</v>
      </c>
      <c r="AT105" s="413">
        <v>710.72044083195476</v>
      </c>
      <c r="AU105" s="413">
        <v>17.588220363857911</v>
      </c>
      <c r="AW105" s="413">
        <v>578.11479007430864</v>
      </c>
      <c r="AX105" s="413">
        <v>20.46357631630255</v>
      </c>
      <c r="AZ105" s="413">
        <v>452.84906369225382</v>
      </c>
      <c r="BA105" s="413">
        <v>16.956994621264389</v>
      </c>
      <c r="BC105" s="413">
        <v>379.55754133056763</v>
      </c>
      <c r="BD105" s="413">
        <v>16.743333112794346</v>
      </c>
      <c r="BF105" s="413">
        <v>304.311264576582</v>
      </c>
      <c r="BG105" s="413">
        <v>10.379990474566906</v>
      </c>
      <c r="BI105" s="413">
        <v>225.70197196339205</v>
      </c>
      <c r="BJ105" s="413">
        <v>11.783290965658543</v>
      </c>
      <c r="BL105" s="413">
        <v>176.734649063907</v>
      </c>
      <c r="BM105" s="413">
        <v>11.462539762256478</v>
      </c>
      <c r="BO105" s="413">
        <v>141.99739578666347</v>
      </c>
      <c r="BP105" s="413">
        <v>9.9850931748971519</v>
      </c>
      <c r="BR105" s="413">
        <v>101.09843058975613</v>
      </c>
      <c r="BS105" s="413">
        <v>9.7495836680519083</v>
      </c>
      <c r="BU105" s="413">
        <v>80.71388850959481</v>
      </c>
      <c r="BV105" s="413">
        <v>7.4926521116716644</v>
      </c>
      <c r="BX105" s="413">
        <v>61.793059710719113</v>
      </c>
      <c r="BY105" s="413">
        <v>10.838905322126354</v>
      </c>
      <c r="CA105" s="413">
        <v>45.237056391578896</v>
      </c>
      <c r="CB105" s="413">
        <v>7.1807703859610923</v>
      </c>
      <c r="CD105" s="413">
        <v>25.113553735823157</v>
      </c>
      <c r="CE105" s="413">
        <v>11.242384606850566</v>
      </c>
      <c r="CG105" s="413">
        <v>14.124877676012469</v>
      </c>
      <c r="CH105" s="413">
        <v>9.9850931748971519</v>
      </c>
      <c r="CJ105" s="413">
        <v>8.4467794363473097</v>
      </c>
      <c r="CK105" s="413">
        <v>10.72630829678293</v>
      </c>
      <c r="CN105" s="413">
        <v>11.25563141690629</v>
      </c>
      <c r="CO105" s="413">
        <v>1.1100728322376199</v>
      </c>
      <c r="CQ105" s="413">
        <v>8.2902810558544502</v>
      </c>
      <c r="CR105" s="413">
        <v>1.4163532379647525</v>
      </c>
      <c r="CT105" s="413">
        <v>6.4923940433939666</v>
      </c>
      <c r="CU105" s="413">
        <v>1.3454692347955115</v>
      </c>
      <c r="CW105" s="413">
        <v>5.1788264168464151</v>
      </c>
      <c r="CX105" s="413">
        <v>1.3245582153927387</v>
      </c>
      <c r="CZ105" s="413">
        <v>4.3692908863145616</v>
      </c>
      <c r="DA105" s="413">
        <v>1.2451970847350329</v>
      </c>
      <c r="DC105" s="413">
        <v>4.0699496927724068</v>
      </c>
      <c r="DD105" s="413">
        <v>1.2258444754550979</v>
      </c>
      <c r="DF105" s="413">
        <v>3.3009987333680431</v>
      </c>
      <c r="DG105" s="413">
        <v>1.4362116423821123</v>
      </c>
      <c r="DI105" s="413">
        <v>2.3682591490444653</v>
      </c>
      <c r="DJ105" s="413">
        <v>1.4250072778284719</v>
      </c>
      <c r="DL105" s="413">
        <v>1.8628051404266734</v>
      </c>
      <c r="DM105" s="413">
        <v>1.546473219371959</v>
      </c>
      <c r="DO105" s="413">
        <v>1.522819403304134</v>
      </c>
      <c r="DP105" s="413">
        <v>1.4780533097013875</v>
      </c>
      <c r="DR105" s="413">
        <v>1.281405116000609</v>
      </c>
      <c r="DS105" s="413">
        <v>1.4961705552825153</v>
      </c>
      <c r="DU105" s="413">
        <v>1.0539767972822036</v>
      </c>
      <c r="DV105" s="413">
        <v>1.5424411988202007</v>
      </c>
      <c r="DX105" s="413">
        <v>0.88146582574731169</v>
      </c>
      <c r="DY105" s="413">
        <v>1.5384196906973198</v>
      </c>
      <c r="EA105" s="413">
        <v>0.71680883332782719</v>
      </c>
      <c r="EB105" s="413">
        <v>1.5586326307601521</v>
      </c>
      <c r="ED105" s="413">
        <v>0.58855480572645225</v>
      </c>
      <c r="EE105" s="413">
        <v>1.5518656469481367</v>
      </c>
    </row>
    <row r="106" spans="19:135" x14ac:dyDescent="0.2">
      <c r="S106" s="413">
        <v>5215.846031099526</v>
      </c>
      <c r="T106" s="413">
        <v>96.915793928004874</v>
      </c>
      <c r="V106" s="413">
        <v>4676.0659146661619</v>
      </c>
      <c r="W106" s="413">
        <v>54.61166158500869</v>
      </c>
      <c r="Y106" s="413">
        <v>3762.2832108964822</v>
      </c>
      <c r="Z106" s="413">
        <v>43.890571335181988</v>
      </c>
      <c r="AB106" s="413">
        <v>3086.312182185382</v>
      </c>
      <c r="AC106" s="413">
        <v>29.713313503593483</v>
      </c>
      <c r="AE106" s="413">
        <v>2547.00616951144</v>
      </c>
      <c r="AF106" s="413">
        <v>23.7735093057981</v>
      </c>
      <c r="AH106" s="413">
        <v>1757.4095097744546</v>
      </c>
      <c r="AI106" s="413">
        <v>28.412846117989893</v>
      </c>
      <c r="AJ106" s="413"/>
      <c r="AK106" s="413">
        <v>1465.2152785555384</v>
      </c>
      <c r="AL106" s="413">
        <v>28.582897507975769</v>
      </c>
      <c r="AN106" s="413">
        <v>1137.2649295252616</v>
      </c>
      <c r="AO106" s="413">
        <v>21.067604672408908</v>
      </c>
      <c r="AQ106" s="413">
        <v>1029.3184084599743</v>
      </c>
      <c r="AR106" s="413">
        <v>20.448318280303731</v>
      </c>
      <c r="AT106" s="413">
        <v>718.78046555597325</v>
      </c>
      <c r="AU106" s="413">
        <v>16.631310273511534</v>
      </c>
      <c r="AW106" s="413">
        <v>585.28942379017951</v>
      </c>
      <c r="AX106" s="413">
        <v>19.379116842122809</v>
      </c>
      <c r="AZ106" s="413">
        <v>458.14608441935462</v>
      </c>
      <c r="BA106" s="413">
        <v>16.058365115531554</v>
      </c>
      <c r="BC106" s="413">
        <v>384.1326084878977</v>
      </c>
      <c r="BD106" s="413">
        <v>15.844203959486704</v>
      </c>
      <c r="BF106" s="413">
        <v>307.6539125947649</v>
      </c>
      <c r="BG106" s="413">
        <v>9.8152535417034112</v>
      </c>
      <c r="BI106" s="413">
        <v>228.26157679501208</v>
      </c>
      <c r="BJ106" s="413">
        <v>11.150519679454229</v>
      </c>
      <c r="BL106" s="413">
        <v>178.23574117941914</v>
      </c>
      <c r="BM106" s="413">
        <v>10.822747955532021</v>
      </c>
      <c r="BO106" s="413">
        <v>143.00173007228344</v>
      </c>
      <c r="BP106" s="413">
        <v>9.4277663577012838</v>
      </c>
      <c r="BR106" s="413">
        <v>102.1369150962167</v>
      </c>
      <c r="BS106" s="413">
        <v>9.2191448404939891</v>
      </c>
      <c r="BU106" s="413">
        <v>81.485531378851391</v>
      </c>
      <c r="BV106" s="413">
        <v>7.0744430994360963</v>
      </c>
      <c r="BX106" s="413">
        <v>62.405803178719957</v>
      </c>
      <c r="BY106" s="413">
        <v>10.241558526870204</v>
      </c>
      <c r="CA106" s="413">
        <v>44.714031894615403</v>
      </c>
      <c r="CB106" s="413">
        <v>7.5882657712600148</v>
      </c>
      <c r="CD106" s="413">
        <v>25.362581152202157</v>
      </c>
      <c r="CE106" s="413">
        <v>10.63072799536322</v>
      </c>
      <c r="CG106" s="413">
        <v>14.224781613346082</v>
      </c>
      <c r="CH106" s="413">
        <v>9.4207368338169548</v>
      </c>
      <c r="CJ106" s="413">
        <v>8.5275325414274334</v>
      </c>
      <c r="CK106" s="413">
        <v>10.135166876538864</v>
      </c>
      <c r="CN106" s="413">
        <v>11.494822862824373</v>
      </c>
      <c r="CO106" s="413">
        <v>1.038128095599564</v>
      </c>
      <c r="CQ106" s="413">
        <v>8.4664563621849922</v>
      </c>
      <c r="CR106" s="413">
        <v>1.3234060682458151</v>
      </c>
      <c r="CT106" s="413">
        <v>6.6536409403597316</v>
      </c>
      <c r="CU106" s="413">
        <v>1.2571737771610514</v>
      </c>
      <c r="CW106" s="413">
        <v>5.2981568312137428</v>
      </c>
      <c r="CX106" s="413">
        <v>1.2387125040116993</v>
      </c>
      <c r="CZ106" s="413">
        <v>4.4738861849259957</v>
      </c>
      <c r="DA106" s="413">
        <v>1.1424129809845094</v>
      </c>
      <c r="DC106" s="413">
        <v>4.2336244316522382</v>
      </c>
      <c r="DD106" s="413">
        <v>1.0814678306544028</v>
      </c>
      <c r="DF106" s="413">
        <v>3.3741026836271724</v>
      </c>
      <c r="DG106" s="413">
        <v>1.3431295802264172</v>
      </c>
      <c r="DI106" s="413">
        <v>2.4292053635782822</v>
      </c>
      <c r="DJ106" s="413">
        <v>1.3338115758329214</v>
      </c>
      <c r="DL106" s="413">
        <v>1.9057278590892666</v>
      </c>
      <c r="DM106" s="413">
        <v>1.447504103177087</v>
      </c>
      <c r="DO106" s="413">
        <v>1.5497396761309226</v>
      </c>
      <c r="DP106" s="413">
        <v>1.3834628389983392</v>
      </c>
      <c r="DR106" s="413">
        <v>1.3120803340709157</v>
      </c>
      <c r="DS106" s="413">
        <v>1.4004206414280507</v>
      </c>
      <c r="DU106" s="413">
        <v>1.0773181777510714</v>
      </c>
      <c r="DV106" s="413">
        <v>1.4424743114177601</v>
      </c>
      <c r="DX106" s="413">
        <v>0.90335815517666007</v>
      </c>
      <c r="DY106" s="413">
        <v>1.4399659734147563</v>
      </c>
      <c r="EA106" s="413">
        <v>0.73461169608064625</v>
      </c>
      <c r="EB106" s="413">
        <v>1.4588853528852295</v>
      </c>
      <c r="ED106" s="413">
        <v>0.60211627374877441</v>
      </c>
      <c r="EE106" s="413">
        <v>1.4512879532825103</v>
      </c>
    </row>
    <row r="107" spans="19:135" x14ac:dyDescent="0.2">
      <c r="S107" s="413">
        <v>5278.7161977438809</v>
      </c>
      <c r="T107" s="413">
        <v>92.397975459536809</v>
      </c>
      <c r="V107" s="413">
        <v>4737.4355195591106</v>
      </c>
      <c r="W107" s="413">
        <v>51.756127633134298</v>
      </c>
      <c r="Y107" s="413">
        <v>3718.784220449802</v>
      </c>
      <c r="Z107" s="413">
        <v>46.381279757245828</v>
      </c>
      <c r="AB107" s="413">
        <v>3122.4130840312355</v>
      </c>
      <c r="AC107" s="413">
        <v>28.138667711470916</v>
      </c>
      <c r="AE107" s="413">
        <v>2516.6710091575219</v>
      </c>
      <c r="AF107" s="413">
        <v>25.122611813436237</v>
      </c>
      <c r="AH107" s="413">
        <v>1782.3574117941912</v>
      </c>
      <c r="AI107" s="413">
        <v>26.967395361673809</v>
      </c>
      <c r="AJ107" s="413"/>
      <c r="AK107" s="413">
        <v>1481.8317576838763</v>
      </c>
      <c r="AL107" s="413">
        <v>27.027807654034522</v>
      </c>
      <c r="AN107" s="413">
        <v>1151.3788381249722</v>
      </c>
      <c r="AO107" s="413">
        <v>19.95113494433572</v>
      </c>
      <c r="AQ107" s="413">
        <v>1040.9915380682396</v>
      </c>
      <c r="AR107" s="413">
        <v>19.321383684041297</v>
      </c>
      <c r="AT107" s="413">
        <v>727.18811245103802</v>
      </c>
      <c r="AU107" s="413">
        <v>15.73819682806546</v>
      </c>
      <c r="AW107" s="413">
        <v>592.76195038067988</v>
      </c>
      <c r="AX107" s="413">
        <v>18.365821796816704</v>
      </c>
      <c r="AZ107" s="413">
        <v>463.34175427135676</v>
      </c>
      <c r="BA107" s="413">
        <v>15.184688797198925</v>
      </c>
      <c r="BC107" s="413">
        <v>388.62584597529695</v>
      </c>
      <c r="BD107" s="413">
        <v>14.993358694989107</v>
      </c>
      <c r="BF107" s="413">
        <v>311.03327728128727</v>
      </c>
      <c r="BG107" s="413">
        <v>9.2812418589373546</v>
      </c>
      <c r="BI107" s="413">
        <v>230.76887177918817</v>
      </c>
      <c r="BJ107" s="413">
        <v>10.55172867106972</v>
      </c>
      <c r="BL107" s="413">
        <v>179.7495827900143</v>
      </c>
      <c r="BM107" s="413">
        <v>10.218666695025224</v>
      </c>
      <c r="BO107" s="413">
        <v>144.06392718090549</v>
      </c>
      <c r="BP107" s="413">
        <v>8.9081893475856742</v>
      </c>
      <c r="BR107" s="413">
        <v>103.11336690243206</v>
      </c>
      <c r="BS107" s="413">
        <v>8.7110652455712998</v>
      </c>
      <c r="BU107" s="413">
        <v>82.206591610635215</v>
      </c>
      <c r="BV107" s="413">
        <v>6.6795767935357926</v>
      </c>
      <c r="BX107" s="413">
        <v>63.046836470100189</v>
      </c>
      <c r="BY107" s="413">
        <v>9.6771323249026011</v>
      </c>
      <c r="CA107" s="413">
        <v>46.301530556176616</v>
      </c>
      <c r="CB107" s="413">
        <v>6.4350509857423459</v>
      </c>
      <c r="CD107" s="413">
        <v>25.605053114009721</v>
      </c>
      <c r="CE107" s="413">
        <v>10.037364498963816</v>
      </c>
      <c r="CG107" s="413">
        <v>14.335492272453065</v>
      </c>
      <c r="CH107" s="413">
        <v>8.8949100655269202</v>
      </c>
      <c r="CJ107" s="413">
        <v>8.6060243622728443</v>
      </c>
      <c r="CK107" s="413">
        <v>9.569463562798024</v>
      </c>
      <c r="CN107" s="413">
        <v>11.749387322455062</v>
      </c>
      <c r="CO107" s="413">
        <v>0.97084615673441266</v>
      </c>
      <c r="CQ107" s="413">
        <v>8.6539545876510644</v>
      </c>
      <c r="CR107" s="413">
        <v>1.2365584901592415</v>
      </c>
      <c r="CT107" s="413">
        <v>6.8308521574083354</v>
      </c>
      <c r="CU107" s="413">
        <v>1.1746726458755425</v>
      </c>
      <c r="CW107" s="413">
        <v>5.4249880059443498</v>
      </c>
      <c r="CX107" s="413">
        <v>1.1584305240521071</v>
      </c>
      <c r="CZ107" s="413">
        <v>4.6172518251877559</v>
      </c>
      <c r="DA107" s="413">
        <v>1.0563541037491873</v>
      </c>
      <c r="DC107" s="413">
        <v>4.4387457958905143</v>
      </c>
      <c r="DD107" s="413">
        <v>0.96159721595675207</v>
      </c>
      <c r="DF107" s="413">
        <v>3.4458051470145801</v>
      </c>
      <c r="DG107" s="413">
        <v>1.2549876607521337</v>
      </c>
      <c r="DI107" s="413">
        <v>2.4830025693369908</v>
      </c>
      <c r="DJ107" s="413">
        <v>1.2473661465229746</v>
      </c>
      <c r="DL107" s="413">
        <v>1.9496396021739024</v>
      </c>
      <c r="DM107" s="413">
        <v>1.3548686795658937</v>
      </c>
      <c r="DO107" s="413">
        <v>1.5826729217393034</v>
      </c>
      <c r="DP107" s="413">
        <v>1.2971815286319164</v>
      </c>
      <c r="DR107" s="413">
        <v>1.3434898780713371</v>
      </c>
      <c r="DS107" s="413">
        <v>1.3107984019692409</v>
      </c>
      <c r="DU107" s="413">
        <v>1.103107812598763</v>
      </c>
      <c r="DV107" s="413">
        <v>1.3501607776646187</v>
      </c>
      <c r="DX107" s="413">
        <v>0.9249834070658689</v>
      </c>
      <c r="DY107" s="413">
        <v>1.3478129649084578</v>
      </c>
      <c r="EA107" s="413">
        <v>0.7528567156644913</v>
      </c>
      <c r="EB107" s="413">
        <v>1.3655215673401222</v>
      </c>
      <c r="ED107" s="413">
        <v>0.61653017593340975</v>
      </c>
      <c r="EE107" s="413">
        <v>1.3572287829716536</v>
      </c>
    </row>
    <row r="108" spans="19:135" x14ac:dyDescent="0.2">
      <c r="S108" s="413">
        <v>5344.2271582989251</v>
      </c>
      <c r="T108" s="413">
        <v>88.222270631264621</v>
      </c>
      <c r="V108" s="413">
        <v>4802.9945141845783</v>
      </c>
      <c r="W108" s="413">
        <v>49.086503649701243</v>
      </c>
      <c r="Y108" s="413">
        <v>3807.6325887389212</v>
      </c>
      <c r="Z108" s="413">
        <v>41.533615765049134</v>
      </c>
      <c r="AB108" s="413">
        <v>3161.1634681628816</v>
      </c>
      <c r="AC108" s="413">
        <v>26.647469676541412</v>
      </c>
      <c r="AE108" s="413">
        <v>2487.573612165259</v>
      </c>
      <c r="AF108" s="413">
        <v>26.548273383209608</v>
      </c>
      <c r="AH108" s="413">
        <v>1806.3858787478939</v>
      </c>
      <c r="AI108" s="413">
        <v>25.576394745504142</v>
      </c>
      <c r="AJ108" s="413"/>
      <c r="AK108" s="413">
        <v>1498.1086509989955</v>
      </c>
      <c r="AL108" s="413">
        <v>25.557324493769318</v>
      </c>
      <c r="AN108" s="413">
        <v>1164.8466313904953</v>
      </c>
      <c r="AO108" s="413">
        <v>18.893832106523021</v>
      </c>
      <c r="AQ108" s="413">
        <v>1052.7970484381137</v>
      </c>
      <c r="AR108" s="413">
        <v>18.283811341931646</v>
      </c>
      <c r="AT108" s="413">
        <v>735.69410443156289</v>
      </c>
      <c r="AU108" s="413">
        <v>14.893044223546459</v>
      </c>
      <c r="AW108" s="413">
        <v>600.32988046110518</v>
      </c>
      <c r="AX108" s="413">
        <v>17.392532028654937</v>
      </c>
      <c r="AZ108" s="413">
        <v>468.59634634517624</v>
      </c>
      <c r="BA108" s="413">
        <v>14.358545979551048</v>
      </c>
      <c r="BC108" s="413">
        <v>393.03311182414018</v>
      </c>
      <c r="BD108" s="413">
        <v>14.188204439390992</v>
      </c>
      <c r="BF108" s="413">
        <v>314.44976194326597</v>
      </c>
      <c r="BG108" s="413">
        <v>8.7762837789253165</v>
      </c>
      <c r="BI108" s="413">
        <v>233.46819832083415</v>
      </c>
      <c r="BJ108" s="413">
        <v>9.9850931748971519</v>
      </c>
      <c r="BL108" s="413">
        <v>181.34017529933985</v>
      </c>
      <c r="BM108" s="413">
        <v>9.6483027649778244</v>
      </c>
      <c r="BO108" s="413">
        <v>145.18516846005278</v>
      </c>
      <c r="BP108" s="413">
        <v>8.4172469322614507</v>
      </c>
      <c r="BR108" s="413">
        <v>104.17254886314602</v>
      </c>
      <c r="BS108" s="413">
        <v>8.2309866072712818</v>
      </c>
      <c r="BU108" s="413">
        <v>82.875601057010783</v>
      </c>
      <c r="BV108" s="413">
        <v>6.3020478658497616</v>
      </c>
      <c r="BX108" s="413">
        <v>63.649578361113853</v>
      </c>
      <c r="BY108" s="413">
        <v>9.1369946152435482</v>
      </c>
      <c r="CA108" s="413">
        <v>45.766198758321352</v>
      </c>
      <c r="CB108" s="413">
        <v>6.7951577989253531</v>
      </c>
      <c r="CD108" s="413">
        <v>25.858954265965505</v>
      </c>
      <c r="CE108" s="413">
        <v>9.4841917072397131</v>
      </c>
      <c r="CG108" s="413">
        <v>14.452156636718891</v>
      </c>
      <c r="CH108" s="413">
        <v>8.3921707509416184</v>
      </c>
      <c r="CJ108" s="413">
        <v>8.6882998845456552</v>
      </c>
      <c r="CK108" s="413">
        <v>9.0420774272360891</v>
      </c>
      <c r="CN108" s="413">
        <v>12.009589369100386</v>
      </c>
      <c r="CO108" s="413">
        <v>0.90871524823267091</v>
      </c>
      <c r="CQ108" s="413">
        <v>8.845605150653526</v>
      </c>
      <c r="CR108" s="413">
        <v>1.1564161136155957</v>
      </c>
      <c r="CT108" s="413">
        <v>6.9212199095660303</v>
      </c>
      <c r="CU108" s="413">
        <v>1.0994975234587394</v>
      </c>
      <c r="CW108" s="413">
        <v>5.5548553586130609</v>
      </c>
      <c r="CX108" s="413">
        <v>1.0842948431347486</v>
      </c>
      <c r="CZ108" s="413">
        <v>4.7277829951156658</v>
      </c>
      <c r="DA108" s="413">
        <v>0.98445819580114657</v>
      </c>
      <c r="DC108" s="413">
        <v>4.6172518251877559</v>
      </c>
      <c r="DD108" s="413">
        <v>0.8550131400360319</v>
      </c>
      <c r="DF108" s="413">
        <v>3.5190313468551699</v>
      </c>
      <c r="DG108" s="413">
        <v>1.1726299917946927</v>
      </c>
      <c r="DI108" s="413">
        <v>2.5357684207388025</v>
      </c>
      <c r="DJ108" s="413">
        <v>1.1665233168485232</v>
      </c>
      <c r="DL108" s="413">
        <v>1.9910710508585747</v>
      </c>
      <c r="DM108" s="413">
        <v>1.2659563900812152</v>
      </c>
      <c r="DO108" s="413">
        <v>1.6219806248510502</v>
      </c>
      <c r="DP108" s="413">
        <v>1.2183999471903197</v>
      </c>
      <c r="DR108" s="413">
        <v>1.3756513268360449</v>
      </c>
      <c r="DS108" s="413">
        <v>1.2258444754550979</v>
      </c>
      <c r="DU108" s="413">
        <v>1.1275372490137225</v>
      </c>
      <c r="DV108" s="413">
        <v>1.2626557430874636</v>
      </c>
      <c r="DX108" s="413">
        <v>0.94795655119995825</v>
      </c>
      <c r="DY108" s="413">
        <v>1.2615574408799508</v>
      </c>
      <c r="EA108" s="413">
        <v>0.77155487360890285</v>
      </c>
      <c r="EB108" s="413">
        <v>1.2781327519556747</v>
      </c>
      <c r="ED108" s="413">
        <v>0.63128912870917886</v>
      </c>
      <c r="EE108" s="413">
        <v>1.2703706780640904</v>
      </c>
    </row>
    <row r="109" spans="19:135" x14ac:dyDescent="0.2">
      <c r="S109" s="413">
        <v>5410.5511358437252</v>
      </c>
      <c r="T109" s="413">
        <v>84.235276764743915</v>
      </c>
      <c r="V109" s="413">
        <v>4869.4607468628983</v>
      </c>
      <c r="W109" s="413">
        <v>46.554581085188843</v>
      </c>
      <c r="Y109" s="413">
        <v>3856.2455221180262</v>
      </c>
      <c r="Z109" s="413">
        <v>39.361906527149635</v>
      </c>
      <c r="AB109" s="413">
        <v>3200.3947599226826</v>
      </c>
      <c r="AC109" s="413">
        <v>25.235297116527025</v>
      </c>
      <c r="AE109" s="413">
        <v>2707.1161330937312</v>
      </c>
      <c r="AF109" s="413">
        <v>18.107376139417724</v>
      </c>
      <c r="AH109" s="413">
        <v>1831.3835471335456</v>
      </c>
      <c r="AI109" s="413">
        <v>24.257143094639986</v>
      </c>
      <c r="AJ109" s="413"/>
      <c r="AK109" s="413">
        <v>1515.632177515954</v>
      </c>
      <c r="AL109" s="413">
        <v>24.184877599349477</v>
      </c>
      <c r="AN109" s="413">
        <v>1178.8873261107722</v>
      </c>
      <c r="AO109" s="413">
        <v>17.879219594770895</v>
      </c>
      <c r="AQ109" s="413">
        <v>1065.111720663642</v>
      </c>
      <c r="AR109" s="413">
        <v>17.314867686756543</v>
      </c>
      <c r="AT109" s="413">
        <v>744.56192964517084</v>
      </c>
      <c r="AU109" s="413">
        <v>14.093276927949974</v>
      </c>
      <c r="AW109" s="413">
        <v>607.99443207006357</v>
      </c>
      <c r="AX109" s="413">
        <v>16.483111507919116</v>
      </c>
      <c r="AZ109" s="413">
        <v>474.07756461025593</v>
      </c>
      <c r="BA109" s="413">
        <v>13.597620275153789</v>
      </c>
      <c r="BC109" s="413">
        <v>397.77060926746935</v>
      </c>
      <c r="BD109" s="413">
        <v>13.426287552316868</v>
      </c>
      <c r="BF109" s="413">
        <v>317.79176459515145</v>
      </c>
      <c r="BG109" s="413">
        <v>8.2987986024799376</v>
      </c>
      <c r="BI109" s="413">
        <v>236.19909915463785</v>
      </c>
      <c r="BJ109" s="413">
        <v>9.448886416567607</v>
      </c>
      <c r="BL109" s="413">
        <v>183.00932408095082</v>
      </c>
      <c r="BM109" s="413">
        <v>9.1165716938930643</v>
      </c>
      <c r="BO109" s="413">
        <v>146.3667069142129</v>
      </c>
      <c r="BP109" s="413">
        <v>7.9533610203140581</v>
      </c>
      <c r="BR109" s="413">
        <v>105.27970484381143</v>
      </c>
      <c r="BS109" s="413">
        <v>7.7831690353360976</v>
      </c>
      <c r="BU109" s="413">
        <v>83.579503274113804</v>
      </c>
      <c r="BV109" s="413">
        <v>5.9502934838556021</v>
      </c>
      <c r="BX109" s="413">
        <v>64.23544200658641</v>
      </c>
      <c r="BY109" s="413">
        <v>8.6270051701323442</v>
      </c>
      <c r="CA109" s="413">
        <v>48.063808630643905</v>
      </c>
      <c r="CB109" s="413">
        <v>5.4652411473923621</v>
      </c>
      <c r="CD109" s="413">
        <v>26.115373116075528</v>
      </c>
      <c r="CE109" s="413">
        <v>8.9615050194660455</v>
      </c>
      <c r="CG109" s="413">
        <v>14.574905732577738</v>
      </c>
      <c r="CH109" s="413">
        <v>7.9237543093459486</v>
      </c>
      <c r="CJ109" s="413">
        <v>8.7713619792565982</v>
      </c>
      <c r="CK109" s="413">
        <v>8.537385869021163</v>
      </c>
      <c r="CN109" s="413">
        <v>12.264803043009683</v>
      </c>
      <c r="CO109" s="413">
        <v>0.84908145904810428</v>
      </c>
      <c r="CQ109" s="413">
        <v>9.0573577522093931</v>
      </c>
      <c r="CR109" s="413">
        <v>1.0814678306544028</v>
      </c>
      <c r="CT109" s="413">
        <v>6.7416643028318086</v>
      </c>
      <c r="CU109" s="413">
        <v>1.0300293131546718</v>
      </c>
      <c r="CW109" s="413">
        <v>5.6778732397554679</v>
      </c>
      <c r="CX109" s="413">
        <v>1.0140207992505426</v>
      </c>
      <c r="CZ109" s="413">
        <v>4.8029365495400205</v>
      </c>
      <c r="DA109" s="413">
        <v>0.9246692057357766</v>
      </c>
      <c r="DC109" s="413">
        <v>4.8029365495400205</v>
      </c>
      <c r="DD109" s="413">
        <v>0.76024291408426259</v>
      </c>
      <c r="DF109" s="413">
        <v>3.6001167965288348</v>
      </c>
      <c r="DG109" s="413">
        <v>1.0966308740039279</v>
      </c>
      <c r="DI109" s="413">
        <v>2.589655589979162</v>
      </c>
      <c r="DJ109" s="413">
        <v>1.0899710572808321</v>
      </c>
      <c r="DL109" s="413">
        <v>2.0333829519808138</v>
      </c>
      <c r="DM109" s="413">
        <v>1.1839087113752467</v>
      </c>
      <c r="DO109" s="413">
        <v>1.6622645849661857</v>
      </c>
      <c r="DP109" s="413">
        <v>1.1424129809845094</v>
      </c>
      <c r="DR109" s="413">
        <v>1.4073490571021756</v>
      </c>
      <c r="DS109" s="413">
        <v>1.1463964830489977</v>
      </c>
      <c r="DU109" s="413">
        <v>1.1504898740434479</v>
      </c>
      <c r="DV109" s="413">
        <v>1.1797948617031107</v>
      </c>
      <c r="DX109" s="413">
        <v>0.97064943229285738</v>
      </c>
      <c r="DY109" s="413">
        <v>1.1808219820378905</v>
      </c>
      <c r="EA109" s="413">
        <v>0.79071742418373081</v>
      </c>
      <c r="EB109" s="413">
        <v>1.1952959131848644</v>
      </c>
      <c r="ED109" s="413">
        <v>0.64640139215089809</v>
      </c>
      <c r="EE109" s="413">
        <v>1.1890712015048115</v>
      </c>
    </row>
    <row r="110" spans="19:135" x14ac:dyDescent="0.2">
      <c r="S110" s="413">
        <v>5475.7682165474207</v>
      </c>
      <c r="T110" s="413">
        <v>80.308572213915127</v>
      </c>
      <c r="V110" s="413">
        <v>4938.5868264283154</v>
      </c>
      <c r="W110" s="413">
        <v>44.153257186216678</v>
      </c>
      <c r="Y110" s="413">
        <v>3906.8556436136082</v>
      </c>
      <c r="Z110" s="413">
        <v>37.275937203149397</v>
      </c>
      <c r="AB110" s="413">
        <v>3238.971311202059</v>
      </c>
      <c r="AC110" s="413">
        <v>23.880143326239523</v>
      </c>
      <c r="AE110" s="413">
        <v>2672.0476563194552</v>
      </c>
      <c r="AF110" s="413">
        <v>19.10641199681378</v>
      </c>
      <c r="AH110" s="413">
        <v>1856.0729493548179</v>
      </c>
      <c r="AI110" s="413">
        <v>22.988785867046769</v>
      </c>
      <c r="AJ110" s="413"/>
      <c r="AK110" s="413">
        <v>1533.9011308178383</v>
      </c>
      <c r="AL110" s="413">
        <v>22.903209173503623</v>
      </c>
      <c r="AN110" s="413">
        <v>1193.9384555750976</v>
      </c>
      <c r="AO110" s="413">
        <v>16.944351160006018</v>
      </c>
      <c r="AQ110" s="413">
        <v>1077.9502421563602</v>
      </c>
      <c r="AR110" s="413">
        <v>16.385046711569071</v>
      </c>
      <c r="AT110" s="413">
        <v>753.27114490065583</v>
      </c>
      <c r="AU110" s="413">
        <v>13.336457717211417</v>
      </c>
      <c r="AW110" s="413">
        <v>615.75683879714711</v>
      </c>
      <c r="AX110" s="413">
        <v>15.609595258245617</v>
      </c>
      <c r="AZ110" s="413">
        <v>479.62289723282828</v>
      </c>
      <c r="BA110" s="413">
        <v>12.867418186798078</v>
      </c>
      <c r="BC110" s="413">
        <v>402.7071002091144</v>
      </c>
      <c r="BD110" s="413">
        <v>12.724253978524379</v>
      </c>
      <c r="BF110" s="413">
        <v>321.0561260880811</v>
      </c>
      <c r="BG110" s="413">
        <v>7.8414405388802919</v>
      </c>
      <c r="BI110" s="413">
        <v>238.87774812771181</v>
      </c>
      <c r="BJ110" s="413">
        <v>8.9348074155374491</v>
      </c>
      <c r="BL110" s="413">
        <v>184.69383657140642</v>
      </c>
      <c r="BM110" s="413">
        <v>8.6077221722212069</v>
      </c>
      <c r="BO110" s="413">
        <v>147.55786090371649</v>
      </c>
      <c r="BP110" s="413">
        <v>7.5094371323923061</v>
      </c>
      <c r="BR110" s="413">
        <v>106.36113945844644</v>
      </c>
      <c r="BS110" s="413">
        <v>7.3597155630286268</v>
      </c>
      <c r="BU110" s="413">
        <v>84.348812258332828</v>
      </c>
      <c r="BV110" s="413">
        <v>5.6223647274193933</v>
      </c>
      <c r="BX110" s="413">
        <v>64.826698244122014</v>
      </c>
      <c r="BY110" s="413">
        <v>8.1515591967722045</v>
      </c>
      <c r="CA110" s="413">
        <v>47.441181276005523</v>
      </c>
      <c r="CB110" s="413">
        <v>5.7667741709249967</v>
      </c>
      <c r="CD110" s="413">
        <v>26.365041937824834</v>
      </c>
      <c r="CE110" s="413">
        <v>8.4613106815363714</v>
      </c>
      <c r="CG110" s="413">
        <v>14.698697395363647</v>
      </c>
      <c r="CH110" s="413">
        <v>7.4814829462131467</v>
      </c>
      <c r="CJ110" s="413">
        <v>8.8552181662145237</v>
      </c>
      <c r="CK110" s="413">
        <v>8.0668789370790304</v>
      </c>
      <c r="CN110" s="413">
        <v>12.525440217868809</v>
      </c>
      <c r="CO110" s="413">
        <v>0.79336109468987981</v>
      </c>
      <c r="CQ110" s="413">
        <v>9.2660572077710714</v>
      </c>
      <c r="CR110" s="413">
        <v>1.0113770077827864</v>
      </c>
      <c r="CT110" s="413">
        <v>6.9272867594473775</v>
      </c>
      <c r="CU110" s="413">
        <v>1.0749000987814292</v>
      </c>
      <c r="CW110" s="413">
        <v>5.9581873520105129</v>
      </c>
      <c r="CX110" s="413">
        <v>0.86248604833557863</v>
      </c>
      <c r="CZ110" s="413">
        <v>4.9179127769604492</v>
      </c>
      <c r="DA110" s="413">
        <v>0.86173582775010094</v>
      </c>
      <c r="DC110" s="413">
        <v>4.9960886631885977</v>
      </c>
      <c r="DD110" s="413">
        <v>0.67597708310187443</v>
      </c>
      <c r="DF110" s="413">
        <v>3.6862990400934397</v>
      </c>
      <c r="DG110" s="413">
        <v>1.0264501640940238</v>
      </c>
      <c r="DI110" s="413">
        <v>2.6470061280222206</v>
      </c>
      <c r="DJ110" s="413">
        <v>1.0193291332720238</v>
      </c>
      <c r="DL110" s="413">
        <v>2.0765940158806977</v>
      </c>
      <c r="DM110" s="413">
        <v>1.1071786104577246</v>
      </c>
      <c r="DO110" s="413">
        <v>1.7020570971059308</v>
      </c>
      <c r="DP110" s="413">
        <v>1.0693023692769865</v>
      </c>
      <c r="DR110" s="413">
        <v>1.4372563846799162</v>
      </c>
      <c r="DS110" s="413">
        <v>1.0720975806161719</v>
      </c>
      <c r="DU110" s="413">
        <v>1.1759686340549342</v>
      </c>
      <c r="DV110" s="413">
        <v>1.1033313827788807</v>
      </c>
      <c r="DX110" s="413">
        <v>0.99301511703257705</v>
      </c>
      <c r="DY110" s="413">
        <v>1.1052533226638683</v>
      </c>
      <c r="EA110" s="413">
        <v>0.80964619941332461</v>
      </c>
      <c r="EB110" s="413">
        <v>1.1188009706036468</v>
      </c>
      <c r="ED110" s="413">
        <v>0.66187542406912958</v>
      </c>
      <c r="EE110" s="413">
        <v>1.1129746196619665</v>
      </c>
    </row>
    <row r="111" spans="19:135" x14ac:dyDescent="0.2">
      <c r="S111" s="413">
        <v>5541.7714034182627</v>
      </c>
      <c r="T111" s="413">
        <v>76.622045461423269</v>
      </c>
      <c r="V111" s="413">
        <v>5005.1653193678258</v>
      </c>
      <c r="W111" s="413">
        <v>41.844572166903987</v>
      </c>
      <c r="Y111" s="413">
        <v>3958.1299822559181</v>
      </c>
      <c r="Z111" s="413">
        <v>35.326853414408752</v>
      </c>
      <c r="AB111" s="413">
        <v>3278.0128520906105</v>
      </c>
      <c r="AC111" s="413">
        <v>22.597762279100248</v>
      </c>
      <c r="AE111" s="413">
        <v>2640.2232363011467</v>
      </c>
      <c r="AF111" s="413">
        <v>20.175610850215012</v>
      </c>
      <c r="AH111" s="413">
        <v>1881.0951964260935</v>
      </c>
      <c r="AI111" s="413">
        <v>21.786748488023999</v>
      </c>
      <c r="AJ111" s="413"/>
      <c r="AK111" s="413">
        <v>1552.3902923336252</v>
      </c>
      <c r="AL111" s="413">
        <v>21.689462280320576</v>
      </c>
      <c r="AN111" s="413">
        <v>1208.7557050990945</v>
      </c>
      <c r="AO111" s="413">
        <v>16.058365115531554</v>
      </c>
      <c r="AQ111" s="413">
        <v>1090.559133801029</v>
      </c>
      <c r="AR111" s="413">
        <v>15.516727368625927</v>
      </c>
      <c r="AT111" s="413">
        <v>761.27698388838257</v>
      </c>
      <c r="AU111" s="413">
        <v>12.620280247969266</v>
      </c>
      <c r="AW111" s="413">
        <v>623.6183499814731</v>
      </c>
      <c r="AX111" s="413">
        <v>14.782370671288655</v>
      </c>
      <c r="AZ111" s="413">
        <v>485.23309416493674</v>
      </c>
      <c r="BA111" s="413">
        <v>12.176428481127687</v>
      </c>
      <c r="BC111" s="413">
        <v>407.7048549602244</v>
      </c>
      <c r="BD111" s="413">
        <v>12.049936959563867</v>
      </c>
      <c r="BF111" s="413">
        <v>324.35401914835677</v>
      </c>
      <c r="BG111" s="413">
        <v>7.4148167293489564</v>
      </c>
      <c r="BI111" s="413">
        <v>241.50165438526724</v>
      </c>
      <c r="BJ111" s="413">
        <v>8.4486975536893194</v>
      </c>
      <c r="BL111" s="413">
        <v>186.45955105521585</v>
      </c>
      <c r="BM111" s="413">
        <v>8.1333389110688774</v>
      </c>
      <c r="BO111" s="413">
        <v>148.86359093436545</v>
      </c>
      <c r="BP111" s="413">
        <v>7.09029124936235</v>
      </c>
      <c r="BR111" s="413">
        <v>107.45368258471214</v>
      </c>
      <c r="BS111" s="413">
        <v>6.9541116413302424</v>
      </c>
      <c r="BU111" s="413">
        <v>85.125202360409901</v>
      </c>
      <c r="BV111" s="413">
        <v>5.312508570190194</v>
      </c>
      <c r="BX111" s="413">
        <v>65.446456012719423</v>
      </c>
      <c r="BY111" s="413">
        <v>7.7023156968227626</v>
      </c>
      <c r="CA111" s="413">
        <v>46.859634634517626</v>
      </c>
      <c r="CB111" s="413">
        <v>6.0940278966961543</v>
      </c>
      <c r="CD111" s="413">
        <v>26.607719422585166</v>
      </c>
      <c r="CE111" s="413">
        <v>7.9949963565127433</v>
      </c>
      <c r="CG111" s="413">
        <v>14.818317576838755</v>
      </c>
      <c r="CH111" s="413">
        <v>7.0586303731401641</v>
      </c>
      <c r="CJ111" s="413">
        <v>8.9398760371193369</v>
      </c>
      <c r="CK111" s="413">
        <v>7.6223022812661396</v>
      </c>
      <c r="CN111" s="413">
        <v>12.814051160006089</v>
      </c>
      <c r="CO111" s="413">
        <v>0.74258863682815168</v>
      </c>
      <c r="CQ111" s="413">
        <v>9.4629685616874255</v>
      </c>
      <c r="CR111" s="413">
        <v>0.9458288290024397</v>
      </c>
      <c r="CT111" s="413">
        <v>7.326832887667833</v>
      </c>
      <c r="CU111" s="413">
        <v>0.95409547634999392</v>
      </c>
      <c r="CW111" s="413">
        <v>5.8239910667278982</v>
      </c>
      <c r="CX111" s="413">
        <v>0.92225837495357976</v>
      </c>
      <c r="CZ111" s="413">
        <v>5.0356413898716044</v>
      </c>
      <c r="DA111" s="413">
        <v>0.80940012160831243</v>
      </c>
      <c r="DC111" s="413">
        <v>5.1561882769015916</v>
      </c>
      <c r="DD111" s="413">
        <v>0.60105133295365698</v>
      </c>
      <c r="DF111" s="413">
        <v>3.7679358547166037</v>
      </c>
      <c r="DG111" s="413">
        <v>0.9599250816100432</v>
      </c>
      <c r="DI111" s="413">
        <v>2.7079983901035001</v>
      </c>
      <c r="DJ111" s="413">
        <v>0.95409547634999392</v>
      </c>
      <c r="DL111" s="413">
        <v>2.1207233505084546</v>
      </c>
      <c r="DM111" s="413">
        <v>1.0354214507224446</v>
      </c>
      <c r="DO111" s="413">
        <v>1.7412758625802489</v>
      </c>
      <c r="DP111" s="413">
        <v>0.99913016496101537</v>
      </c>
      <c r="DR111" s="413">
        <v>1.4677992676220695</v>
      </c>
      <c r="DS111" s="413">
        <v>1.0026140513848065</v>
      </c>
      <c r="DU111" s="413">
        <v>1.203065279721272</v>
      </c>
      <c r="DV111" s="413">
        <v>1.0327218627071151</v>
      </c>
      <c r="DX111" s="413">
        <v>1.0167866432124921</v>
      </c>
      <c r="DY111" s="413">
        <v>1.0345208048644901</v>
      </c>
      <c r="EA111" s="413">
        <v>0.82830205089207676</v>
      </c>
      <c r="EB111" s="413">
        <v>1.0472014486257779</v>
      </c>
      <c r="ED111" s="413">
        <v>0.67712634430789198</v>
      </c>
      <c r="EE111" s="413">
        <v>1.0417479646669308</v>
      </c>
    </row>
    <row r="112" spans="19:135" x14ac:dyDescent="0.2">
      <c r="S112" s="413">
        <v>5610.5469833536963</v>
      </c>
      <c r="T112" s="413">
        <v>73.10474696342753</v>
      </c>
      <c r="V112" s="413">
        <v>5070.8540893037016</v>
      </c>
      <c r="W112" s="413">
        <v>39.656603644132396</v>
      </c>
      <c r="Y112" s="413">
        <v>4011.4906577566621</v>
      </c>
      <c r="Z112" s="413">
        <v>33.479683297075667</v>
      </c>
      <c r="AB112" s="413">
        <v>3318.6942910253301</v>
      </c>
      <c r="AC112" s="413">
        <v>21.41617073708294</v>
      </c>
      <c r="AE112" s="413">
        <v>2742.6448554255171</v>
      </c>
      <c r="AF112" s="413">
        <v>17.160577857790976</v>
      </c>
      <c r="AH112" s="413">
        <v>1907.1267295970122</v>
      </c>
      <c r="AI112" s="413">
        <v>20.678388137606884</v>
      </c>
      <c r="AJ112" s="413"/>
      <c r="AK112" s="413">
        <v>1570.5487566307488</v>
      </c>
      <c r="AL112" s="413">
        <v>20.540037443909199</v>
      </c>
      <c r="AN112" s="413">
        <v>1223.7568425634031</v>
      </c>
      <c r="AO112" s="413">
        <v>15.2187054994692</v>
      </c>
      <c r="AQ112" s="413">
        <v>1103.3155129106017</v>
      </c>
      <c r="AR112" s="413">
        <v>14.683467834991186</v>
      </c>
      <c r="AT112" s="413">
        <v>769.63908315218544</v>
      </c>
      <c r="AU112" s="413">
        <v>11.94256202917621</v>
      </c>
      <c r="AW112" s="413">
        <v>631.58023091276266</v>
      </c>
      <c r="AX112" s="413">
        <v>13.998984537920331</v>
      </c>
      <c r="AZ112" s="413">
        <v>490.56304290286459</v>
      </c>
      <c r="BA112" s="413">
        <v>11.513953993264476</v>
      </c>
      <c r="BC112" s="413">
        <v>412.47381936892987</v>
      </c>
      <c r="BD112" s="413">
        <v>11.411355115555635</v>
      </c>
      <c r="BF112" s="413">
        <v>327.80128520906089</v>
      </c>
      <c r="BG112" s="413">
        <v>7.0114039451332593</v>
      </c>
      <c r="BI112" s="413">
        <v>244.24043772876874</v>
      </c>
      <c r="BJ112" s="413">
        <v>7.9949963565127433</v>
      </c>
      <c r="BL112" s="413">
        <v>188.24214616534283</v>
      </c>
      <c r="BM112" s="413">
        <v>7.6850995558139479</v>
      </c>
      <c r="BO112" s="413">
        <v>150.12796078952383</v>
      </c>
      <c r="BP112" s="413">
        <v>6.6945403649406314</v>
      </c>
      <c r="BR112" s="413">
        <v>108.59571077367848</v>
      </c>
      <c r="BS112" s="413">
        <v>6.5757641188794542</v>
      </c>
      <c r="BU112" s="413">
        <v>85.878469806863222</v>
      </c>
      <c r="BV112" s="413">
        <v>5.0159862002043623</v>
      </c>
      <c r="BX112" s="413">
        <v>66.118722932942489</v>
      </c>
      <c r="BY112" s="413">
        <v>7.2832611559512763</v>
      </c>
      <c r="CA112" s="413">
        <v>48.677450486167956</v>
      </c>
      <c r="CB112" s="413">
        <v>5.1794746792312116</v>
      </c>
      <c r="CD112" s="413">
        <v>26.86209518540295</v>
      </c>
      <c r="CE112" s="413">
        <v>7.5487485554336411</v>
      </c>
      <c r="CG112" s="413">
        <v>14.949443917009798</v>
      </c>
      <c r="CH112" s="413">
        <v>6.6596773798483468</v>
      </c>
      <c r="CJ112" s="413">
        <v>9.0253432562493003</v>
      </c>
      <c r="CK112" s="413">
        <v>7.2022268488427903</v>
      </c>
      <c r="CN112" s="413">
        <v>13.109312269680204</v>
      </c>
      <c r="CO112" s="413">
        <v>0.69446085425795534</v>
      </c>
      <c r="CQ112" s="413">
        <v>9.6640644441936363</v>
      </c>
      <c r="CR112" s="413">
        <v>0.88452888179979061</v>
      </c>
      <c r="CT112" s="413">
        <v>7.2629175017362133</v>
      </c>
      <c r="CU112" s="413">
        <v>1.0202165533775036</v>
      </c>
      <c r="CW112" s="413">
        <v>6.2523404490775407</v>
      </c>
      <c r="CX112" s="413">
        <v>0.75562597451703373</v>
      </c>
      <c r="CZ112" s="413">
        <v>5.1156887079583759</v>
      </c>
      <c r="DA112" s="413">
        <v>0.76024291408426259</v>
      </c>
      <c r="DC112" s="413">
        <v>5.3635465573579379</v>
      </c>
      <c r="DD112" s="413">
        <v>0.53863245372209545</v>
      </c>
      <c r="DF112" s="413">
        <v>3.8480075976365566</v>
      </c>
      <c r="DG112" s="413">
        <v>0.89771154463924063</v>
      </c>
      <c r="DI112" s="413">
        <v>2.7703960346636523</v>
      </c>
      <c r="DJ112" s="413">
        <v>0.89225976090851622</v>
      </c>
      <c r="DL112" s="413">
        <v>2.1657904698740058</v>
      </c>
      <c r="DM112" s="413">
        <v>0.9683149317461528</v>
      </c>
      <c r="DO112" s="413">
        <v>1.7798381748764458</v>
      </c>
      <c r="DP112" s="413">
        <v>0.93437571417388854</v>
      </c>
      <c r="DR112" s="413">
        <v>1.50162026889055</v>
      </c>
      <c r="DS112" s="413">
        <v>0.9376338070425565</v>
      </c>
      <c r="DU112" s="413">
        <v>1.2297083751815037</v>
      </c>
      <c r="DV112" s="413">
        <v>0.9657903062586447</v>
      </c>
      <c r="DX112" s="413">
        <v>1.041127229668761</v>
      </c>
      <c r="DY112" s="413">
        <v>0.96747265748974798</v>
      </c>
      <c r="EA112" s="413">
        <v>0.84887399008184694</v>
      </c>
      <c r="EB112" s="413">
        <v>0.98018405669798714</v>
      </c>
      <c r="ED112" s="413">
        <v>0.69333589272738205</v>
      </c>
      <c r="EE112" s="413">
        <v>0.97507957748156238</v>
      </c>
    </row>
    <row r="113" spans="19:135" x14ac:dyDescent="0.2">
      <c r="S113" s="413">
        <v>5680.1760954995279</v>
      </c>
      <c r="T113" s="413">
        <v>69.748908377517154</v>
      </c>
      <c r="V113" s="413">
        <v>5137.4049715216606</v>
      </c>
      <c r="W113" s="413">
        <v>37.583039595077139</v>
      </c>
      <c r="Y113" s="413">
        <v>4065.5707036931067</v>
      </c>
      <c r="Z113" s="413">
        <v>31.729097990236276</v>
      </c>
      <c r="AB113" s="413">
        <v>3358.696787624036</v>
      </c>
      <c r="AC113" s="413">
        <v>20.281228882467914</v>
      </c>
      <c r="AE113" s="413">
        <v>2777.6608420082725</v>
      </c>
      <c r="AF113" s="413">
        <v>16.251159535566689</v>
      </c>
      <c r="AH113" s="413">
        <v>1933.5185001022842</v>
      </c>
      <c r="AI113" s="413">
        <v>19.611779729377535</v>
      </c>
      <c r="AJ113" s="413"/>
      <c r="AK113" s="413">
        <v>1588.9196222983642</v>
      </c>
      <c r="AL113" s="413">
        <v>19.437022509461229</v>
      </c>
      <c r="AN113" s="413">
        <v>1238.5076224302529</v>
      </c>
      <c r="AO113" s="413">
        <v>14.422949996046802</v>
      </c>
      <c r="AQ113" s="413">
        <v>1117.0080957922019</v>
      </c>
      <c r="AR113" s="413">
        <v>13.905323019962742</v>
      </c>
      <c r="AT113" s="413">
        <v>779.19060926748489</v>
      </c>
      <c r="AU113" s="413">
        <v>11.318109478989744</v>
      </c>
      <c r="AW113" s="413">
        <v>639.41839194372631</v>
      </c>
      <c r="AX113" s="413">
        <v>13.257113655901088</v>
      </c>
      <c r="AZ113" s="413">
        <v>495.95153742814824</v>
      </c>
      <c r="BA113" s="413">
        <v>10.887522294774993</v>
      </c>
      <c r="BC113" s="413">
        <v>417.15153650090406</v>
      </c>
      <c r="BD113" s="413">
        <v>10.798557054738106</v>
      </c>
      <c r="BF113" s="413">
        <v>331.28518914872359</v>
      </c>
      <c r="BG113" s="413">
        <v>6.6299393600988727</v>
      </c>
      <c r="BI113" s="413">
        <v>247.01028062845307</v>
      </c>
      <c r="BJ113" s="413">
        <v>7.5656592432687919</v>
      </c>
      <c r="BL113" s="413">
        <v>189.90788882233545</v>
      </c>
      <c r="BM113" s="413">
        <v>7.2561489190744703</v>
      </c>
      <c r="BO113" s="413">
        <v>151.40306954410414</v>
      </c>
      <c r="BP113" s="413">
        <v>6.3161656978849585</v>
      </c>
      <c r="BR113" s="413">
        <v>109.78855927997968</v>
      </c>
      <c r="BS113" s="413">
        <v>6.2180010873209168</v>
      </c>
      <c r="BU113" s="413">
        <v>86.607876828079057</v>
      </c>
      <c r="BV113" s="413">
        <v>4.7360144888650657</v>
      </c>
      <c r="BX113" s="413">
        <v>66.774359921616963</v>
      </c>
      <c r="BY113" s="413">
        <v>6.8818707404782495</v>
      </c>
      <c r="CA113" s="413">
        <v>49.281556942976998</v>
      </c>
      <c r="CB113" s="413">
        <v>4.9049903808687798</v>
      </c>
      <c r="CD113" s="413">
        <v>27.147588145518512</v>
      </c>
      <c r="CE113" s="413">
        <v>7.1327267687521285</v>
      </c>
      <c r="CG113" s="413">
        <v>15.081730585740239</v>
      </c>
      <c r="CH113" s="413">
        <v>6.2879615898551897</v>
      </c>
      <c r="CJ113" s="413">
        <v>9.1116275611548918</v>
      </c>
      <c r="CK113" s="413">
        <v>6.8053023441069156</v>
      </c>
      <c r="CN113" s="413">
        <v>13.399631227517634</v>
      </c>
      <c r="CO113" s="413">
        <v>0.65001768116132852</v>
      </c>
      <c r="CQ113" s="413">
        <v>9.8780849099659829</v>
      </c>
      <c r="CR113" s="413">
        <v>0.82720183477931386</v>
      </c>
      <c r="CT113" s="413">
        <v>7.3525562575481294</v>
      </c>
      <c r="CU113" s="413">
        <v>0.88838591197258321</v>
      </c>
      <c r="CW113" s="413">
        <v>6.0954757854055339</v>
      </c>
      <c r="CX113" s="413">
        <v>0.80658761554858649</v>
      </c>
      <c r="CZ113" s="413">
        <v>5.2381518265591565</v>
      </c>
      <c r="DA113" s="413">
        <v>0.71407116577507035</v>
      </c>
      <c r="DC113" s="413">
        <v>5.5354213557960872</v>
      </c>
      <c r="DD113" s="413">
        <v>0.47519378103052823</v>
      </c>
      <c r="DF113" s="413">
        <v>4.1093651511244174</v>
      </c>
      <c r="DG113" s="413">
        <v>0.73423523682440439</v>
      </c>
      <c r="DI113" s="413">
        <v>2.834231444497552</v>
      </c>
      <c r="DJ113" s="413">
        <v>0.8344316692310535</v>
      </c>
      <c r="DL113" s="413">
        <v>2.2137540868184518</v>
      </c>
      <c r="DM113" s="413">
        <v>0.90476995589555165</v>
      </c>
      <c r="DO113" s="413">
        <v>1.8176612032593278</v>
      </c>
      <c r="DP113" s="413">
        <v>0.87305797523796425</v>
      </c>
      <c r="DR113" s="413">
        <v>1.5375671592469549</v>
      </c>
      <c r="DS113" s="413">
        <v>0.87762837789253156</v>
      </c>
      <c r="DU113" s="413">
        <v>1.2558406918346099</v>
      </c>
      <c r="DV113" s="413">
        <v>0.90241100715263967</v>
      </c>
      <c r="DX113" s="413">
        <v>1.0651168624012548</v>
      </c>
      <c r="DY113" s="413">
        <v>0.90476995589555165</v>
      </c>
      <c r="EA113" s="413">
        <v>0.86995685965211267</v>
      </c>
      <c r="EB113" s="413">
        <v>0.91745555381508548</v>
      </c>
      <c r="ED113" s="413">
        <v>0.71117861829194207</v>
      </c>
      <c r="EE113" s="413">
        <v>0.91267774420428749</v>
      </c>
    </row>
    <row r="114" spans="19:135" x14ac:dyDescent="0.2">
      <c r="S114" s="413">
        <v>5750.6693325288279</v>
      </c>
      <c r="T114" s="413">
        <v>66.547117963339318</v>
      </c>
      <c r="V114" s="413">
        <v>5206.6637883948388</v>
      </c>
      <c r="W114" s="413">
        <v>35.617898039892459</v>
      </c>
      <c r="Y114" s="413">
        <v>4121.8320980302824</v>
      </c>
      <c r="Z114" s="413">
        <v>30.092484803719511</v>
      </c>
      <c r="AB114" s="413">
        <v>3399.1814617280479</v>
      </c>
      <c r="AC114" s="413">
        <v>19.192112155811071</v>
      </c>
      <c r="AE114" s="413">
        <v>2811.1418916744851</v>
      </c>
      <c r="AF114" s="413">
        <v>15.378460460953171</v>
      </c>
      <c r="AH114" s="413">
        <v>1961.6575843416322</v>
      </c>
      <c r="AI114" s="413">
        <v>18.614066873551213</v>
      </c>
      <c r="AJ114" s="413"/>
      <c r="AK114" s="413">
        <v>1607.5053738165147</v>
      </c>
      <c r="AL114" s="413">
        <v>18.393240278407191</v>
      </c>
      <c r="AN114" s="413">
        <v>1253.4362035555807</v>
      </c>
      <c r="AO114" s="413">
        <v>13.658611225195052</v>
      </c>
      <c r="AQ114" s="413">
        <v>1130.8706090552539</v>
      </c>
      <c r="AR114" s="413">
        <v>13.168415694603645</v>
      </c>
      <c r="AT114" s="413">
        <v>788.30487964711199</v>
      </c>
      <c r="AU114" s="413">
        <v>10.718310555058949</v>
      </c>
      <c r="AW114" s="413">
        <v>647.35382766021735</v>
      </c>
      <c r="AX114" s="413">
        <v>12.554557940213888</v>
      </c>
      <c r="AZ114" s="413">
        <v>501.57594531615894</v>
      </c>
      <c r="BA114" s="413">
        <v>10.310542175542087</v>
      </c>
      <c r="BC114" s="413">
        <v>421.88230193931423</v>
      </c>
      <c r="BD114" s="413">
        <v>10.218666695025224</v>
      </c>
      <c r="BF114" s="413">
        <v>334.92412700566467</v>
      </c>
      <c r="BG114" s="413">
        <v>6.2692288538159255</v>
      </c>
      <c r="BI114" s="413">
        <v>249.89958455154817</v>
      </c>
      <c r="BJ114" s="413">
        <v>7.1647199979501695</v>
      </c>
      <c r="BL114" s="413">
        <v>191.655899271332</v>
      </c>
      <c r="BM114" s="413">
        <v>6.8562526958034482</v>
      </c>
      <c r="BO114" s="413">
        <v>152.68900840872828</v>
      </c>
      <c r="BP114" s="413">
        <v>5.9636233165946431</v>
      </c>
      <c r="BR114" s="413">
        <v>110.91630891104504</v>
      </c>
      <c r="BS114" s="413">
        <v>5.8753186012189227</v>
      </c>
      <c r="BU114" s="413">
        <v>87.34347905286333</v>
      </c>
      <c r="BV114" s="413">
        <v>4.4716696465046084</v>
      </c>
      <c r="BX114" s="413">
        <v>67.412737772494069</v>
      </c>
      <c r="BY114" s="413">
        <v>6.5026014960278982</v>
      </c>
      <c r="CA114" s="413">
        <v>49.928337748314682</v>
      </c>
      <c r="CB114" s="413">
        <v>4.6485182985391509</v>
      </c>
      <c r="CD114" s="413">
        <v>27.445785558089895</v>
      </c>
      <c r="CE114" s="413">
        <v>6.7496941588674098</v>
      </c>
      <c r="CG114" s="413">
        <v>15.204467948181215</v>
      </c>
      <c r="CH114" s="413">
        <v>5.9325667093522316</v>
      </c>
      <c r="CJ114" s="413">
        <v>9.2052223281131944</v>
      </c>
      <c r="CK114" s="413">
        <v>6.430252887986752</v>
      </c>
      <c r="CN114" s="413">
        <v>13.684384436765852</v>
      </c>
      <c r="CO114" s="413">
        <v>0.60788949864652486</v>
      </c>
      <c r="CQ114" s="413">
        <v>10.105695544226181</v>
      </c>
      <c r="CR114" s="413">
        <v>0.77359020100051779</v>
      </c>
      <c r="CT114" s="413">
        <v>7.5351663815442498</v>
      </c>
      <c r="CU114" s="413">
        <v>0.83153218347180224</v>
      </c>
      <c r="CW114" s="413">
        <v>6.4076253084759163</v>
      </c>
      <c r="CX114" s="413">
        <v>0.70726843819822804</v>
      </c>
      <c r="CZ114" s="413">
        <v>5.3214182812139184</v>
      </c>
      <c r="DA114" s="413">
        <v>0.67597708310187443</v>
      </c>
      <c r="DC114" s="413">
        <v>5.7580306540409039</v>
      </c>
      <c r="DD114" s="413">
        <v>0.42252298582235054</v>
      </c>
      <c r="DF114" s="413">
        <v>3.9297809310987724</v>
      </c>
      <c r="DG114" s="413">
        <v>0.83953011835766544</v>
      </c>
      <c r="DI114" s="413">
        <v>2.8995377485637839</v>
      </c>
      <c r="DJ114" s="413">
        <v>0.78103083189722167</v>
      </c>
      <c r="DL114" s="413">
        <v>2.2687354965663649</v>
      </c>
      <c r="DM114" s="413">
        <v>0.84613106815363726</v>
      </c>
      <c r="DO114" s="413">
        <v>1.8579151460578582</v>
      </c>
      <c r="DP114" s="413">
        <v>0.81647436714115418</v>
      </c>
      <c r="DR114" s="413">
        <v>1.5729957508741412</v>
      </c>
      <c r="DS114" s="413">
        <v>0.8207485582267473</v>
      </c>
      <c r="DU114" s="413">
        <v>1.2836525520880659</v>
      </c>
      <c r="DV114" s="413">
        <v>0.84319092928662576</v>
      </c>
      <c r="DX114" s="413">
        <v>1.0896592637697424</v>
      </c>
      <c r="DY114" s="413">
        <v>0.84613106815363726</v>
      </c>
      <c r="EA114" s="413">
        <v>0.89156334921134062</v>
      </c>
      <c r="EB114" s="413">
        <v>0.85874146541591434</v>
      </c>
      <c r="ED114" s="413">
        <v>0.73011995125777618</v>
      </c>
      <c r="EE114" s="413">
        <v>0.85426941964803638</v>
      </c>
    </row>
    <row r="115" spans="19:135" x14ac:dyDescent="0.2">
      <c r="S115" s="413">
        <v>5822.037418573962</v>
      </c>
      <c r="T115" s="413">
        <v>63.492304212951453</v>
      </c>
      <c r="V115" s="413">
        <v>5278.7161977438809</v>
      </c>
      <c r="W115" s="413">
        <v>33.780697321925786</v>
      </c>
      <c r="Y115" s="413">
        <v>4175.9278297644814</v>
      </c>
      <c r="Z115" s="413">
        <v>28.519009293923364</v>
      </c>
      <c r="AB115" s="413">
        <v>3442.5796042986294</v>
      </c>
      <c r="AC115" s="413">
        <v>18.188595209457176</v>
      </c>
      <c r="AE115" s="413">
        <v>2844.0240991491146</v>
      </c>
      <c r="AF115" s="413">
        <v>14.552625960720613</v>
      </c>
      <c r="AH115" s="413">
        <v>1989.5049590930689</v>
      </c>
      <c r="AI115" s="413">
        <v>17.667110805554309</v>
      </c>
      <c r="AJ115" s="413"/>
      <c r="AK115" s="413">
        <v>1626.3085247264589</v>
      </c>
      <c r="AL115" s="413">
        <v>17.405509911538317</v>
      </c>
      <c r="AN115" s="413">
        <v>1268.9918437175759</v>
      </c>
      <c r="AO115" s="413">
        <v>12.934778297931979</v>
      </c>
      <c r="AQ115" s="413">
        <v>1144.0985155170545</v>
      </c>
      <c r="AR115" s="413">
        <v>12.461262204069286</v>
      </c>
      <c r="AT115" s="413">
        <v>795.56084555333746</v>
      </c>
      <c r="AU115" s="413">
        <v>10.12760990122497</v>
      </c>
      <c r="AW115" s="413">
        <v>655.61874497125882</v>
      </c>
      <c r="AX115" s="413">
        <v>11.889233898513661</v>
      </c>
      <c r="AZ115" s="413">
        <v>507.8007016277428</v>
      </c>
      <c r="BA115" s="413">
        <v>9.7568585694174601</v>
      </c>
      <c r="BC115" s="413">
        <v>426.66671728591143</v>
      </c>
      <c r="BD115" s="413">
        <v>9.6699168689580279</v>
      </c>
      <c r="BF115" s="413">
        <v>338.4837332006768</v>
      </c>
      <c r="BG115" s="413">
        <v>5.9325667093522316</v>
      </c>
      <c r="BI115" s="413">
        <v>252.73360579856555</v>
      </c>
      <c r="BJ115" s="413">
        <v>6.7799693284122977</v>
      </c>
      <c r="BL115" s="413">
        <v>193.41999931275546</v>
      </c>
      <c r="BM115" s="413">
        <v>6.4735648804859842</v>
      </c>
      <c r="BO115" s="413">
        <v>153.98586936871371</v>
      </c>
      <c r="BP115" s="413">
        <v>5.6307584004866387</v>
      </c>
      <c r="BR115" s="413">
        <v>112.09513822936692</v>
      </c>
      <c r="BS115" s="413">
        <v>5.5515218124064472</v>
      </c>
      <c r="BU115" s="413">
        <v>88.116375887245482</v>
      </c>
      <c r="BV115" s="413">
        <v>4.2220794455935939</v>
      </c>
      <c r="BX115" s="413">
        <v>68.057218658742357</v>
      </c>
      <c r="BY115" s="413">
        <v>6.1442342948170214</v>
      </c>
      <c r="CA115" s="413">
        <v>50.565784481979755</v>
      </c>
      <c r="CB115" s="413">
        <v>4.4087438697957078</v>
      </c>
      <c r="CD115" s="413">
        <v>27.737482036253439</v>
      </c>
      <c r="CE115" s="413">
        <v>6.3824682364173748</v>
      </c>
      <c r="CG115" s="413">
        <v>15.333606784727742</v>
      </c>
      <c r="CH115" s="413">
        <v>5.601435245277588</v>
      </c>
      <c r="CJ115" s="413">
        <v>9.303056326274401</v>
      </c>
      <c r="CK115" s="413">
        <v>6.0804065849100839</v>
      </c>
      <c r="CN115" s="413">
        <v>13.962949552920049</v>
      </c>
      <c r="CO115" s="413">
        <v>0.5679971844366537</v>
      </c>
      <c r="CQ115" s="413">
        <v>10.329496376662506</v>
      </c>
      <c r="CR115" s="413">
        <v>0.72345318146408311</v>
      </c>
      <c r="CT115" s="413">
        <v>7.7426368268112693</v>
      </c>
      <c r="CU115" s="413">
        <v>0.77899450024509931</v>
      </c>
      <c r="CW115" s="413">
        <v>6.5610157555687021</v>
      </c>
      <c r="CX115" s="413">
        <v>0.6614297868585578</v>
      </c>
      <c r="CZ115" s="413">
        <v>5.4488063056421545</v>
      </c>
      <c r="DA115" s="413">
        <v>0.63492304212951456</v>
      </c>
      <c r="DC115" s="413">
        <v>5.9895922788530838</v>
      </c>
      <c r="DD115" s="413">
        <v>0.37569025663819683</v>
      </c>
      <c r="DF115" s="413">
        <v>4.0203308644495799</v>
      </c>
      <c r="DG115" s="413">
        <v>0.7851194783429849</v>
      </c>
      <c r="DI115" s="413">
        <v>2.9611553158849135</v>
      </c>
      <c r="DJ115" s="413">
        <v>0.73104746963427514</v>
      </c>
      <c r="DL115" s="413">
        <v>2.3088420111056918</v>
      </c>
      <c r="DM115" s="413">
        <v>0.78991662575031252</v>
      </c>
      <c r="DO115" s="413">
        <v>1.9007251895683386</v>
      </c>
      <c r="DP115" s="413">
        <v>0.76422273710998956</v>
      </c>
      <c r="DR115" s="413">
        <v>1.6106512800110382</v>
      </c>
      <c r="DS115" s="413">
        <v>0.768223394254684</v>
      </c>
      <c r="DU115" s="413">
        <v>1.3132304484327022</v>
      </c>
      <c r="DV115" s="413">
        <v>0.78922952859135842</v>
      </c>
      <c r="DX115" s="413">
        <v>1.1157443286107436</v>
      </c>
      <c r="DY115" s="413">
        <v>0.7919815083997368</v>
      </c>
      <c r="EA115" s="413">
        <v>0.91370646353062812</v>
      </c>
      <c r="EB115" s="413">
        <v>0.80378488239366352</v>
      </c>
      <c r="ED115" s="413">
        <v>0.74890930005126888</v>
      </c>
      <c r="EE115" s="413">
        <v>0.79959903260492426</v>
      </c>
    </row>
    <row r="116" spans="19:135" x14ac:dyDescent="0.2">
      <c r="S116" s="413">
        <v>5896.3687282693445</v>
      </c>
      <c r="T116" s="413">
        <v>60.622921848873034</v>
      </c>
      <c r="V116" s="413">
        <v>5351.7657042560968</v>
      </c>
      <c r="W116" s="413">
        <v>32.038260940538329</v>
      </c>
      <c r="Y116" s="413">
        <v>4229.2428743894989</v>
      </c>
      <c r="Z116" s="413">
        <v>27.027807654034522</v>
      </c>
      <c r="AB116" s="413">
        <v>3486.5318210778905</v>
      </c>
      <c r="AC116" s="413">
        <v>17.237550146002039</v>
      </c>
      <c r="AE116" s="413">
        <v>2877.290933088746</v>
      </c>
      <c r="AF116" s="413">
        <v>13.781415061249195</v>
      </c>
      <c r="AH116" s="413">
        <v>2017.0367206087703</v>
      </c>
      <c r="AI116" s="413">
        <v>16.755826579292329</v>
      </c>
      <c r="AJ116" s="413"/>
      <c r="AK116" s="413">
        <v>1645.9115358880313</v>
      </c>
      <c r="AL116" s="413">
        <v>16.483111507919116</v>
      </c>
      <c r="AN116" s="413">
        <v>1285.1933585747909</v>
      </c>
      <c r="AO116" s="413">
        <v>12.258444754550982</v>
      </c>
      <c r="AQ116" s="413">
        <v>1157.0733250089343</v>
      </c>
      <c r="AR116" s="413">
        <v>11.792083369770896</v>
      </c>
      <c r="AT116" s="413">
        <v>804.01614359250459</v>
      </c>
      <c r="AU116" s="413">
        <v>9.5837498911436985</v>
      </c>
      <c r="AW116" s="413">
        <v>664.22321378618813</v>
      </c>
      <c r="AX116" s="413">
        <v>11.267569769028515</v>
      </c>
      <c r="AZ116" s="413">
        <v>514.2839116283875</v>
      </c>
      <c r="BA116" s="413">
        <v>9.2397975459536799</v>
      </c>
      <c r="BC116" s="413">
        <v>431.80962362505988</v>
      </c>
      <c r="BD116" s="413">
        <v>9.157463287971904</v>
      </c>
      <c r="BF116" s="413">
        <v>341.96064288727933</v>
      </c>
      <c r="BG116" s="413">
        <v>5.6056148995379482</v>
      </c>
      <c r="BI116" s="413">
        <v>255.59976666055266</v>
      </c>
      <c r="BJ116" s="413">
        <v>6.4158800493756862</v>
      </c>
      <c r="BL116" s="413">
        <v>195.26913786867527</v>
      </c>
      <c r="BM116" s="413">
        <v>6.1122371244443539</v>
      </c>
      <c r="BO116" s="413">
        <v>155.2390292333626</v>
      </c>
      <c r="BP116" s="413">
        <v>5.312508570190194</v>
      </c>
      <c r="BR116" s="413">
        <v>113.28649626033149</v>
      </c>
      <c r="BS116" s="413">
        <v>5.2494840206815931</v>
      </c>
      <c r="BU116" s="413">
        <v>88.958788195383036</v>
      </c>
      <c r="BV116" s="413">
        <v>3.9864203427545251</v>
      </c>
      <c r="BX116" s="413">
        <v>68.707860926748211</v>
      </c>
      <c r="BY116" s="413">
        <v>5.8056171968505401</v>
      </c>
      <c r="CA116" s="413">
        <v>51.193325912233135</v>
      </c>
      <c r="CB116" s="413">
        <v>4.1751041586850501</v>
      </c>
      <c r="CD116" s="413">
        <v>28.002658582937386</v>
      </c>
      <c r="CE116" s="413">
        <v>6.0262251202290429</v>
      </c>
      <c r="CG116" s="413">
        <v>15.463842459332755</v>
      </c>
      <c r="CH116" s="413">
        <v>5.2887861770818398</v>
      </c>
      <c r="CJ116" s="413">
        <v>9.4019301136829565</v>
      </c>
      <c r="CK116" s="413">
        <v>5.7453071187365126</v>
      </c>
      <c r="CN116" s="413">
        <v>14.25967374094097</v>
      </c>
      <c r="CO116" s="413">
        <v>0.53118481802364992</v>
      </c>
      <c r="CQ116" s="413">
        <v>10.549006689538283</v>
      </c>
      <c r="CR116" s="413">
        <v>0.67656558355261964</v>
      </c>
      <c r="CT116" s="413">
        <v>7.907174241837307</v>
      </c>
      <c r="CU116" s="413">
        <v>0.72787354250404601</v>
      </c>
      <c r="CW116" s="413">
        <v>6.7121945489408388</v>
      </c>
      <c r="CX116" s="413">
        <v>0.61856197635266297</v>
      </c>
      <c r="CZ116" s="413">
        <v>5.5792438382860903</v>
      </c>
      <c r="DA116" s="413">
        <v>0.59170991082343138</v>
      </c>
      <c r="DC116" s="413">
        <v>6.1815287064845963</v>
      </c>
      <c r="DD116" s="413">
        <v>0.3340484983513245</v>
      </c>
      <c r="DF116" s="413">
        <v>4.2003711919834172</v>
      </c>
      <c r="DG116" s="413">
        <v>0.68664884500430012</v>
      </c>
      <c r="DI116" s="413">
        <v>3.0214338456450043</v>
      </c>
      <c r="DJ116" s="413">
        <v>0.68366767963730979</v>
      </c>
      <c r="DL116" s="413">
        <v>2.3312020088942922</v>
      </c>
      <c r="DM116" s="413">
        <v>0.73936460238589063</v>
      </c>
      <c r="DO116" s="413">
        <v>1.946226147035802</v>
      </c>
      <c r="DP116" s="413">
        <v>0.71531503672412855</v>
      </c>
      <c r="DR116" s="413">
        <v>1.6492082348979997</v>
      </c>
      <c r="DS116" s="413">
        <v>0.71843420189382134</v>
      </c>
      <c r="DU116" s="413">
        <v>1.3411376779918072</v>
      </c>
      <c r="DV116" s="413">
        <v>0.73807891132327652</v>
      </c>
      <c r="DX116" s="413">
        <v>1.1414532870396288</v>
      </c>
      <c r="DY116" s="413">
        <v>0.74065253304847589</v>
      </c>
      <c r="EA116" s="413">
        <v>0.93639953037117019</v>
      </c>
      <c r="EB116" s="413">
        <v>0.75234533696551431</v>
      </c>
      <c r="ED116" s="413">
        <v>0.76818218532048077</v>
      </c>
      <c r="EE116" s="413">
        <v>0.74842736756999917</v>
      </c>
    </row>
    <row r="117" spans="19:135" x14ac:dyDescent="0.2">
      <c r="S117" s="413">
        <v>5969.5450015724509</v>
      </c>
      <c r="T117" s="413">
        <v>57.840055499128972</v>
      </c>
      <c r="V117" s="413">
        <v>5425.8261062591455</v>
      </c>
      <c r="W117" s="413">
        <v>30.363044709801397</v>
      </c>
      <c r="Y117" s="413">
        <v>4340.9821618850001</v>
      </c>
      <c r="Z117" s="413">
        <v>24.27524318274957</v>
      </c>
      <c r="AB117" s="413">
        <v>3529.8010630769541</v>
      </c>
      <c r="AC117" s="413">
        <v>16.324052706525247</v>
      </c>
      <c r="AE117" s="413">
        <v>2911.9728925194863</v>
      </c>
      <c r="AF117" s="413">
        <v>13.041343059340965</v>
      </c>
      <c r="AH117" s="413">
        <v>2043.5087055758977</v>
      </c>
      <c r="AI117" s="413">
        <v>15.87969810599162</v>
      </c>
      <c r="AJ117" s="413"/>
      <c r="AK117" s="413">
        <v>1665.7508355771224</v>
      </c>
      <c r="AL117" s="413">
        <v>15.621242757228778</v>
      </c>
      <c r="AN117" s="413">
        <v>1301.6017219511427</v>
      </c>
      <c r="AO117" s="413">
        <v>11.617475331943153</v>
      </c>
      <c r="AQ117" s="413">
        <v>1170.607727256287</v>
      </c>
      <c r="AR117" s="413">
        <v>11.158839925077485</v>
      </c>
      <c r="AT117" s="413">
        <v>832.26808000118467</v>
      </c>
      <c r="AU117" s="413">
        <v>8.2740752956591574</v>
      </c>
      <c r="AW117" s="413">
        <v>672.94060933506876</v>
      </c>
      <c r="AX117" s="413">
        <v>10.686379176416514</v>
      </c>
      <c r="AZ117" s="413">
        <v>520.29954190771025</v>
      </c>
      <c r="BA117" s="413">
        <v>8.7436137044054885</v>
      </c>
      <c r="BC117" s="413">
        <v>437.16855222832152</v>
      </c>
      <c r="BD117" s="413">
        <v>8.672166990365179</v>
      </c>
      <c r="BF117" s="413">
        <v>345.35154392411869</v>
      </c>
      <c r="BG117" s="413">
        <v>5.2927325402386431</v>
      </c>
      <c r="BI117" s="413">
        <v>258.49843162131526</v>
      </c>
      <c r="BJ117" s="413">
        <v>6.0668157193474181</v>
      </c>
      <c r="BL117" s="413">
        <v>197.20543766174782</v>
      </c>
      <c r="BM117" s="413">
        <v>5.7753834340002497</v>
      </c>
      <c r="BO117" s="413">
        <v>156.50238749902576</v>
      </c>
      <c r="BP117" s="413">
        <v>5.0159862002043623</v>
      </c>
      <c r="BR117" s="413">
        <v>114.45017674944758</v>
      </c>
      <c r="BS117" s="413">
        <v>4.9601778257007005</v>
      </c>
      <c r="BU117" s="413">
        <v>89.840908560407371</v>
      </c>
      <c r="BV117" s="413">
        <v>3.7667233027382023</v>
      </c>
      <c r="BX117" s="413">
        <v>69.364723480702551</v>
      </c>
      <c r="BY117" s="413">
        <v>5.4856617471112372</v>
      </c>
      <c r="CA117" s="413">
        <v>51.810394152359535</v>
      </c>
      <c r="CB117" s="413">
        <v>3.9508980318714397</v>
      </c>
      <c r="CD117" s="413">
        <v>28.270370276857101</v>
      </c>
      <c r="CE117" s="413">
        <v>5.6898660290182956</v>
      </c>
      <c r="CG117" s="413">
        <v>15.589689504926834</v>
      </c>
      <c r="CH117" s="413">
        <v>4.9898645783172739</v>
      </c>
      <c r="CJ117" s="413">
        <v>9.495160183382195</v>
      </c>
      <c r="CK117" s="413">
        <v>5.428675439323861</v>
      </c>
      <c r="CN117" s="413">
        <v>14.56270356255477</v>
      </c>
      <c r="CO117" s="413">
        <v>0.49675829146699901</v>
      </c>
      <c r="CQ117" s="413">
        <v>10.78262509493779</v>
      </c>
      <c r="CR117" s="413">
        <v>0.63216645031745267</v>
      </c>
      <c r="CT117" s="413">
        <v>8.0681360243206353</v>
      </c>
      <c r="CU117" s="413">
        <v>0.6801073611054963</v>
      </c>
      <c r="CW117" s="413">
        <v>6.8728759985059149</v>
      </c>
      <c r="CX117" s="413">
        <v>0.57897607771276405</v>
      </c>
      <c r="CZ117" s="413">
        <v>5.7128038805161383</v>
      </c>
      <c r="DA117" s="413">
        <v>0.55143788354629264</v>
      </c>
      <c r="DC117" s="413">
        <v>6.4301214836161602</v>
      </c>
      <c r="DD117" s="413">
        <v>0.29702234028985869</v>
      </c>
      <c r="DF117" s="413">
        <v>4.2933926535140401</v>
      </c>
      <c r="DG117" s="413">
        <v>0.64214656652129254</v>
      </c>
      <c r="DI117" s="413">
        <v>3.0802394224945799</v>
      </c>
      <c r="DJ117" s="413">
        <v>0.63991523363492653</v>
      </c>
      <c r="DL117" s="413">
        <v>2.4292053635782822</v>
      </c>
      <c r="DM117" s="413">
        <v>0.65569890674366049</v>
      </c>
      <c r="DO117" s="413">
        <v>1.9945631587614652</v>
      </c>
      <c r="DP117" s="413">
        <v>0.66953726566499572</v>
      </c>
      <c r="DR117" s="413">
        <v>1.6872092579499036</v>
      </c>
      <c r="DS117" s="413">
        <v>0.67245681469116703</v>
      </c>
      <c r="DU117" s="413">
        <v>1.3684384436765848</v>
      </c>
      <c r="DV117" s="413">
        <v>0.68964300988437266</v>
      </c>
      <c r="DX117" s="413">
        <v>1.1677546307727003</v>
      </c>
      <c r="DY117" s="413">
        <v>0.69265023096252132</v>
      </c>
      <c r="EA117" s="413">
        <v>0.9596562085061312</v>
      </c>
      <c r="EB117" s="413">
        <v>0.70419775048286648</v>
      </c>
      <c r="ED117" s="413">
        <v>0.78933302552289319</v>
      </c>
      <c r="EE117" s="413">
        <v>0.70175080194949713</v>
      </c>
    </row>
    <row r="118" spans="19:135" x14ac:dyDescent="0.2">
      <c r="S118" s="413">
        <v>6039.3713656745986</v>
      </c>
      <c r="T118" s="413">
        <v>55.143788354629251</v>
      </c>
      <c r="V118" s="413">
        <v>5500.9113930288195</v>
      </c>
      <c r="W118" s="413">
        <v>28.796893684324719</v>
      </c>
      <c r="Y118" s="413">
        <v>4284.7482861895232</v>
      </c>
      <c r="Z118" s="413">
        <v>25.614577948860852</v>
      </c>
      <c r="AB118" s="413">
        <v>3574.8668565645767</v>
      </c>
      <c r="AC118" s="413">
        <v>15.470500820668212</v>
      </c>
      <c r="AE118" s="413">
        <v>2949.1507296470681</v>
      </c>
      <c r="AF118" s="413">
        <v>12.359437458903923</v>
      </c>
      <c r="AH118" s="413">
        <v>2070.3281140583908</v>
      </c>
      <c r="AI118" s="413">
        <v>15.049380628531413</v>
      </c>
      <c r="AJ118" s="413"/>
      <c r="AK118" s="413">
        <v>1685.2352894706478</v>
      </c>
      <c r="AL118" s="413">
        <v>14.782370671288655</v>
      </c>
      <c r="AN118" s="413">
        <v>1317.7551152897659</v>
      </c>
      <c r="AO118" s="413">
        <v>11.001811628050968</v>
      </c>
      <c r="AQ118" s="413">
        <v>1185.1354331932896</v>
      </c>
      <c r="AR118" s="413">
        <v>10.5753666275293</v>
      </c>
      <c r="AT118" s="413">
        <v>823.51567531257672</v>
      </c>
      <c r="AU118" s="413">
        <v>8.7436137044054885</v>
      </c>
      <c r="AW118" s="413">
        <v>681.05202366716139</v>
      </c>
      <c r="AX118" s="413">
        <v>10.120058560537188</v>
      </c>
      <c r="AZ118" s="413">
        <v>526.20007175143144</v>
      </c>
      <c r="BA118" s="413">
        <v>8.2679059860151973</v>
      </c>
      <c r="BC118" s="413">
        <v>442.5939872598878</v>
      </c>
      <c r="BD118" s="413">
        <v>8.2125887861937965</v>
      </c>
      <c r="BF118" s="413">
        <v>349.0219737202633</v>
      </c>
      <c r="BG118" s="413">
        <v>5.0047745167159006</v>
      </c>
      <c r="BI118" s="413">
        <v>261.52211359397302</v>
      </c>
      <c r="BJ118" s="413">
        <v>5.7410233072713526</v>
      </c>
      <c r="BL118" s="413">
        <v>199.23113470181886</v>
      </c>
      <c r="BM118" s="413">
        <v>5.4611661585008706</v>
      </c>
      <c r="BO118" s="413">
        <v>157.83163731607016</v>
      </c>
      <c r="BP118" s="413">
        <v>4.7360144888650657</v>
      </c>
      <c r="BR118" s="413">
        <v>115.62581058097825</v>
      </c>
      <c r="BS118" s="413">
        <v>4.6868156881023193</v>
      </c>
      <c r="BU118" s="413">
        <v>90.731776080762614</v>
      </c>
      <c r="BV118" s="413">
        <v>3.5564803062231287</v>
      </c>
      <c r="BX118" s="413">
        <v>70.027865787933564</v>
      </c>
      <c r="BY118" s="413">
        <v>5.1833394768163892</v>
      </c>
      <c r="CA118" s="413">
        <v>52.471869539118956</v>
      </c>
      <c r="CB118" s="413">
        <v>3.7443135196452153</v>
      </c>
      <c r="CD118" s="413">
        <v>28.570830521607057</v>
      </c>
      <c r="CE118" s="413">
        <v>5.3762897833680459</v>
      </c>
      <c r="CG118" s="413">
        <v>15.722100212861449</v>
      </c>
      <c r="CH118" s="413">
        <v>4.7078379946310571</v>
      </c>
      <c r="CJ118" s="413">
        <v>9.5859360434386094</v>
      </c>
      <c r="CK118" s="413">
        <v>5.1294937618581411</v>
      </c>
      <c r="CN118" s="413">
        <v>14.885209338189906</v>
      </c>
      <c r="CO118" s="413">
        <v>0.46456297651606654</v>
      </c>
      <c r="CQ118" s="413">
        <v>11.03107812598763</v>
      </c>
      <c r="CR118" s="413">
        <v>0.59170991082343138</v>
      </c>
      <c r="CT118" s="413">
        <v>8.2323744129122627</v>
      </c>
      <c r="CU118" s="413">
        <v>0.63547580124786673</v>
      </c>
      <c r="CW118" s="413">
        <v>7.0435726507088408</v>
      </c>
      <c r="CX118" s="413">
        <v>0.54145216016330466</v>
      </c>
      <c r="CZ118" s="413">
        <v>5.8495611812632058</v>
      </c>
      <c r="DA118" s="413">
        <v>0.51390678751154872</v>
      </c>
      <c r="DC118" s="413">
        <v>6.6361746654260978</v>
      </c>
      <c r="DD118" s="413">
        <v>0.26410018625044013</v>
      </c>
      <c r="DF118" s="413">
        <v>4.38847416924221</v>
      </c>
      <c r="DG118" s="413">
        <v>0.60052851744402547</v>
      </c>
      <c r="DI118" s="413">
        <v>3.1401895208016075</v>
      </c>
      <c r="DJ118" s="413">
        <v>0.5979212534383852</v>
      </c>
      <c r="DL118" s="413">
        <v>2.4939041417058303</v>
      </c>
      <c r="DM118" s="413">
        <v>0.61534070711165989</v>
      </c>
      <c r="DO118" s="413">
        <v>2.0387347739980508</v>
      </c>
      <c r="DP118" s="413">
        <v>0.62614400276481785</v>
      </c>
      <c r="DR118" s="413">
        <v>1.7260858998123578</v>
      </c>
      <c r="DS118" s="413">
        <v>0.62887433340847421</v>
      </c>
      <c r="DU118" s="413">
        <v>1.397518888644004</v>
      </c>
      <c r="DV118" s="413">
        <v>0.6443856798857408</v>
      </c>
      <c r="DX118" s="413">
        <v>1.195709199943896</v>
      </c>
      <c r="DY118" s="413">
        <v>0.64832293170390609</v>
      </c>
      <c r="EA118" s="413">
        <v>0.98435258229019207</v>
      </c>
      <c r="EB118" s="413">
        <v>0.65913144857819472</v>
      </c>
      <c r="ED118" s="413">
        <v>0.81035590117298895</v>
      </c>
      <c r="EE118" s="413">
        <v>0.65741293737884976</v>
      </c>
    </row>
    <row r="119" spans="19:135" x14ac:dyDescent="0.2">
      <c r="S119" s="413">
        <v>6112.1680475404301</v>
      </c>
      <c r="T119" s="413">
        <v>52.612439017953243</v>
      </c>
      <c r="V119" s="413">
        <v>5577.0357474314924</v>
      </c>
      <c r="W119" s="413">
        <v>27.311526027513612</v>
      </c>
      <c r="Y119" s="413">
        <v>4399.5041764558446</v>
      </c>
      <c r="Z119" s="413">
        <v>23.023106008506083</v>
      </c>
      <c r="AB119" s="413">
        <v>3619.2323713710034</v>
      </c>
      <c r="AC119" s="413">
        <v>14.661579446299235</v>
      </c>
      <c r="AE119" s="413">
        <v>2987.8559614275987</v>
      </c>
      <c r="AF119" s="413">
        <v>11.721927425388451</v>
      </c>
      <c r="AH119" s="413">
        <v>2098.9783466878644</v>
      </c>
      <c r="AI119" s="413">
        <v>14.283771350204798</v>
      </c>
      <c r="AJ119" s="413"/>
      <c r="AK119" s="413">
        <v>1704.94765496741</v>
      </c>
      <c r="AL119" s="413">
        <v>13.978116496507903</v>
      </c>
      <c r="AN119" s="413">
        <v>1333.6389207550233</v>
      </c>
      <c r="AO119" s="413">
        <v>10.418774788900045</v>
      </c>
      <c r="AQ119" s="413">
        <v>1199.420682745659</v>
      </c>
      <c r="AR119" s="413">
        <v>10.022401975255857</v>
      </c>
      <c r="AT119" s="413">
        <v>811.13083078968725</v>
      </c>
      <c r="AU119" s="413">
        <v>9.1985382977603418</v>
      </c>
      <c r="AW119" s="413">
        <v>689.01835720925874</v>
      </c>
      <c r="AX119" s="413">
        <v>9.5766040629374007</v>
      </c>
      <c r="AZ119" s="413">
        <v>532.35508654586067</v>
      </c>
      <c r="BA119" s="413">
        <v>7.8297514406135447</v>
      </c>
      <c r="BC119" s="413">
        <v>447.92887589902807</v>
      </c>
      <c r="BD119" s="413">
        <v>7.7773657548395496</v>
      </c>
      <c r="BF119" s="413">
        <v>352.73141320125063</v>
      </c>
      <c r="BG119" s="413">
        <v>4.7324832253925875</v>
      </c>
      <c r="BI119" s="413">
        <v>264.48794175979509</v>
      </c>
      <c r="BJ119" s="413">
        <v>5.4327261844337347</v>
      </c>
      <c r="BL119" s="413">
        <v>201.348582577743</v>
      </c>
      <c r="BM119" s="413">
        <v>5.1717537269144165</v>
      </c>
      <c r="BO119" s="413">
        <v>159.11609461119198</v>
      </c>
      <c r="BP119" s="413">
        <v>4.4683354836297227</v>
      </c>
      <c r="BR119" s="413">
        <v>116.89587985405322</v>
      </c>
      <c r="BS119" s="413">
        <v>4.4351302803663746</v>
      </c>
      <c r="BU119" s="413">
        <v>91.599192201092166</v>
      </c>
      <c r="BV119" s="413">
        <v>3.360477845626193</v>
      </c>
      <c r="BX119" s="413">
        <v>70.697347884290409</v>
      </c>
      <c r="BY119" s="413">
        <v>4.8976785974949024</v>
      </c>
      <c r="CA119" s="413">
        <v>53.179257728982925</v>
      </c>
      <c r="CB119" s="413">
        <v>3.5485308960902437</v>
      </c>
      <c r="CD119" s="413">
        <v>28.884661263803771</v>
      </c>
      <c r="CE119" s="413">
        <v>5.0875791157673174</v>
      </c>
      <c r="CG119" s="413">
        <v>15.872407015606429</v>
      </c>
      <c r="CH119" s="413">
        <v>4.4483826478870272</v>
      </c>
      <c r="CJ119" s="413">
        <v>9.6844029138238508</v>
      </c>
      <c r="CK119" s="413">
        <v>4.8468003930289658</v>
      </c>
      <c r="CN119" s="413">
        <v>15.214857329888915</v>
      </c>
      <c r="CO119" s="413">
        <v>0.4344542665047893</v>
      </c>
      <c r="CQ119" s="413">
        <v>11.295148186923065</v>
      </c>
      <c r="CR119" s="413">
        <v>0.5538424546112094</v>
      </c>
      <c r="CT119" s="413">
        <v>8.4294470460703579</v>
      </c>
      <c r="CU119" s="413">
        <v>0.59480747435742698</v>
      </c>
      <c r="CW119" s="413">
        <v>7.1995596795734693</v>
      </c>
      <c r="CX119" s="413">
        <v>0.50636019868674742</v>
      </c>
      <c r="CZ119" s="413">
        <v>5.9425466916068146</v>
      </c>
      <c r="DA119" s="413">
        <v>0.48649102198552818</v>
      </c>
      <c r="DC119" s="413">
        <v>6.9030512210389228</v>
      </c>
      <c r="DD119" s="413">
        <v>0.2348271456936554</v>
      </c>
      <c r="DF119" s="413">
        <v>4.4856613611483471</v>
      </c>
      <c r="DG119" s="413">
        <v>0.56160776848374094</v>
      </c>
      <c r="DI119" s="413">
        <v>3.2013064161636868</v>
      </c>
      <c r="DJ119" s="413">
        <v>0.55868309820123774</v>
      </c>
      <c r="DL119" s="413">
        <v>2.5536050531802865</v>
      </c>
      <c r="DM119" s="413">
        <v>0.57596095893451349</v>
      </c>
      <c r="DO119" s="413">
        <v>2.0802361211540505</v>
      </c>
      <c r="DP119" s="413">
        <v>0.58505374975907398</v>
      </c>
      <c r="DR119" s="413">
        <v>1.7658583364764231</v>
      </c>
      <c r="DS119" s="413">
        <v>0.58811646871566403</v>
      </c>
      <c r="DU119" s="413">
        <v>1.4309737235991871</v>
      </c>
      <c r="DV119" s="413">
        <v>0.60314715054811474</v>
      </c>
      <c r="DX119" s="413">
        <v>1.2232607073332897</v>
      </c>
      <c r="DY119" s="413">
        <v>0.60630458730047754</v>
      </c>
      <c r="EA119" s="413">
        <v>1.0096845075068139</v>
      </c>
      <c r="EB119" s="413">
        <v>0.61748635060306223</v>
      </c>
      <c r="ED119" s="413">
        <v>0.83048212481694594</v>
      </c>
      <c r="EE119" s="413">
        <v>0.61480546220370058</v>
      </c>
    </row>
    <row r="120" spans="19:135" x14ac:dyDescent="0.2">
      <c r="S120" s="413">
        <v>6190.203522647912</v>
      </c>
      <c r="T120" s="413">
        <v>50.197290066769106</v>
      </c>
      <c r="V120" s="413">
        <v>5654.2135486031066</v>
      </c>
      <c r="W120" s="413">
        <v>25.922102884591624</v>
      </c>
      <c r="Y120" s="413">
        <v>4520.5184498859171</v>
      </c>
      <c r="Z120" s="413">
        <v>20.693817846117685</v>
      </c>
      <c r="AB120" s="413">
        <v>3661.5668938960971</v>
      </c>
      <c r="AC120" s="413">
        <v>13.874241977415558</v>
      </c>
      <c r="AE120" s="413">
        <v>3027.0691682506135</v>
      </c>
      <c r="AF120" s="413">
        <v>11.100728322376195</v>
      </c>
      <c r="AH120" s="413">
        <v>2128.0250555203847</v>
      </c>
      <c r="AI120" s="413">
        <v>13.547002578772053</v>
      </c>
      <c r="AJ120" s="413"/>
      <c r="AK120" s="413">
        <v>1726.10673122552</v>
      </c>
      <c r="AL120" s="413">
        <v>13.237351508437378</v>
      </c>
      <c r="AN120" s="413">
        <v>1350.6657999235085</v>
      </c>
      <c r="AO120" s="413">
        <v>9.8739980089383792</v>
      </c>
      <c r="AQ120" s="413">
        <v>1213.4504262659748</v>
      </c>
      <c r="AR120" s="413">
        <v>9.4912685796017868</v>
      </c>
      <c r="AT120" s="413">
        <v>882.40672502926122</v>
      </c>
      <c r="AU120" s="413">
        <v>6.2832731647815745</v>
      </c>
      <c r="AW120" s="413">
        <v>697.07787375044927</v>
      </c>
      <c r="AX120" s="413">
        <v>9.0690955587544337</v>
      </c>
      <c r="AZ120" s="413">
        <v>538.58209716308363</v>
      </c>
      <c r="BA120" s="413">
        <v>7.4148167293489564</v>
      </c>
      <c r="BC120" s="413">
        <v>453.16834469809919</v>
      </c>
      <c r="BD120" s="413">
        <v>7.3597155630286268</v>
      </c>
      <c r="BF120" s="413">
        <v>356.35467525798674</v>
      </c>
      <c r="BG120" s="413">
        <v>4.4716696465046084</v>
      </c>
      <c r="BI120" s="413">
        <v>267.48740431541444</v>
      </c>
      <c r="BJ120" s="413">
        <v>5.1409848410909627</v>
      </c>
      <c r="BL120" s="413">
        <v>203.34516648770492</v>
      </c>
      <c r="BM120" s="413">
        <v>4.8940267941543656</v>
      </c>
      <c r="BO120" s="413">
        <v>160.52410270931009</v>
      </c>
      <c r="BP120" s="413">
        <v>4.2157856656070134</v>
      </c>
      <c r="BR120" s="413">
        <v>118.22155395547151</v>
      </c>
      <c r="BS120" s="413">
        <v>4.1969605618921202</v>
      </c>
      <c r="BU120" s="413">
        <v>92.507494961274745</v>
      </c>
      <c r="BV120" s="413">
        <v>3.1729097990236275</v>
      </c>
      <c r="BX120" s="413">
        <v>71.448726173306881</v>
      </c>
      <c r="BY120" s="413">
        <v>4.6312139994707078</v>
      </c>
      <c r="CA120" s="413">
        <v>53.87719272281867</v>
      </c>
      <c r="CB120" s="413">
        <v>3.3629853521721556</v>
      </c>
      <c r="CD120" s="413">
        <v>29.181364912137767</v>
      </c>
      <c r="CE120" s="413">
        <v>4.8107827321310719</v>
      </c>
      <c r="CG120" s="413">
        <v>16.024150785082668</v>
      </c>
      <c r="CH120" s="413">
        <v>4.2000922314241151</v>
      </c>
      <c r="CJ120" s="413">
        <v>9.7838812372919755</v>
      </c>
      <c r="CK120" s="413">
        <v>4.5796866397505926</v>
      </c>
      <c r="CN120" s="413">
        <v>15.538185590150466</v>
      </c>
      <c r="CO120" s="413">
        <v>0.40629692684450658</v>
      </c>
      <c r="CQ120" s="413">
        <v>11.565539751186286</v>
      </c>
      <c r="CR120" s="413">
        <v>0.51794746792312119</v>
      </c>
      <c r="CT120" s="413">
        <v>8.4146886572385622</v>
      </c>
      <c r="CU120" s="413">
        <v>0.58200698044495447</v>
      </c>
      <c r="CW120" s="413">
        <v>7.3461169608064623</v>
      </c>
      <c r="CX120" s="413">
        <v>0.47354257620239365</v>
      </c>
      <c r="CZ120" s="413">
        <v>6.0848037447290624</v>
      </c>
      <c r="DA120" s="413">
        <v>0.44984326689694459</v>
      </c>
      <c r="DC120" s="413">
        <v>7.1242594317883299</v>
      </c>
      <c r="DD120" s="413">
        <v>0.21044046448405776</v>
      </c>
      <c r="DF120" s="413">
        <v>4.5890198802128452</v>
      </c>
      <c r="DG120" s="413">
        <v>0.525209505393198</v>
      </c>
      <c r="DI120" s="413">
        <v>3.2607545775899687</v>
      </c>
      <c r="DJ120" s="413">
        <v>0.52201991887866228</v>
      </c>
      <c r="DL120" s="413">
        <v>2.6124451695694479</v>
      </c>
      <c r="DM120" s="413">
        <v>0.53863245372209545</v>
      </c>
      <c r="DO120" s="413">
        <v>2.1244428535211477</v>
      </c>
      <c r="DP120" s="413">
        <v>0.54713593326708942</v>
      </c>
      <c r="DR120" s="413">
        <v>1.8049650524801364</v>
      </c>
      <c r="DS120" s="413">
        <v>0.54952174547362387</v>
      </c>
      <c r="DU120" s="413">
        <v>1.4652294249977311</v>
      </c>
      <c r="DV120" s="413">
        <v>0.56405668581463575</v>
      </c>
      <c r="DX120" s="413">
        <v>1.2525440217868808</v>
      </c>
      <c r="DY120" s="413">
        <v>0.5675031205835861</v>
      </c>
      <c r="EA120" s="413">
        <v>1.0356683398212845</v>
      </c>
      <c r="EB120" s="413">
        <v>0.57796928841533135</v>
      </c>
      <c r="ED120" s="413">
        <v>0.85260095410080639</v>
      </c>
      <c r="EE120" s="413">
        <v>0.57596095893451349</v>
      </c>
    </row>
    <row r="121" spans="19:135" x14ac:dyDescent="0.2">
      <c r="S121" s="413">
        <v>6269.2352948676271</v>
      </c>
      <c r="T121" s="413">
        <v>47.893007377732914</v>
      </c>
      <c r="V121" s="413">
        <v>5734.4798524012012</v>
      </c>
      <c r="W121" s="413">
        <v>24.603364062572933</v>
      </c>
      <c r="Y121" s="413">
        <v>4460.3867086756854</v>
      </c>
      <c r="Z121" s="413">
        <v>21.835555108077418</v>
      </c>
      <c r="AB121" s="413">
        <v>3707.0083905346587</v>
      </c>
      <c r="AC121" s="413">
        <v>13.138981780131079</v>
      </c>
      <c r="AE121" s="413">
        <v>3065.7164663763119</v>
      </c>
      <c r="AF121" s="413">
        <v>10.512449430484468</v>
      </c>
      <c r="AH121" s="413">
        <v>2157.4737271913177</v>
      </c>
      <c r="AI121" s="413">
        <v>12.84823695155449</v>
      </c>
      <c r="AJ121" s="413"/>
      <c r="AK121" s="413">
        <v>1747.5284000076829</v>
      </c>
      <c r="AL121" s="413">
        <v>12.545197020400066</v>
      </c>
      <c r="AN121" s="413">
        <v>1367.9100652298055</v>
      </c>
      <c r="AO121" s="413">
        <v>9.3577065111714681</v>
      </c>
      <c r="AQ121" s="413">
        <v>1227.6442770974916</v>
      </c>
      <c r="AR121" s="413">
        <v>8.9882823970285202</v>
      </c>
      <c r="AT121" s="413">
        <v>870.66898887800903</v>
      </c>
      <c r="AU121" s="413">
        <v>6.6249959498238171</v>
      </c>
      <c r="AW121" s="413">
        <v>705.72888649301319</v>
      </c>
      <c r="AX121" s="413">
        <v>8.5884822754791426</v>
      </c>
      <c r="AZ121" s="413">
        <v>544.68996288587971</v>
      </c>
      <c r="BA121" s="413">
        <v>7.0114039451332593</v>
      </c>
      <c r="BC121" s="413">
        <v>458.46910008701434</v>
      </c>
      <c r="BD121" s="413">
        <v>6.9696902250217949</v>
      </c>
      <c r="BF121" s="413">
        <v>360.01515551372768</v>
      </c>
      <c r="BG121" s="413">
        <v>4.2252298582235062</v>
      </c>
      <c r="BI121" s="413">
        <v>270.5208826963401</v>
      </c>
      <c r="BJ121" s="413">
        <v>4.8649102198552816</v>
      </c>
      <c r="BL121" s="413">
        <v>205.43393090896524</v>
      </c>
      <c r="BM121" s="413">
        <v>4.6277608772583463</v>
      </c>
      <c r="BO121" s="413">
        <v>162.05874911882762</v>
      </c>
      <c r="BP121" s="413">
        <v>3.9834479910914533</v>
      </c>
      <c r="BR121" s="413">
        <v>119.52013566780349</v>
      </c>
      <c r="BS121" s="413">
        <v>3.968619443383445</v>
      </c>
      <c r="BU121" s="413">
        <v>93.391887352197301</v>
      </c>
      <c r="BV121" s="413">
        <v>2.9980464300988605</v>
      </c>
      <c r="BX121" s="413">
        <v>72.208090183854637</v>
      </c>
      <c r="BY121" s="413">
        <v>4.3792467557719901</v>
      </c>
      <c r="CA121" s="413">
        <v>54.565055409001594</v>
      </c>
      <c r="CB121" s="413">
        <v>3.187141611585071</v>
      </c>
      <c r="CD121" s="413">
        <v>29.460345302816737</v>
      </c>
      <c r="CE121" s="413">
        <v>4.5422646340666484</v>
      </c>
      <c r="CG121" s="413">
        <v>16.177345259014274</v>
      </c>
      <c r="CH121" s="413">
        <v>3.968619443383445</v>
      </c>
      <c r="CJ121" s="413">
        <v>9.8843814035033333</v>
      </c>
      <c r="CK121" s="413">
        <v>4.330522809326502</v>
      </c>
      <c r="CN121" s="413">
        <v>15.854487466478687</v>
      </c>
      <c r="CO121" s="413">
        <v>0.37996448761188661</v>
      </c>
      <c r="CQ121" s="413">
        <v>11.842404147573063</v>
      </c>
      <c r="CR121" s="413">
        <v>0.48480056146938966</v>
      </c>
      <c r="CT121" s="413">
        <v>8.9078252676422593</v>
      </c>
      <c r="CU121" s="413">
        <v>0.5174969390671682</v>
      </c>
      <c r="CW121" s="413">
        <v>7.5088041389237965</v>
      </c>
      <c r="CX121" s="413">
        <v>0.4428518909226597</v>
      </c>
      <c r="CZ121" s="413">
        <v>6.2304662518112437</v>
      </c>
      <c r="DA121" s="413">
        <v>0.41595621630718471</v>
      </c>
      <c r="DC121" s="413">
        <v>7.4107645215885505</v>
      </c>
      <c r="DD121" s="413">
        <v>0.18565535609481573</v>
      </c>
      <c r="DF121" s="413">
        <v>4.6906483593970671</v>
      </c>
      <c r="DG121" s="413">
        <v>0.49117024378083141</v>
      </c>
      <c r="DI121" s="413">
        <v>3.3242180071058773</v>
      </c>
      <c r="DJ121" s="413">
        <v>0.48733846139805309</v>
      </c>
      <c r="DL121" s="413">
        <v>2.6703004058651758</v>
      </c>
      <c r="DM121" s="413">
        <v>0.50372323974770028</v>
      </c>
      <c r="DO121" s="413">
        <v>2.1733942231182701</v>
      </c>
      <c r="DP121" s="413">
        <v>0.51167560176364135</v>
      </c>
      <c r="DR121" s="413">
        <v>1.8449378261992417</v>
      </c>
      <c r="DS121" s="413">
        <v>0.51345977338099924</v>
      </c>
      <c r="DU121" s="413">
        <v>1.4963667581055404</v>
      </c>
      <c r="DV121" s="413">
        <v>0.52704086864260691</v>
      </c>
      <c r="DX121" s="413">
        <v>1.2825283417581406</v>
      </c>
      <c r="DY121" s="413">
        <v>0.53072277485675623</v>
      </c>
      <c r="EA121" s="413">
        <v>1.0604609302174315</v>
      </c>
      <c r="EB121" s="413">
        <v>0.54098118610246071</v>
      </c>
      <c r="ED121" s="413">
        <v>0.8760761490235931</v>
      </c>
      <c r="EE121" s="413">
        <v>0.54004046663364946</v>
      </c>
    </row>
    <row r="122" spans="19:135" x14ac:dyDescent="0.2">
      <c r="S122" s="413">
        <v>6351.5139667358471</v>
      </c>
      <c r="T122" s="413">
        <v>45.694501687891858</v>
      </c>
      <c r="V122" s="413">
        <v>5813.8364435930498</v>
      </c>
      <c r="W122" s="413">
        <v>23.334302141245377</v>
      </c>
      <c r="Y122" s="413">
        <v>4576.6198758321334</v>
      </c>
      <c r="Z122" s="413">
        <v>19.597156809293256</v>
      </c>
      <c r="AB122" s="413">
        <v>3754.3366313050024</v>
      </c>
      <c r="AC122" s="413">
        <v>12.442686418445605</v>
      </c>
      <c r="AE122" s="413">
        <v>3102.6696478882241</v>
      </c>
      <c r="AF122" s="413">
        <v>9.9479232580703183</v>
      </c>
      <c r="AH122" s="413">
        <v>2188.1008763314358</v>
      </c>
      <c r="AI122" s="413">
        <v>12.194606768156779</v>
      </c>
      <c r="AJ122" s="413"/>
      <c r="AK122" s="413">
        <v>1767.9694142400303</v>
      </c>
      <c r="AL122" s="413">
        <v>11.87151082548046</v>
      </c>
      <c r="AN122" s="413">
        <v>1385.3744920934414</v>
      </c>
      <c r="AO122" s="413">
        <v>8.8684108574816065</v>
      </c>
      <c r="AQ122" s="413">
        <v>1242.0041548198217</v>
      </c>
      <c r="AR122" s="413">
        <v>8.5119517766425243</v>
      </c>
      <c r="AT122" s="413">
        <v>860.90576642960184</v>
      </c>
      <c r="AU122" s="413">
        <v>7.0061761075283604</v>
      </c>
      <c r="AW122" s="413">
        <v>714.73909179597763</v>
      </c>
      <c r="AX122" s="413">
        <v>8.1394078100460217</v>
      </c>
      <c r="AZ122" s="413">
        <v>550.86709571555571</v>
      </c>
      <c r="BA122" s="413">
        <v>6.6348864590260153</v>
      </c>
      <c r="BC122" s="413">
        <v>463.83185894113569</v>
      </c>
      <c r="BD122" s="413">
        <v>6.5954127959923428</v>
      </c>
      <c r="BF122" s="413">
        <v>363.84143159996279</v>
      </c>
      <c r="BG122" s="413">
        <v>3.9983319449250088</v>
      </c>
      <c r="BI122" s="413">
        <v>273.68519247998574</v>
      </c>
      <c r="BJ122" s="413">
        <v>4.6070961458435518</v>
      </c>
      <c r="BL122" s="413">
        <v>207.61730270623451</v>
      </c>
      <c r="BM122" s="413">
        <v>4.3792467557719901</v>
      </c>
      <c r="BO122" s="413">
        <v>163.66573282249621</v>
      </c>
      <c r="BP122" s="413">
        <v>3.7667233027382023</v>
      </c>
      <c r="BR122" s="413">
        <v>120.79040729366523</v>
      </c>
      <c r="BS122" s="413">
        <v>3.7527015215269408</v>
      </c>
      <c r="BU122" s="413">
        <v>94.284734732647451</v>
      </c>
      <c r="BV122" s="413">
        <v>2.832820018960013</v>
      </c>
      <c r="BX122" s="413">
        <v>72.924109681903502</v>
      </c>
      <c r="BY122" s="413">
        <v>4.137900518541171</v>
      </c>
      <c r="CA122" s="413">
        <v>55.261700198540908</v>
      </c>
      <c r="CB122" s="413">
        <v>3.0204923865446234</v>
      </c>
      <c r="CD122" s="413">
        <v>29.741992808574722</v>
      </c>
      <c r="CE122" s="413">
        <v>4.2887341114141355</v>
      </c>
      <c r="CG122" s="413">
        <v>16.326249913397728</v>
      </c>
      <c r="CH122" s="413">
        <v>3.7471074350024813</v>
      </c>
      <c r="CJ122" s="413">
        <v>9.989433570369707</v>
      </c>
      <c r="CK122" s="413">
        <v>4.0918618149681381</v>
      </c>
      <c r="CN122" s="413">
        <v>16.16306025964591</v>
      </c>
      <c r="CO122" s="413">
        <v>0.35533867550373172</v>
      </c>
      <c r="CQ122" s="413">
        <v>12.125896327499191</v>
      </c>
      <c r="CR122" s="413">
        <v>0.45338023687087659</v>
      </c>
      <c r="CT122" s="413">
        <v>8.8223848156669327</v>
      </c>
      <c r="CU122" s="413">
        <v>0.55287937050941161</v>
      </c>
      <c r="CW122" s="413">
        <v>7.6818218532048093</v>
      </c>
      <c r="CX122" s="413">
        <v>0.4145108503531742</v>
      </c>
      <c r="CZ122" s="413">
        <v>6.3796157351147782</v>
      </c>
      <c r="DA122" s="413">
        <v>0.38462190415362335</v>
      </c>
      <c r="DC122" s="413">
        <v>7.5881688529189324</v>
      </c>
      <c r="DD122" s="413">
        <v>0.16900173238747798</v>
      </c>
      <c r="DF122" s="413">
        <v>4.7945275038760347</v>
      </c>
      <c r="DG122" s="413">
        <v>0.45893754731367725</v>
      </c>
      <c r="DI122" s="413">
        <v>3.3918871945326368</v>
      </c>
      <c r="DJ122" s="413">
        <v>0.45535722291320985</v>
      </c>
      <c r="DL122" s="413">
        <v>2.7246581700864101</v>
      </c>
      <c r="DM122" s="413">
        <v>0.47066676188524237</v>
      </c>
      <c r="DO122" s="413">
        <v>2.2254225324440351</v>
      </c>
      <c r="DP122" s="413">
        <v>0.47893007377732899</v>
      </c>
      <c r="DR122" s="413">
        <v>1.8874488465659711</v>
      </c>
      <c r="DS122" s="413">
        <v>0.48060006437564434</v>
      </c>
      <c r="DU122" s="413">
        <v>1.5268274325850621</v>
      </c>
      <c r="DV122" s="413">
        <v>0.49245418803676239</v>
      </c>
      <c r="DX122" s="413">
        <v>1.3132304484327022</v>
      </c>
      <c r="DY122" s="413">
        <v>0.49675829146699901</v>
      </c>
      <c r="EA122" s="413">
        <v>1.0867988316461008</v>
      </c>
      <c r="EB122" s="413">
        <v>0.50636019868674742</v>
      </c>
      <c r="ED122" s="413">
        <v>0.89862162296291903</v>
      </c>
      <c r="EE122" s="413">
        <v>0.50591974884358248</v>
      </c>
    </row>
    <row r="123" spans="19:135" x14ac:dyDescent="0.2">
      <c r="S123" s="413">
        <v>6430.3387728728912</v>
      </c>
      <c r="T123" s="413">
        <v>43.629448310102418</v>
      </c>
      <c r="V123" s="413">
        <v>5892.2144254359191</v>
      </c>
      <c r="W123" s="413">
        <v>22.114198411130847</v>
      </c>
      <c r="Y123" s="413">
        <v>4654.6928835208</v>
      </c>
      <c r="Z123" s="413">
        <v>18.683617401792134</v>
      </c>
      <c r="AB123" s="413">
        <v>3802.2691227644282</v>
      </c>
      <c r="AC123" s="413">
        <v>11.783290965658543</v>
      </c>
      <c r="AE123" s="413">
        <v>3138.961884644134</v>
      </c>
      <c r="AF123" s="413">
        <v>9.4137125512808062</v>
      </c>
      <c r="AH123" s="413">
        <v>2218.3809071622795</v>
      </c>
      <c r="AI123" s="413">
        <v>11.565598838360179</v>
      </c>
      <c r="AJ123" s="413"/>
      <c r="AK123" s="413">
        <v>1788.6495290574351</v>
      </c>
      <c r="AL123" s="413">
        <v>11.234002068706085</v>
      </c>
      <c r="AN123" s="413">
        <v>1403.0618913683684</v>
      </c>
      <c r="AO123" s="413">
        <v>8.404699489474778</v>
      </c>
      <c r="AQ123" s="413">
        <v>1256.9748820462239</v>
      </c>
      <c r="AR123" s="413">
        <v>8.0668789370790304</v>
      </c>
      <c r="AT123" s="413">
        <v>850.95209478655397</v>
      </c>
      <c r="AU123" s="413">
        <v>7.4092880994148578</v>
      </c>
      <c r="AW123" s="413">
        <v>723.86433249164793</v>
      </c>
      <c r="AX123" s="413">
        <v>7.7138145452529523</v>
      </c>
      <c r="AZ123" s="413">
        <v>557.1142811854404</v>
      </c>
      <c r="BA123" s="413">
        <v>6.2832731647815745</v>
      </c>
      <c r="BC123" s="413">
        <v>469.09200911562175</v>
      </c>
      <c r="BD123" s="413">
        <v>6.2412343368393399</v>
      </c>
      <c r="BF123" s="413">
        <v>367.70837372056855</v>
      </c>
      <c r="BG123" s="413">
        <v>3.7807974756324172</v>
      </c>
      <c r="BI123" s="413">
        <v>277.08173421047684</v>
      </c>
      <c r="BJ123" s="413">
        <v>4.3629448310102426</v>
      </c>
      <c r="BL123" s="413">
        <v>209.74995057105127</v>
      </c>
      <c r="BM123" s="413">
        <v>4.1409881189103537</v>
      </c>
      <c r="BO123" s="413">
        <v>165.23041392021244</v>
      </c>
      <c r="BP123" s="413">
        <v>3.5564803062231287</v>
      </c>
      <c r="BR123" s="413">
        <v>122.07417948990745</v>
      </c>
      <c r="BS123" s="413">
        <v>3.5485308960902437</v>
      </c>
      <c r="BU123" s="413">
        <v>95.219667484158379</v>
      </c>
      <c r="BV123" s="413">
        <v>2.6786967475772872</v>
      </c>
      <c r="BX123" s="413">
        <v>73.647229269710749</v>
      </c>
      <c r="BY123" s="413">
        <v>3.9127726387939892</v>
      </c>
      <c r="CA123" s="413">
        <v>55.967239214598514</v>
      </c>
      <c r="CB123" s="413">
        <v>2.8625569143244562</v>
      </c>
      <c r="CD123" s="413">
        <v>30.058093600715079</v>
      </c>
      <c r="CE123" s="413">
        <v>4.0553999331331951</v>
      </c>
      <c r="CG123" s="413">
        <v>16.470719849931395</v>
      </c>
      <c r="CH123" s="413">
        <v>3.5379593155146121</v>
      </c>
      <c r="CJ123" s="413">
        <v>10.099160564450017</v>
      </c>
      <c r="CK123" s="413">
        <v>3.8692387309924494</v>
      </c>
      <c r="CN123" s="413">
        <v>16.506538613793047</v>
      </c>
      <c r="CO123" s="413">
        <v>0.3323088826072606</v>
      </c>
      <c r="CQ123" s="413">
        <v>12.405300987332701</v>
      </c>
      <c r="CR123" s="413">
        <v>0.42399628944751294</v>
      </c>
      <c r="CT123" s="413">
        <v>9.1050980532086783</v>
      </c>
      <c r="CU123" s="413">
        <v>0.45062686802543311</v>
      </c>
      <c r="CW123" s="413">
        <v>7.8588262381861309</v>
      </c>
      <c r="CX123" s="413">
        <v>0.3876460599572481</v>
      </c>
      <c r="CZ123" s="413">
        <v>6.5840504606941606</v>
      </c>
      <c r="DA123" s="413">
        <v>0.35564803062231287</v>
      </c>
      <c r="DC123" s="413">
        <v>7.8313316516683757</v>
      </c>
      <c r="DD123" s="413">
        <v>0.15264179671752334</v>
      </c>
      <c r="DF123" s="413">
        <v>4.9007071569053959</v>
      </c>
      <c r="DG123" s="413">
        <v>0.4291934260128778</v>
      </c>
      <c r="DI123" s="413">
        <v>3.4579028325618055</v>
      </c>
      <c r="DJ123" s="413">
        <v>0.42547473036376898</v>
      </c>
      <c r="DL123" s="413">
        <v>2.7825594022071245</v>
      </c>
      <c r="DM123" s="413">
        <v>0.43977959177443487</v>
      </c>
      <c r="DO123" s="413">
        <v>2.2767006737764195</v>
      </c>
      <c r="DP123" s="413">
        <v>0.44789022033230852</v>
      </c>
      <c r="DR123" s="413">
        <v>1.9309394050108717</v>
      </c>
      <c r="DS123" s="413">
        <v>0.4494519774613463</v>
      </c>
      <c r="DU123" s="413">
        <v>1.5606405678515782</v>
      </c>
      <c r="DV123" s="413">
        <v>0.46093876627197117</v>
      </c>
      <c r="DX123" s="413">
        <v>1.3446675247165625</v>
      </c>
      <c r="DY123" s="413">
        <v>0.46456297651606654</v>
      </c>
      <c r="EA123" s="413">
        <v>1.1147671706580411</v>
      </c>
      <c r="EB123" s="413">
        <v>0.47395483872801558</v>
      </c>
      <c r="ED123" s="413">
        <v>0.92174729577618453</v>
      </c>
      <c r="EE123" s="413">
        <v>0.47354257620239365</v>
      </c>
    </row>
    <row r="124" spans="19:135" x14ac:dyDescent="0.2">
      <c r="S124" s="413">
        <v>6507.8480528285636</v>
      </c>
      <c r="T124" s="413">
        <v>41.626659268314626</v>
      </c>
      <c r="V124" s="413">
        <v>5973.7538262899025</v>
      </c>
      <c r="W124" s="413">
        <v>20.957891451248745</v>
      </c>
      <c r="Y124" s="413">
        <v>4714.1204332576117</v>
      </c>
      <c r="Z124" s="413">
        <v>17.706688623465162</v>
      </c>
      <c r="AB124" s="413">
        <v>3852.1708474233697</v>
      </c>
      <c r="AC124" s="413">
        <v>11.167166379064941</v>
      </c>
      <c r="AE124" s="413">
        <v>3176.7979433776877</v>
      </c>
      <c r="AF124" s="413">
        <v>8.9214884543903423</v>
      </c>
      <c r="AH124" s="413">
        <v>2249.0799681562362</v>
      </c>
      <c r="AI124" s="413">
        <v>10.969035659203692</v>
      </c>
      <c r="AJ124" s="413"/>
      <c r="AK124" s="413">
        <v>1810.8473787533439</v>
      </c>
      <c r="AL124" s="413">
        <v>10.646598693830134</v>
      </c>
      <c r="AN124" s="413">
        <v>1420.9751097953717</v>
      </c>
      <c r="AO124" s="413">
        <v>7.9652346563065297</v>
      </c>
      <c r="AQ124" s="413">
        <v>1271.6778427840834</v>
      </c>
      <c r="AR124" s="413">
        <v>7.6393777439758956</v>
      </c>
      <c r="AT124" s="413">
        <v>840.81714947002843</v>
      </c>
      <c r="AU124" s="413">
        <v>7.8239134273798809</v>
      </c>
      <c r="AW124" s="413">
        <v>733.10607726371404</v>
      </c>
      <c r="AX124" s="413">
        <v>7.3050238658348707</v>
      </c>
      <c r="AZ124" s="413">
        <v>563.63090257523038</v>
      </c>
      <c r="BA124" s="413">
        <v>5.9458568306148933</v>
      </c>
      <c r="BC124" s="413">
        <v>474.74629657134562</v>
      </c>
      <c r="BD124" s="413">
        <v>5.9104824876735966</v>
      </c>
      <c r="BF124" s="413">
        <v>371.35459070968136</v>
      </c>
      <c r="BG124" s="413">
        <v>3.572432591129624</v>
      </c>
      <c r="BI124" s="413">
        <v>280.32278692955981</v>
      </c>
      <c r="BJ124" s="413">
        <v>4.128651523613966</v>
      </c>
      <c r="BL124" s="413">
        <v>211.90450502484686</v>
      </c>
      <c r="BM124" s="413">
        <v>3.9156922542342185</v>
      </c>
      <c r="BO124" s="413">
        <v>166.6925272370554</v>
      </c>
      <c r="BP124" s="413">
        <v>3.3579722087253274</v>
      </c>
      <c r="BR124" s="413">
        <v>123.4150796196184</v>
      </c>
      <c r="BS124" s="413">
        <v>3.355468440075517</v>
      </c>
      <c r="BU124" s="413">
        <v>96.06226020392954</v>
      </c>
      <c r="BV124" s="413">
        <v>2.5310701312286858</v>
      </c>
      <c r="BX124" s="413">
        <v>74.377519352167155</v>
      </c>
      <c r="BY124" s="413">
        <v>3.6998931352492699</v>
      </c>
      <c r="CA124" s="413">
        <v>56.681786011838966</v>
      </c>
      <c r="CB124" s="413">
        <v>2.7128795703142865</v>
      </c>
      <c r="CD124" s="413">
        <v>30.398971622029656</v>
      </c>
      <c r="CE124" s="413">
        <v>3.8376220102048393</v>
      </c>
      <c r="CG124" s="413">
        <v>16.616468191651357</v>
      </c>
      <c r="CH124" s="413">
        <v>3.3429775718734844</v>
      </c>
      <c r="CJ124" s="413">
        <v>10.210092833398523</v>
      </c>
      <c r="CK124" s="413">
        <v>3.6614577998776081</v>
      </c>
      <c r="CN124" s="413">
        <v>16.886881945275803</v>
      </c>
      <c r="CO124" s="413">
        <v>0.31104222502575885</v>
      </c>
      <c r="CQ124" s="413">
        <v>12.691143683730944</v>
      </c>
      <c r="CR124" s="413">
        <v>0.39617183575959874</v>
      </c>
      <c r="CT124" s="413">
        <v>8.9469348936263007</v>
      </c>
      <c r="CU124" s="413">
        <v>0.48269574376778712</v>
      </c>
      <c r="CW124" s="413">
        <v>8.0469566004133508</v>
      </c>
      <c r="CX124" s="413">
        <v>0.3628380080169929</v>
      </c>
      <c r="CZ124" s="413">
        <v>6.7416643028318086</v>
      </c>
      <c r="DA124" s="413">
        <v>0.32374575428176439</v>
      </c>
      <c r="DC124" s="413">
        <v>8.0188038282627652</v>
      </c>
      <c r="DD124" s="413">
        <v>0.14225293134853695</v>
      </c>
      <c r="DF124" s="413">
        <v>5.0092382655700245</v>
      </c>
      <c r="DG124" s="413">
        <v>0.40137704576777361</v>
      </c>
      <c r="DI124" s="413">
        <v>3.5437842652094527</v>
      </c>
      <c r="DJ124" s="413">
        <v>0.38495675302589905</v>
      </c>
      <c r="DL124" s="413">
        <v>2.8441819899639134</v>
      </c>
      <c r="DM124" s="413">
        <v>0.41163516807976958</v>
      </c>
      <c r="DO124" s="413">
        <v>2.3250824398375673</v>
      </c>
      <c r="DP124" s="413">
        <v>0.41886208541289538</v>
      </c>
      <c r="DR124" s="413">
        <v>1.9771636525885039</v>
      </c>
      <c r="DS124" s="413">
        <v>0.42068855341740996</v>
      </c>
      <c r="DU124" s="413">
        <v>1.598000329530719</v>
      </c>
      <c r="DV124" s="413">
        <v>0.43144022614437816</v>
      </c>
      <c r="DX124" s="413">
        <v>1.3768571648527583</v>
      </c>
      <c r="DY124" s="413">
        <v>0.43483249904855104</v>
      </c>
      <c r="EA124" s="413">
        <v>1.1424538369180495</v>
      </c>
      <c r="EB124" s="413">
        <v>0.44323743437366758</v>
      </c>
      <c r="ED124" s="413">
        <v>0.94629685616874248</v>
      </c>
      <c r="EE124" s="413">
        <v>0.44362331347583933</v>
      </c>
    </row>
    <row r="125" spans="19:135" x14ac:dyDescent="0.2">
      <c r="S125" s="413">
        <v>6586.2916052528271</v>
      </c>
      <c r="T125" s="413">
        <v>39.715807303461531</v>
      </c>
      <c r="V125" s="413">
        <v>6054.287699829928</v>
      </c>
      <c r="W125" s="413">
        <v>19.87686603031635</v>
      </c>
      <c r="Y125" s="413">
        <v>4774.3067083832084</v>
      </c>
      <c r="Z125" s="413">
        <v>16.780841486203677</v>
      </c>
      <c r="AB125" s="413">
        <v>3901.3524111395109</v>
      </c>
      <c r="AC125" s="413">
        <v>10.5753666275293</v>
      </c>
      <c r="AE125" s="413">
        <v>3216.2232651725794</v>
      </c>
      <c r="AF125" s="413">
        <v>8.4486975536893194</v>
      </c>
      <c r="AH125" s="413">
        <v>2281.0075447216523</v>
      </c>
      <c r="AI125" s="413">
        <v>10.403243703543634</v>
      </c>
      <c r="AJ125" s="413"/>
      <c r="AK125" s="413">
        <v>1833.9668896125113</v>
      </c>
      <c r="AL125" s="413">
        <v>10.082386229554491</v>
      </c>
      <c r="AN125" s="413">
        <v>1439.1170304602347</v>
      </c>
      <c r="AO125" s="413">
        <v>7.5487485554336411</v>
      </c>
      <c r="AQ125" s="413">
        <v>1287.006247306967</v>
      </c>
      <c r="AR125" s="413">
        <v>7.2345318146408308</v>
      </c>
      <c r="AT125" s="413">
        <v>893.98760371193373</v>
      </c>
      <c r="AU125" s="413">
        <v>5.9547334476186684</v>
      </c>
      <c r="AW125" s="413">
        <v>742.72750500389748</v>
      </c>
      <c r="AX125" s="413">
        <v>6.9230588594108502</v>
      </c>
      <c r="AZ125" s="413">
        <v>570.62578550566559</v>
      </c>
      <c r="BA125" s="413">
        <v>5.6307584004866387</v>
      </c>
      <c r="BC125" s="413">
        <v>480.80749327279625</v>
      </c>
      <c r="BD125" s="413">
        <v>5.601435245277588</v>
      </c>
      <c r="BF125" s="413">
        <v>386.98589247164449</v>
      </c>
      <c r="BG125" s="413">
        <v>2.8540289482567367</v>
      </c>
      <c r="BI125" s="413">
        <v>283.50182676512878</v>
      </c>
      <c r="BJ125" s="413">
        <v>3.906939937054617</v>
      </c>
      <c r="BL125" s="413">
        <v>214.15664671311848</v>
      </c>
      <c r="BM125" s="413">
        <v>3.7054167351697043</v>
      </c>
      <c r="BO125" s="413">
        <v>168.1083267968794</v>
      </c>
      <c r="BP125" s="413">
        <v>3.1681799978795109</v>
      </c>
      <c r="BR125" s="413">
        <v>124.8146856192522</v>
      </c>
      <c r="BS125" s="413">
        <v>3.1729097990236275</v>
      </c>
      <c r="BU125" s="413">
        <v>96.912308972541979</v>
      </c>
      <c r="BV125" s="413">
        <v>2.3897962106323729</v>
      </c>
      <c r="BX125" s="413">
        <v>75.088585111739263</v>
      </c>
      <c r="BY125" s="413">
        <v>3.4959869988408561</v>
      </c>
      <c r="CA125" s="413">
        <v>57.445929282459041</v>
      </c>
      <c r="CB125" s="413">
        <v>2.5691115452700903</v>
      </c>
      <c r="CD125" s="413">
        <v>30.732883225297314</v>
      </c>
      <c r="CE125" s="413">
        <v>3.6288311747177828</v>
      </c>
      <c r="CG125" s="413">
        <v>16.763506251082976</v>
      </c>
      <c r="CH125" s="413">
        <v>3.1563863185466365</v>
      </c>
      <c r="CJ125" s="413">
        <v>10.314971051142908</v>
      </c>
      <c r="CK125" s="413">
        <v>3.4622514082360709</v>
      </c>
      <c r="CN125" s="413">
        <v>17.275989140169774</v>
      </c>
      <c r="CO125" s="413">
        <v>0.29088332165210801</v>
      </c>
      <c r="CQ125" s="413">
        <v>12.915496650148841</v>
      </c>
      <c r="CR125" s="413">
        <v>0.36985135223010901</v>
      </c>
      <c r="CT125" s="413">
        <v>9.5629879228997066</v>
      </c>
      <c r="CU125" s="413">
        <v>0.39445180991999201</v>
      </c>
      <c r="CW125" s="413">
        <v>8.2323744129122627</v>
      </c>
      <c r="CX125" s="413">
        <v>0.33961758846783768</v>
      </c>
      <c r="CZ125" s="413">
        <v>7.0127831685861004</v>
      </c>
      <c r="DA125" s="413">
        <v>0.29012492020268527</v>
      </c>
      <c r="DC125" s="413">
        <v>8.3412833972486577</v>
      </c>
      <c r="DD125" s="413">
        <v>0.1274800358313673</v>
      </c>
      <c r="DF125" s="413">
        <v>5.1201729052294356</v>
      </c>
      <c r="DG125" s="413">
        <v>0.37536346808916776</v>
      </c>
      <c r="DI125" s="413">
        <v>3.6286179792098334</v>
      </c>
      <c r="DJ125" s="413">
        <v>0.36032080773892322</v>
      </c>
      <c r="DL125" s="413">
        <v>2.9071692721523226</v>
      </c>
      <c r="DM125" s="413">
        <v>0.38495675302589905</v>
      </c>
      <c r="DO125" s="413">
        <v>2.376573738307965</v>
      </c>
      <c r="DP125" s="413">
        <v>0.39171528788074306</v>
      </c>
      <c r="DR125" s="413">
        <v>2.0244944502000592</v>
      </c>
      <c r="DS125" s="413">
        <v>0.39342338098611002</v>
      </c>
      <c r="DU125" s="413">
        <v>1.6362544366609992</v>
      </c>
      <c r="DV125" s="413">
        <v>0.40382949397161827</v>
      </c>
      <c r="DX125" s="413">
        <v>1.4098173842682569</v>
      </c>
      <c r="DY125" s="413">
        <v>0.40665064582487076</v>
      </c>
      <c r="EA125" s="413">
        <v>1.1708281368909708</v>
      </c>
      <c r="EB125" s="413">
        <v>0.41487172031218555</v>
      </c>
      <c r="ED125" s="413">
        <v>0.97064943229285738</v>
      </c>
      <c r="EE125" s="413">
        <v>0.41559440301555722</v>
      </c>
    </row>
    <row r="126" spans="19:135" x14ac:dyDescent="0.2">
      <c r="S126" s="413">
        <v>6670.3803264095022</v>
      </c>
      <c r="T126" s="413">
        <v>37.920946674849397</v>
      </c>
      <c r="V126" s="413">
        <v>6140.2333917671695</v>
      </c>
      <c r="W126" s="413">
        <v>18.851600797064108</v>
      </c>
      <c r="Y126" s="413">
        <v>4840.3759449021964</v>
      </c>
      <c r="Z126" s="413">
        <v>15.915271766395712</v>
      </c>
      <c r="AB126" s="413">
        <v>3949.7697411006702</v>
      </c>
      <c r="AC126" s="413">
        <v>10.014929079620734</v>
      </c>
      <c r="AE126" s="413">
        <v>3257.2855377732963</v>
      </c>
      <c r="AF126" s="413">
        <v>8.0009620276523385</v>
      </c>
      <c r="AH126" s="413">
        <v>2311.7584558726999</v>
      </c>
      <c r="AI126" s="413">
        <v>9.8666357661542285</v>
      </c>
      <c r="AJ126" s="413"/>
      <c r="AK126" s="413">
        <v>1855.4189834909596</v>
      </c>
      <c r="AL126" s="413">
        <v>9.5338408441637288</v>
      </c>
      <c r="AN126" s="413">
        <v>1457.4905732577733</v>
      </c>
      <c r="AO126" s="413">
        <v>7.1540396751581374</v>
      </c>
      <c r="AQ126" s="413">
        <v>1302.5194155941549</v>
      </c>
      <c r="AR126" s="413">
        <v>6.8511405419534777</v>
      </c>
      <c r="AT126" s="413">
        <v>905.40135196840311</v>
      </c>
      <c r="AU126" s="413">
        <v>5.6391646045352379</v>
      </c>
      <c r="AW126" s="413">
        <v>751.94504776633153</v>
      </c>
      <c r="AX126" s="413">
        <v>6.5561739779832111</v>
      </c>
      <c r="AZ126" s="413">
        <v>577.50392914955364</v>
      </c>
      <c r="BA126" s="413">
        <v>5.3323584922868079</v>
      </c>
      <c r="BC126" s="413">
        <v>486.60299548771536</v>
      </c>
      <c r="BD126" s="413">
        <v>5.3006341027890906</v>
      </c>
      <c r="BF126" s="413">
        <v>375.03696379226909</v>
      </c>
      <c r="BG126" s="413">
        <v>3.3755509784428122</v>
      </c>
      <c r="BI126" s="413">
        <v>286.71691894730452</v>
      </c>
      <c r="BJ126" s="413">
        <v>3.6971344237817911</v>
      </c>
      <c r="BL126" s="413">
        <v>216.58532016635419</v>
      </c>
      <c r="BM126" s="413">
        <v>3.5038187002651391</v>
      </c>
      <c r="BO126" s="413">
        <v>169.59590657986411</v>
      </c>
      <c r="BP126" s="413">
        <v>2.9913452259255697</v>
      </c>
      <c r="BR126" s="413">
        <v>126.18568830660203</v>
      </c>
      <c r="BS126" s="413">
        <v>3.0002834991687721</v>
      </c>
      <c r="BU126" s="413">
        <v>97.90779357864524</v>
      </c>
      <c r="BV126" s="413">
        <v>2.2580912953008965</v>
      </c>
      <c r="BX126" s="413">
        <v>75.833167760082588</v>
      </c>
      <c r="BY126" s="413">
        <v>3.3033184065844314</v>
      </c>
      <c r="CA126" s="413">
        <v>58.220374185739587</v>
      </c>
      <c r="CB126" s="413">
        <v>2.43659464126244</v>
      </c>
      <c r="CD126" s="413">
        <v>31.048571835715435</v>
      </c>
      <c r="CE126" s="413">
        <v>3.4313998772121792</v>
      </c>
      <c r="CG126" s="413">
        <v>16.929734125284853</v>
      </c>
      <c r="CH126" s="413">
        <v>2.9824335810755147</v>
      </c>
      <c r="CJ126" s="413">
        <v>10.424599566661586</v>
      </c>
      <c r="CK126" s="413">
        <v>3.2738831003960644</v>
      </c>
      <c r="CN126" s="413">
        <v>17.643118150444192</v>
      </c>
      <c r="CO126" s="413">
        <v>0.27203093344756168</v>
      </c>
      <c r="CQ126" s="413">
        <v>13.493884431044412</v>
      </c>
      <c r="CR126" s="413">
        <v>0.32374575428176439</v>
      </c>
      <c r="CT126" s="413">
        <v>9.3312347907258371</v>
      </c>
      <c r="CU126" s="413">
        <v>0.42142136870988745</v>
      </c>
      <c r="CW126" s="413">
        <v>8.4294470460703579</v>
      </c>
      <c r="CX126" s="413">
        <v>0.31760669220014126</v>
      </c>
      <c r="CZ126" s="413">
        <v>7.2375077385514111</v>
      </c>
      <c r="DA126" s="413">
        <v>0.26826957952797259</v>
      </c>
      <c r="DC126" s="413">
        <v>8.5260095410080652</v>
      </c>
      <c r="DD126" s="413">
        <v>0.116957266874034</v>
      </c>
      <c r="DF126" s="413">
        <v>5.3494668708179107</v>
      </c>
      <c r="DG126" s="413">
        <v>0.32799937477717528</v>
      </c>
      <c r="DI126" s="413">
        <v>3.6960013031844499</v>
      </c>
      <c r="DJ126" s="413">
        <v>0.33667501206276879</v>
      </c>
      <c r="DL126" s="413">
        <v>2.9663488391777304</v>
      </c>
      <c r="DM126" s="413">
        <v>0.35969424103463565</v>
      </c>
      <c r="DO126" s="413">
        <v>2.433465908295779</v>
      </c>
      <c r="DP126" s="413">
        <v>0.36664681895677348</v>
      </c>
      <c r="DR126" s="413">
        <v>2.0729582872540568</v>
      </c>
      <c r="DS126" s="413">
        <v>0.36824559981353566</v>
      </c>
      <c r="DU126" s="413">
        <v>1.6768929051203363</v>
      </c>
      <c r="DV126" s="413">
        <v>0.37798575635550591</v>
      </c>
      <c r="DX126" s="413">
        <v>1.4435666296565652</v>
      </c>
      <c r="DY126" s="413">
        <v>0.38062636392123345</v>
      </c>
      <c r="EA126" s="413">
        <v>1.2009589369100386</v>
      </c>
      <c r="EB126" s="413">
        <v>0.38832131712433215</v>
      </c>
      <c r="ED126" s="413">
        <v>0.9956287123524391</v>
      </c>
      <c r="EE126" s="413">
        <v>0.38865938667709415</v>
      </c>
    </row>
    <row r="127" spans="19:135" x14ac:dyDescent="0.2">
      <c r="S127" s="413">
        <v>6755.5426278826153</v>
      </c>
      <c r="T127" s="413">
        <v>36.207200466284874</v>
      </c>
      <c r="V127" s="413">
        <v>6229.5940804034899</v>
      </c>
      <c r="W127" s="413">
        <v>17.905911624059588</v>
      </c>
      <c r="Y127" s="413">
        <v>4905.630429028648</v>
      </c>
      <c r="Z127" s="413">
        <v>15.083094213777047</v>
      </c>
      <c r="AB127" s="413">
        <v>4001.6072927633263</v>
      </c>
      <c r="AC127" s="413">
        <v>9.4912685796017868</v>
      </c>
      <c r="AE127" s="413">
        <v>3301.1979300831936</v>
      </c>
      <c r="AF127" s="413">
        <v>7.5882657712600148</v>
      </c>
      <c r="AH127" s="413">
        <v>2342.9239287987857</v>
      </c>
      <c r="AI127" s="413">
        <v>9.3577065111714681</v>
      </c>
      <c r="AJ127" s="413"/>
      <c r="AK127" s="413">
        <v>1875.7994731737667</v>
      </c>
      <c r="AL127" s="413">
        <v>9.0151397865920568</v>
      </c>
      <c r="AN127" s="413">
        <v>1476.0986953617826</v>
      </c>
      <c r="AO127" s="413">
        <v>6.7799693284122977</v>
      </c>
      <c r="AQ127" s="413">
        <v>1318.2195747299204</v>
      </c>
      <c r="AR127" s="413">
        <v>6.4880669445129673</v>
      </c>
      <c r="AT127" s="413">
        <v>916.3147749373469</v>
      </c>
      <c r="AU127" s="413">
        <v>5.3363373680417041</v>
      </c>
      <c r="AW127" s="413">
        <v>761.27698388838257</v>
      </c>
      <c r="AX127" s="413">
        <v>6.2087320218511151</v>
      </c>
      <c r="AZ127" s="413">
        <v>584.25905028803118</v>
      </c>
      <c r="BA127" s="413">
        <v>5.0460069669361625</v>
      </c>
      <c r="BC127" s="413">
        <v>492.12138492621415</v>
      </c>
      <c r="BD127" s="413">
        <v>5.012246184440289</v>
      </c>
      <c r="BF127" s="413">
        <v>379.02289311784102</v>
      </c>
      <c r="BG127" s="413">
        <v>3.1918997206732618</v>
      </c>
      <c r="BI127" s="413">
        <v>289.9684723327743</v>
      </c>
      <c r="BJ127" s="413">
        <v>3.4985956190094436</v>
      </c>
      <c r="BL127" s="413">
        <v>218.96435957598268</v>
      </c>
      <c r="BM127" s="413">
        <v>3.3131888696361229</v>
      </c>
      <c r="BO127" s="413">
        <v>171.15695503681363</v>
      </c>
      <c r="BP127" s="413">
        <v>2.8243806433525767</v>
      </c>
      <c r="BR127" s="413">
        <v>127.57175050685609</v>
      </c>
      <c r="BS127" s="413">
        <v>2.8370491585214395</v>
      </c>
      <c r="BU127" s="413">
        <v>98.983242733068394</v>
      </c>
      <c r="BV127" s="413">
        <v>2.1368301520889879</v>
      </c>
      <c r="BX127" s="413">
        <v>76.639130042225432</v>
      </c>
      <c r="BY127" s="413">
        <v>3.1212680421573387</v>
      </c>
      <c r="CA127" s="413">
        <v>59.00525960091904</v>
      </c>
      <c r="CB127" s="413">
        <v>2.3109130690565953</v>
      </c>
      <c r="CD127" s="413">
        <v>31.367503203997089</v>
      </c>
      <c r="CE127" s="413">
        <v>3.2447100871942531</v>
      </c>
      <c r="CG127" s="413">
        <v>17.097610324470047</v>
      </c>
      <c r="CH127" s="413">
        <v>2.8180676152539514</v>
      </c>
      <c r="CJ127" s="413">
        <v>10.535393224705166</v>
      </c>
      <c r="CK127" s="413">
        <v>3.0957632162592312</v>
      </c>
      <c r="CN127" s="413">
        <v>18.018048954820891</v>
      </c>
      <c r="CO127" s="413">
        <v>0.25440038408546373</v>
      </c>
      <c r="CQ127" s="413">
        <v>13.178409961387864</v>
      </c>
      <c r="CR127" s="413">
        <v>0.34738921120831151</v>
      </c>
      <c r="CT127" s="413">
        <v>9.8090876429276044</v>
      </c>
      <c r="CU127" s="413">
        <v>0.3692082127336771</v>
      </c>
      <c r="CW127" s="413">
        <v>8.62367819574221</v>
      </c>
      <c r="CX127" s="413">
        <v>0.29728092565541558</v>
      </c>
      <c r="CZ127" s="413">
        <v>7.4498258172306668</v>
      </c>
      <c r="DA127" s="413">
        <v>0.24399289111999517</v>
      </c>
      <c r="DC127" s="413">
        <v>8.7530889011468389</v>
      </c>
      <c r="DD127" s="413">
        <v>0.10956769860448869</v>
      </c>
      <c r="DF127" s="413">
        <v>5.2381518265591565</v>
      </c>
      <c r="DG127" s="413">
        <v>0.3510358518544866</v>
      </c>
      <c r="DI127" s="413">
        <v>3.761338902136766</v>
      </c>
      <c r="DJ127" s="413">
        <v>0.31458095484065207</v>
      </c>
      <c r="DL127" s="413">
        <v>3.0293861972485208</v>
      </c>
      <c r="DM127" s="413">
        <v>0.33638216034052598</v>
      </c>
      <c r="DO127" s="413">
        <v>2.4895377809194863</v>
      </c>
      <c r="DP127" s="413">
        <v>0.34318264824029021</v>
      </c>
      <c r="DR127" s="413">
        <v>2.1225822872819586</v>
      </c>
      <c r="DS127" s="413">
        <v>0.34437929849769855</v>
      </c>
      <c r="DU127" s="413">
        <v>1.7125282616604458</v>
      </c>
      <c r="DV127" s="413">
        <v>0.35318071104223325</v>
      </c>
      <c r="DX127" s="413">
        <v>1.4768292629673496</v>
      </c>
      <c r="DY127" s="413">
        <v>0.35595765506308158</v>
      </c>
      <c r="EA127" s="413">
        <v>1.2318651411760524</v>
      </c>
      <c r="EB127" s="413">
        <v>0.36347005098276169</v>
      </c>
      <c r="ED127" s="413">
        <v>1.0221460097879349</v>
      </c>
      <c r="EE127" s="413">
        <v>0.36378648521431017</v>
      </c>
    </row>
    <row r="128" spans="19:135" x14ac:dyDescent="0.2">
      <c r="S128" s="413">
        <v>6839.3815898658931</v>
      </c>
      <c r="T128" s="413">
        <v>34.545126176179785</v>
      </c>
      <c r="V128" s="413">
        <v>6318.0283934513245</v>
      </c>
      <c r="W128" s="413">
        <v>16.994981638656316</v>
      </c>
      <c r="Y128" s="413">
        <v>4970.0128835693495</v>
      </c>
      <c r="Z128" s="413">
        <v>14.294429551748458</v>
      </c>
      <c r="AB128" s="413">
        <v>4055.5540982466709</v>
      </c>
      <c r="AC128" s="413">
        <v>8.9949892339674555</v>
      </c>
      <c r="AE128" s="413">
        <v>3344.5234982722995</v>
      </c>
      <c r="AF128" s="413">
        <v>7.1914906152441143</v>
      </c>
      <c r="AH128" s="413">
        <v>2375.3464782185783</v>
      </c>
      <c r="AI128" s="413">
        <v>8.8750282492035506</v>
      </c>
      <c r="AJ128" s="413"/>
      <c r="AK128" s="413">
        <v>1897.0722398798762</v>
      </c>
      <c r="AL128" s="413">
        <v>8.5310202299504638</v>
      </c>
      <c r="AN128" s="413">
        <v>1494.9443917009796</v>
      </c>
      <c r="AO128" s="413">
        <v>6.425458367785108</v>
      </c>
      <c r="AQ128" s="413">
        <v>1334.108978643105</v>
      </c>
      <c r="AR128" s="413">
        <v>6.1442342948170214</v>
      </c>
      <c r="AT128" s="413">
        <v>927.03300037833037</v>
      </c>
      <c r="AU128" s="413">
        <v>5.0497721741721016</v>
      </c>
      <c r="AW128" s="413">
        <v>771.26813212450861</v>
      </c>
      <c r="AX128" s="413">
        <v>5.8840899111384006</v>
      </c>
      <c r="AZ128" s="413">
        <v>591.09318675314546</v>
      </c>
      <c r="BA128" s="413">
        <v>4.7750327265503678</v>
      </c>
      <c r="BC128" s="413">
        <v>498.05326123066828</v>
      </c>
      <c r="BD128" s="413">
        <v>4.7430849226039875</v>
      </c>
      <c r="BF128" s="413">
        <v>383.05118528793867</v>
      </c>
      <c r="BG128" s="413">
        <v>3.0182402493396849</v>
      </c>
      <c r="BI128" s="413">
        <v>293.05028545774064</v>
      </c>
      <c r="BJ128" s="413">
        <v>3.3082499569348855</v>
      </c>
      <c r="BL128" s="413">
        <v>221.29153408503311</v>
      </c>
      <c r="BM128" s="413">
        <v>3.1329305038100368</v>
      </c>
      <c r="BO128" s="413">
        <v>172.79325389834256</v>
      </c>
      <c r="BP128" s="413">
        <v>2.6707165272173925</v>
      </c>
      <c r="BR128" s="413">
        <v>129.01849581499428</v>
      </c>
      <c r="BS128" s="413">
        <v>2.6846975574030041</v>
      </c>
      <c r="BU128" s="413">
        <v>100.07050494998099</v>
      </c>
      <c r="BV128" s="413">
        <v>2.0205731180292994</v>
      </c>
      <c r="BX128" s="413">
        <v>77.45365816988712</v>
      </c>
      <c r="BY128" s="413">
        <v>2.9514513795031929</v>
      </c>
      <c r="CA128" s="413">
        <v>59.800726279506328</v>
      </c>
      <c r="CB128" s="413">
        <v>2.1917142565698438</v>
      </c>
      <c r="CD128" s="413">
        <v>31.712053454432528</v>
      </c>
      <c r="CE128" s="413">
        <v>3.0704667980131757</v>
      </c>
      <c r="CG128" s="413">
        <v>17.267151193522132</v>
      </c>
      <c r="CH128" s="413">
        <v>2.6627600810742131</v>
      </c>
      <c r="CJ128" s="413">
        <v>10.651117206636421</v>
      </c>
      <c r="CK128" s="413">
        <v>2.9273341769546635</v>
      </c>
      <c r="CN128" s="413">
        <v>18.417076843333849</v>
      </c>
      <c r="CO128" s="413">
        <v>0.23811960996200404</v>
      </c>
      <c r="CQ128" s="413">
        <v>14.048850515163695</v>
      </c>
      <c r="CR128" s="413">
        <v>0.2893684960847755</v>
      </c>
      <c r="CT128" s="413">
        <v>10.02631979387859</v>
      </c>
      <c r="CU128" s="413">
        <v>0.34527952367983517</v>
      </c>
      <c r="CW128" s="413">
        <v>8.8146582574731163</v>
      </c>
      <c r="CX128" s="413">
        <v>0.27801390345410287</v>
      </c>
      <c r="CZ128" s="413">
        <v>7.6415441444583694</v>
      </c>
      <c r="DA128" s="413">
        <v>0.2285769860257284</v>
      </c>
      <c r="DC128" s="413">
        <v>8.9940931683161303</v>
      </c>
      <c r="DD128" s="413">
        <v>0.10264501640940238</v>
      </c>
      <c r="DF128" s="413">
        <v>5.4679362164992771</v>
      </c>
      <c r="DG128" s="413">
        <v>0.30674146452976953</v>
      </c>
      <c r="DI128" s="413">
        <v>3.8311868495572878</v>
      </c>
      <c r="DJ128" s="413">
        <v>0.29393680434473812</v>
      </c>
      <c r="DL128" s="413">
        <v>3.0964750136242216</v>
      </c>
      <c r="DM128" s="413">
        <v>0.31458095484065207</v>
      </c>
      <c r="DO128" s="413">
        <v>2.5424425109545701</v>
      </c>
      <c r="DP128" s="413">
        <v>0.32066153204160752</v>
      </c>
      <c r="DR128" s="413">
        <v>2.1714907857491355</v>
      </c>
      <c r="DS128" s="413">
        <v>0.32205979187210831</v>
      </c>
      <c r="DU128" s="413">
        <v>1.7412758625802489</v>
      </c>
      <c r="DV128" s="413">
        <v>0.33029077760394188</v>
      </c>
      <c r="DX128" s="413">
        <v>1.5121826879915339</v>
      </c>
      <c r="DY128" s="413">
        <v>0.33317755510202363</v>
      </c>
      <c r="EA128" s="413">
        <v>1.2624600850699839</v>
      </c>
      <c r="EB128" s="413">
        <v>0.3402091827967107</v>
      </c>
      <c r="ED128" s="413">
        <v>1.0493695615274281</v>
      </c>
      <c r="EE128" s="413">
        <v>0.34109850708212436</v>
      </c>
    </row>
    <row r="129" spans="19:135" x14ac:dyDescent="0.2">
      <c r="S129" s="413">
        <v>6926.7015698885825</v>
      </c>
      <c r="T129" s="413">
        <v>32.959348614632894</v>
      </c>
      <c r="V129" s="413">
        <v>6405.4604202894116</v>
      </c>
      <c r="W129" s="413">
        <v>16.130393523788801</v>
      </c>
      <c r="Y129" s="413">
        <v>5037.0150401189203</v>
      </c>
      <c r="Z129" s="413">
        <v>13.5571110214415</v>
      </c>
      <c r="AB129" s="413">
        <v>4108.7799845308564</v>
      </c>
      <c r="AC129" s="413">
        <v>8.5246593372226602</v>
      </c>
      <c r="AE129" s="413">
        <v>3387.2238098746357</v>
      </c>
      <c r="AF129" s="413">
        <v>6.8103802946124699</v>
      </c>
      <c r="AH129" s="413">
        <v>2408.217707041897</v>
      </c>
      <c r="AI129" s="413">
        <v>8.4172469322614507</v>
      </c>
      <c r="AJ129" s="413"/>
      <c r="AK129" s="413">
        <v>1920.6156583970439</v>
      </c>
      <c r="AL129" s="413">
        <v>8.0789220448732788</v>
      </c>
      <c r="AN129" s="413">
        <v>1514.0306954410405</v>
      </c>
      <c r="AO129" s="413">
        <v>6.0894840723133408</v>
      </c>
      <c r="AQ129" s="413">
        <v>1351.141859150287</v>
      </c>
      <c r="AR129" s="413">
        <v>5.8186229261294216</v>
      </c>
      <c r="AT129" s="413">
        <v>937.876597972799</v>
      </c>
      <c r="AU129" s="413">
        <v>4.7821614109269968</v>
      </c>
      <c r="AW129" s="413">
        <v>781.11509226327928</v>
      </c>
      <c r="AX129" s="413">
        <v>5.5722647955071736</v>
      </c>
      <c r="AZ129" s="413">
        <v>598.00726279506318</v>
      </c>
      <c r="BA129" s="413">
        <v>4.5186099997541875</v>
      </c>
      <c r="BC129" s="413">
        <v>504.23429963632066</v>
      </c>
      <c r="BD129" s="413">
        <v>4.4950785510703808</v>
      </c>
      <c r="BF129" s="413">
        <v>390.68556436136066</v>
      </c>
      <c r="BG129" s="413">
        <v>2.6947287953131789</v>
      </c>
      <c r="BI129" s="413">
        <v>296.37366327336258</v>
      </c>
      <c r="BJ129" s="413">
        <v>3.1305945305827745</v>
      </c>
      <c r="BL129" s="413">
        <v>223.64344203109607</v>
      </c>
      <c r="BM129" s="413">
        <v>2.9624793297043128</v>
      </c>
      <c r="BO129" s="413">
        <v>174.44519614382676</v>
      </c>
      <c r="BP129" s="413">
        <v>2.5254127079292998</v>
      </c>
      <c r="BR129" s="413">
        <v>130.48164814097387</v>
      </c>
      <c r="BS129" s="413">
        <v>2.5405273479582497</v>
      </c>
      <c r="BU129" s="413">
        <v>101.13406400899116</v>
      </c>
      <c r="BV129" s="413">
        <v>1.9120668735097064</v>
      </c>
      <c r="BX129" s="413">
        <v>78.221693016171571</v>
      </c>
      <c r="BY129" s="413">
        <v>2.7887928848947441</v>
      </c>
      <c r="CA129" s="413">
        <v>60.606916870521445</v>
      </c>
      <c r="CB129" s="413">
        <v>2.0786638176798764</v>
      </c>
      <c r="CD129" s="413">
        <v>32.060388350215824</v>
      </c>
      <c r="CE129" s="413">
        <v>2.9055805000605184</v>
      </c>
      <c r="CG129" s="413">
        <v>17.438373239401471</v>
      </c>
      <c r="CH129" s="413">
        <v>2.5160117560640591</v>
      </c>
      <c r="CJ129" s="413">
        <v>10.771907693432345</v>
      </c>
      <c r="CK129" s="413">
        <v>2.76806873941785</v>
      </c>
      <c r="CN129" s="413">
        <v>18.80845490792867</v>
      </c>
      <c r="CO129" s="413">
        <v>0.22268688146927954</v>
      </c>
      <c r="CQ129" s="413">
        <v>14.423023681440903</v>
      </c>
      <c r="CR129" s="413">
        <v>0.27108567951402651</v>
      </c>
      <c r="CT129" s="413">
        <v>10.230419799318149</v>
      </c>
      <c r="CU129" s="413">
        <v>0.32262080152796607</v>
      </c>
      <c r="CW129" s="413">
        <v>9.0019770115957805</v>
      </c>
      <c r="CX129" s="413">
        <v>0.25999559286685503</v>
      </c>
      <c r="CZ129" s="413">
        <v>7.810773855876481</v>
      </c>
      <c r="DA129" s="413">
        <v>0.21357678456150495</v>
      </c>
      <c r="DC129" s="413">
        <v>9.2417331565948206</v>
      </c>
      <c r="DD129" s="413">
        <v>9.3926711126955054E-2</v>
      </c>
      <c r="DF129" s="413">
        <v>5.5939282930682985</v>
      </c>
      <c r="DG129" s="413">
        <v>0.28686129699420204</v>
      </c>
      <c r="DI129" s="413">
        <v>3.9126027282570406</v>
      </c>
      <c r="DJ129" s="413">
        <v>0.27464741148160526</v>
      </c>
      <c r="DL129" s="413">
        <v>3.1622776601683795</v>
      </c>
      <c r="DM129" s="413">
        <v>0.29393680434473812</v>
      </c>
      <c r="DO129" s="413">
        <v>2.5987474676874318</v>
      </c>
      <c r="DP129" s="413">
        <v>0.29987919343938629</v>
      </c>
      <c r="DR129" s="413">
        <v>2.2195806419447459</v>
      </c>
      <c r="DS129" s="413">
        <v>0.30118683089598919</v>
      </c>
      <c r="DU129" s="413">
        <v>1.7767220103523742</v>
      </c>
      <c r="DV129" s="413">
        <v>0.30942241845756885</v>
      </c>
      <c r="DX129" s="413">
        <v>1.5483824293044606</v>
      </c>
      <c r="DY129" s="413">
        <v>0.3118553053848207</v>
      </c>
      <c r="EA129" s="413">
        <v>1.2938148934657869</v>
      </c>
      <c r="EB129" s="413">
        <v>0.31843693241371085</v>
      </c>
      <c r="ED129" s="413">
        <v>1.0763746730448533</v>
      </c>
      <c r="EE129" s="413">
        <v>0.31954729635284096</v>
      </c>
    </row>
    <row r="130" spans="19:135" x14ac:dyDescent="0.2">
      <c r="S130" s="413">
        <v>7015.1363844633397</v>
      </c>
      <c r="T130" s="413">
        <v>31.446365416663685</v>
      </c>
      <c r="V130" s="413">
        <v>6498.6810387364603</v>
      </c>
      <c r="W130" s="413">
        <v>15.309789722894878</v>
      </c>
      <c r="Y130" s="413">
        <v>5103.1218120278463</v>
      </c>
      <c r="Z130" s="413">
        <v>12.857823992368358</v>
      </c>
      <c r="AB130" s="413">
        <v>4162.7044177711687</v>
      </c>
      <c r="AC130" s="413">
        <v>8.0789220448732788</v>
      </c>
      <c r="AE130" s="413">
        <v>3430.4692863149194</v>
      </c>
      <c r="AF130" s="413">
        <v>6.4494667710376232</v>
      </c>
      <c r="AH130" s="413">
        <v>2441.5438243180215</v>
      </c>
      <c r="AI130" s="413">
        <v>7.983078355274297</v>
      </c>
      <c r="AJ130" s="413"/>
      <c r="AK130" s="413">
        <v>1946.5080240770033</v>
      </c>
      <c r="AL130" s="413">
        <v>7.6622045461423252</v>
      </c>
      <c r="AN130" s="413">
        <v>1533.3606784727745</v>
      </c>
      <c r="AO130" s="413">
        <v>5.7710771970560879</v>
      </c>
      <c r="AQ130" s="413">
        <v>1367.9100652298055</v>
      </c>
      <c r="AR130" s="413">
        <v>5.510267208566332</v>
      </c>
      <c r="AT130" s="413">
        <v>949.18146733719595</v>
      </c>
      <c r="AU130" s="413">
        <v>4.5287325786947239</v>
      </c>
      <c r="AW130" s="413">
        <v>791.08777083891505</v>
      </c>
      <c r="AX130" s="413">
        <v>5.2809022760270281</v>
      </c>
      <c r="AZ130" s="413">
        <v>604.78904793357492</v>
      </c>
      <c r="BA130" s="413">
        <v>4.2759573596952114</v>
      </c>
      <c r="BC130" s="413">
        <v>510.31218120278459</v>
      </c>
      <c r="BD130" s="413">
        <v>4.2568635662337897</v>
      </c>
      <c r="BF130" s="413">
        <v>394.69869199470077</v>
      </c>
      <c r="BG130" s="413">
        <v>2.5462186310368287</v>
      </c>
      <c r="BI130" s="413">
        <v>299.94605814236246</v>
      </c>
      <c r="BJ130" s="413">
        <v>2.9669020386831066</v>
      </c>
      <c r="BL130" s="413">
        <v>226.17970181563973</v>
      </c>
      <c r="BM130" s="413">
        <v>2.8013017742501001</v>
      </c>
      <c r="BO130" s="413">
        <v>176.11293132752388</v>
      </c>
      <c r="BP130" s="413">
        <v>2.3880143326239516</v>
      </c>
      <c r="BR130" s="413">
        <v>131.96139355087908</v>
      </c>
      <c r="BS130" s="413">
        <v>2.4023066409299392</v>
      </c>
      <c r="BU130" s="413">
        <v>102.2089266771174</v>
      </c>
      <c r="BV130" s="413">
        <v>1.8093874931578544</v>
      </c>
      <c r="BX130" s="413">
        <v>78.997343739343506</v>
      </c>
      <c r="BY130" s="413">
        <v>2.6331339405932179</v>
      </c>
      <c r="CA130" s="413">
        <v>61.402333917671712</v>
      </c>
      <c r="CB130" s="413">
        <v>1.9699746671643179</v>
      </c>
      <c r="CD130" s="413">
        <v>32.401129275649346</v>
      </c>
      <c r="CE130" s="413">
        <v>2.7454500119265544</v>
      </c>
      <c r="CG130" s="413">
        <v>17.605087997048411</v>
      </c>
      <c r="CH130" s="413">
        <v>2.3773509305798095</v>
      </c>
      <c r="CJ130" s="413">
        <v>10.89406802166531</v>
      </c>
      <c r="CK130" s="413">
        <v>2.6194214369241626</v>
      </c>
      <c r="CN130" s="413">
        <v>19.20815007901923</v>
      </c>
      <c r="CO130" s="413">
        <v>0.2080732139100141</v>
      </c>
      <c r="CQ130" s="413">
        <v>14.768292629673494</v>
      </c>
      <c r="CR130" s="413">
        <v>0.25351639283968136</v>
      </c>
      <c r="CT130" s="413">
        <v>10.456982776328534</v>
      </c>
      <c r="CU130" s="413">
        <v>0.30144904183504562</v>
      </c>
      <c r="CW130" s="413">
        <v>9.2013348826053445</v>
      </c>
      <c r="CX130" s="413">
        <v>0.24314506386313559</v>
      </c>
      <c r="CZ130" s="413">
        <v>7.9907495503155328</v>
      </c>
      <c r="DA130" s="413">
        <v>0.19973469684343426</v>
      </c>
      <c r="DC130" s="413">
        <v>9.4878748998897429</v>
      </c>
      <c r="DD130" s="413">
        <v>8.6926749307507947E-2</v>
      </c>
      <c r="DF130" s="413">
        <v>5.7278398625765368</v>
      </c>
      <c r="DG130" s="413">
        <v>0.26850313296109929</v>
      </c>
      <c r="DI130" s="413">
        <v>3.9992512665733218</v>
      </c>
      <c r="DJ130" s="413">
        <v>0.25662387124913472</v>
      </c>
      <c r="DL130" s="413">
        <v>3.2323094921826359</v>
      </c>
      <c r="DM130" s="413">
        <v>0.27464741148160526</v>
      </c>
      <c r="DO130" s="413">
        <v>2.6586277546857406</v>
      </c>
      <c r="DP130" s="413">
        <v>0.28044377535808784</v>
      </c>
      <c r="DR130" s="413">
        <v>2.2687354965663649</v>
      </c>
      <c r="DS130" s="413">
        <v>0.28166666375165517</v>
      </c>
      <c r="DU130" s="413">
        <v>1.8224452500804171</v>
      </c>
      <c r="DV130" s="413">
        <v>0.29063030114667882</v>
      </c>
      <c r="DX130" s="413">
        <v>1.5854487466478688</v>
      </c>
      <c r="DY130" s="413">
        <v>0.29164370560188979</v>
      </c>
      <c r="EA130" s="413">
        <v>1.3259484385687255</v>
      </c>
      <c r="EB130" s="413">
        <v>0.29805803327080171</v>
      </c>
      <c r="ED130" s="413">
        <v>1.1050425358766969</v>
      </c>
      <c r="EE130" s="413">
        <v>0.29935772947204897</v>
      </c>
    </row>
    <row r="131" spans="19:135" x14ac:dyDescent="0.2">
      <c r="S131" s="413">
        <v>7104.7002669429312</v>
      </c>
      <c r="T131" s="413">
        <v>30.002834991687713</v>
      </c>
      <c r="V131" s="413">
        <v>6595.5822024678873</v>
      </c>
      <c r="W131" s="413">
        <v>14.530932615722243</v>
      </c>
      <c r="Y131" s="413">
        <v>5170.0961821586234</v>
      </c>
      <c r="Z131" s="413">
        <v>12.176428481127687</v>
      </c>
      <c r="AB131" s="413">
        <v>4215.8506360109513</v>
      </c>
      <c r="AC131" s="413">
        <v>7.6507826318351659</v>
      </c>
      <c r="AE131" s="413">
        <v>3475.4914371015966</v>
      </c>
      <c r="AF131" s="413">
        <v>6.1122371244443539</v>
      </c>
      <c r="AH131" s="413">
        <v>2476.2035867508516</v>
      </c>
      <c r="AI131" s="413">
        <v>7.5713045535337331</v>
      </c>
      <c r="AJ131" s="413"/>
      <c r="AK131" s="413">
        <v>1971.3595460374472</v>
      </c>
      <c r="AL131" s="413">
        <v>7.2561489190744703</v>
      </c>
      <c r="AN131" s="413">
        <v>1552.3902923336252</v>
      </c>
      <c r="AO131" s="413">
        <v>5.4652411473923621</v>
      </c>
      <c r="AQ131" s="413">
        <v>1383.9106458852102</v>
      </c>
      <c r="AR131" s="413">
        <v>5.2143618558889031</v>
      </c>
      <c r="AT131" s="413">
        <v>960.96118561280321</v>
      </c>
      <c r="AU131" s="413">
        <v>4.2887341114141355</v>
      </c>
      <c r="AW131" s="413">
        <v>801.18777292802281</v>
      </c>
      <c r="AX131" s="413">
        <v>5.0010428605986279</v>
      </c>
      <c r="AZ131" s="413">
        <v>611.86332583161857</v>
      </c>
      <c r="BA131" s="413">
        <v>4.0463353427107647</v>
      </c>
      <c r="BC131" s="413">
        <v>516.09944798330309</v>
      </c>
      <c r="BD131" s="413">
        <v>4.0282668998311379</v>
      </c>
      <c r="BF131" s="413">
        <v>399.03418316493793</v>
      </c>
      <c r="BG131" s="413">
        <v>2.4094848405521336</v>
      </c>
      <c r="BI131" s="413">
        <v>303.66850762581907</v>
      </c>
      <c r="BJ131" s="413">
        <v>2.8096721891650711</v>
      </c>
      <c r="BL131" s="413">
        <v>228.66412884820181</v>
      </c>
      <c r="BM131" s="413">
        <v>2.6488932941179373</v>
      </c>
      <c r="BO131" s="413">
        <v>177.85927709526223</v>
      </c>
      <c r="BP131" s="413">
        <v>2.2597762279100246</v>
      </c>
      <c r="BR131" s="413">
        <v>133.45792022090279</v>
      </c>
      <c r="BS131" s="413">
        <v>2.2733010288756637</v>
      </c>
      <c r="BU131" s="413">
        <v>103.29521309021669</v>
      </c>
      <c r="BV131" s="413">
        <v>1.7109454044342454</v>
      </c>
      <c r="BX131" s="413">
        <v>79.836935191527289</v>
      </c>
      <c r="BY131" s="413">
        <v>2.4898748509945423</v>
      </c>
      <c r="CA131" s="413">
        <v>62.186271836705544</v>
      </c>
      <c r="CB131" s="413">
        <v>1.8669686537387096</v>
      </c>
      <c r="CD131" s="413">
        <v>32.745491628777287</v>
      </c>
      <c r="CE131" s="413">
        <v>2.5960802198381727</v>
      </c>
      <c r="CG131" s="413">
        <v>17.785927709526224</v>
      </c>
      <c r="CH131" s="413">
        <v>2.2480080495660553</v>
      </c>
      <c r="CJ131" s="413">
        <v>11.013731797284121</v>
      </c>
      <c r="CK131" s="413">
        <v>2.476908393989298</v>
      </c>
      <c r="CN131" s="413">
        <v>19.633533958677308</v>
      </c>
      <c r="CO131" s="413">
        <v>0.19441855784762571</v>
      </c>
      <c r="CQ131" s="413">
        <v>15.095351382801335</v>
      </c>
      <c r="CR131" s="413">
        <v>0.23708578613839368</v>
      </c>
      <c r="CT131" s="413">
        <v>10.697932363608029</v>
      </c>
      <c r="CU131" s="413">
        <v>0.28191188058329258</v>
      </c>
      <c r="CW131" s="413">
        <v>9.4216032041044624</v>
      </c>
      <c r="CX131" s="413">
        <v>0.22738663155449579</v>
      </c>
      <c r="CZ131" s="413">
        <v>8.1820379898108992</v>
      </c>
      <c r="DA131" s="413">
        <v>0.18695234395660365</v>
      </c>
      <c r="DC131" s="413">
        <v>9.7320416159148913</v>
      </c>
      <c r="DD131" s="413">
        <v>8.1434562583024131E-2</v>
      </c>
      <c r="DF131" s="413">
        <v>6.0158894621480625</v>
      </c>
      <c r="DG131" s="413">
        <v>0.227188842694973</v>
      </c>
      <c r="DI131" s="413">
        <v>4.0628239703183118</v>
      </c>
      <c r="DJ131" s="413">
        <v>0.23957454121905802</v>
      </c>
      <c r="DL131" s="413">
        <v>3.3009987333680431</v>
      </c>
      <c r="DM131" s="413">
        <v>0.25684728601818141</v>
      </c>
      <c r="DO131" s="413">
        <v>2.7198878020553763</v>
      </c>
      <c r="DP131" s="413">
        <v>0.26226798276684937</v>
      </c>
      <c r="DR131" s="413">
        <v>2.3189789350795587</v>
      </c>
      <c r="DS131" s="413">
        <v>0.26341161475411795</v>
      </c>
      <c r="DU131" s="413">
        <v>1.8709837485756091</v>
      </c>
      <c r="DV131" s="413">
        <v>0.27274203628585059</v>
      </c>
      <c r="DX131" s="413">
        <v>1.6234023847560959</v>
      </c>
      <c r="DY131" s="413">
        <v>0.27297948340544054</v>
      </c>
      <c r="EA131" s="413">
        <v>1.3588800612993817</v>
      </c>
      <c r="EB131" s="413">
        <v>0.27898331554657707</v>
      </c>
      <c r="ED131" s="413">
        <v>1.1354683626399742</v>
      </c>
      <c r="EE131" s="413">
        <v>0.28044377535808784</v>
      </c>
    </row>
    <row r="132" spans="19:135" x14ac:dyDescent="0.2">
      <c r="S132" s="413">
        <v>7195.4076324006346</v>
      </c>
      <c r="T132" s="413">
        <v>28.625569143244569</v>
      </c>
      <c r="V132" s="413">
        <v>6689.2120238812267</v>
      </c>
      <c r="W132" s="413">
        <v>13.791698416791533</v>
      </c>
      <c r="Y132" s="413">
        <v>5241.6425507413478</v>
      </c>
      <c r="Z132" s="413">
        <v>11.539747524509893</v>
      </c>
      <c r="AB132" s="413">
        <v>4271.1802854515654</v>
      </c>
      <c r="AC132" s="413">
        <v>7.2507385949107608</v>
      </c>
      <c r="AE132" s="413">
        <v>3521.1044674129921</v>
      </c>
      <c r="AF132" s="413">
        <v>5.7926405378510388</v>
      </c>
      <c r="AH132" s="413">
        <v>2510.4705265255716</v>
      </c>
      <c r="AI132" s="413">
        <v>7.1807703859610923</v>
      </c>
      <c r="AJ132" s="413"/>
      <c r="AK132" s="413">
        <v>1995.1216936231549</v>
      </c>
      <c r="AL132" s="413">
        <v>6.8664884500430015</v>
      </c>
      <c r="AN132" s="413">
        <v>1572.2100212861455</v>
      </c>
      <c r="AO132" s="413">
        <v>5.1794746792312116</v>
      </c>
      <c r="AQ132" s="413">
        <v>1400.5918692972748</v>
      </c>
      <c r="AR132" s="413">
        <v>4.9343468356452682</v>
      </c>
      <c r="AT132" s="413">
        <v>972.54430933194715</v>
      </c>
      <c r="AU132" s="413">
        <v>4.0584259735792179</v>
      </c>
      <c r="AW132" s="413">
        <v>811.41672409959654</v>
      </c>
      <c r="AX132" s="413">
        <v>4.7360144888650657</v>
      </c>
      <c r="AZ132" s="413">
        <v>619.23853380923833</v>
      </c>
      <c r="BA132" s="413">
        <v>3.8319013341931427</v>
      </c>
      <c r="BC132" s="413">
        <v>522.13631477269917</v>
      </c>
      <c r="BD132" s="413">
        <v>3.8119460405050649</v>
      </c>
      <c r="BF132" s="413">
        <v>403.27515727186312</v>
      </c>
      <c r="BG132" s="413">
        <v>2.2783936722154623</v>
      </c>
      <c r="BI132" s="413">
        <v>307.32883225297309</v>
      </c>
      <c r="BJ132" s="413">
        <v>2.6587907511922708</v>
      </c>
      <c r="BL132" s="413">
        <v>231.25732643494246</v>
      </c>
      <c r="BM132" s="413">
        <v>2.5047767963168877</v>
      </c>
      <c r="BO132" s="413">
        <v>179.622939726206</v>
      </c>
      <c r="BP132" s="413">
        <v>2.13842460259279</v>
      </c>
      <c r="BR132" s="413">
        <v>134.92386284106152</v>
      </c>
      <c r="BS132" s="413">
        <v>2.1496191186014411</v>
      </c>
      <c r="BU132" s="413">
        <v>104.35626297753913</v>
      </c>
      <c r="BV132" s="413">
        <v>1.6178591860639535</v>
      </c>
      <c r="BX132" s="413">
        <v>80.685449903319721</v>
      </c>
      <c r="BY132" s="413">
        <v>2.3544099591904604</v>
      </c>
      <c r="CA132" s="413">
        <v>63.024622645535814</v>
      </c>
      <c r="CB132" s="413">
        <v>1.7706688623465161</v>
      </c>
      <c r="CD132" s="413">
        <v>33.10517812559381</v>
      </c>
      <c r="CE132" s="413">
        <v>2.4566688258070681</v>
      </c>
      <c r="CG132" s="413">
        <v>17.968625010083944</v>
      </c>
      <c r="CH132" s="413">
        <v>2.1257022368511982</v>
      </c>
      <c r="CJ132" s="413">
        <v>11.134709996419188</v>
      </c>
      <c r="CK132" s="413">
        <v>2.343896613592575</v>
      </c>
      <c r="CN132" s="413">
        <v>20.085929454143756</v>
      </c>
      <c r="CO132" s="413">
        <v>0.18197642008472589</v>
      </c>
      <c r="CQ132" s="413">
        <v>15.416140043175416</v>
      </c>
      <c r="CR132" s="413">
        <v>0.22152720074353943</v>
      </c>
      <c r="CT132" s="413">
        <v>10.925272244917739</v>
      </c>
      <c r="CU132" s="413">
        <v>0.26364093888046702</v>
      </c>
      <c r="CW132" s="413">
        <v>9.6471444706789509</v>
      </c>
      <c r="CX132" s="413">
        <v>0.21283464728630608</v>
      </c>
      <c r="CZ132" s="413">
        <v>8.3925995083221032</v>
      </c>
      <c r="DA132" s="413">
        <v>0.1751403621469847</v>
      </c>
      <c r="DC132" s="413">
        <v>9.9737492974294923</v>
      </c>
      <c r="DD132" s="413">
        <v>7.622302281266137E-2</v>
      </c>
      <c r="DF132" s="413">
        <v>5.844438192885387</v>
      </c>
      <c r="DG132" s="413">
        <v>0.25088280661845369</v>
      </c>
      <c r="DI132" s="413">
        <v>4.1346462294062087</v>
      </c>
      <c r="DJ132" s="413">
        <v>0.22404751743049756</v>
      </c>
      <c r="DL132" s="413">
        <v>3.3741026836271724</v>
      </c>
      <c r="DM132" s="413">
        <v>0.24020080138029606</v>
      </c>
      <c r="DO132" s="413">
        <v>2.7801224639417792</v>
      </c>
      <c r="DP132" s="413">
        <v>0.24527017829782144</v>
      </c>
      <c r="DR132" s="413">
        <v>2.3724128011639638</v>
      </c>
      <c r="DS132" s="413">
        <v>0.24633969055191085</v>
      </c>
      <c r="DU132" s="413">
        <v>1.9174520192496856</v>
      </c>
      <c r="DV132" s="413">
        <v>0.25528745773753109</v>
      </c>
      <c r="DX132" s="413">
        <v>1.6622645849661857</v>
      </c>
      <c r="DY132" s="413">
        <v>0.25550970903525072</v>
      </c>
      <c r="EA132" s="413">
        <v>1.3926295829347981</v>
      </c>
      <c r="EB132" s="413">
        <v>0.26112931599010691</v>
      </c>
      <c r="ED132" s="413">
        <v>1.1646891928239258</v>
      </c>
      <c r="EE132" s="413">
        <v>0.26272483852614564</v>
      </c>
    </row>
    <row r="133" spans="19:135" x14ac:dyDescent="0.2">
      <c r="S133" s="413">
        <v>7287.2730799503515</v>
      </c>
      <c r="T133" s="413">
        <v>27.311526027513612</v>
      </c>
      <c r="V133" s="413">
        <v>6781.7806748552939</v>
      </c>
      <c r="W133" s="413">
        <v>13.090071384263718</v>
      </c>
      <c r="Y133" s="413">
        <v>5314.1790136428262</v>
      </c>
      <c r="Z133" s="413">
        <v>10.944517777559673</v>
      </c>
      <c r="AB133" s="413">
        <v>4328.7612810830569</v>
      </c>
      <c r="AC133" s="413">
        <v>6.876739485321556</v>
      </c>
      <c r="AE133" s="413">
        <v>3567.3161320677191</v>
      </c>
      <c r="AF133" s="413">
        <v>5.4897550140130624</v>
      </c>
      <c r="AH133" s="413">
        <v>2546.1087613085588</v>
      </c>
      <c r="AI133" s="413">
        <v>6.8103802946124699</v>
      </c>
      <c r="AJ133" s="413"/>
      <c r="AK133" s="413">
        <v>2018.4588313397335</v>
      </c>
      <c r="AL133" s="413">
        <v>6.4977530313128957</v>
      </c>
      <c r="AN133" s="413">
        <v>1592.2827933410922</v>
      </c>
      <c r="AO133" s="413">
        <v>4.9086503649701241</v>
      </c>
      <c r="AQ133" s="413">
        <v>1417.4741629268046</v>
      </c>
      <c r="AR133" s="413">
        <v>4.6763397633356982</v>
      </c>
      <c r="AT133" s="413">
        <v>984.26705237921976</v>
      </c>
      <c r="AU133" s="413">
        <v>3.8404855500802908</v>
      </c>
      <c r="AW133" s="413">
        <v>821.48672730016858</v>
      </c>
      <c r="AX133" s="413">
        <v>4.4883778160919432</v>
      </c>
      <c r="AZ133" s="413">
        <v>626.70264022285971</v>
      </c>
      <c r="BA133" s="413">
        <v>3.6288311747177828</v>
      </c>
      <c r="BC133" s="413">
        <v>528.80255089010359</v>
      </c>
      <c r="BD133" s="413">
        <v>3.6126270484536773</v>
      </c>
      <c r="BF133" s="413">
        <v>407.41760538133656</v>
      </c>
      <c r="BG133" s="413">
        <v>2.1528283020990266</v>
      </c>
      <c r="BI133" s="413">
        <v>310.81413792880687</v>
      </c>
      <c r="BJ133" s="413">
        <v>2.5160117560640591</v>
      </c>
      <c r="BL133" s="413">
        <v>233.8799325421962</v>
      </c>
      <c r="BM133" s="413">
        <v>2.3702684624669161</v>
      </c>
      <c r="BO133" s="413">
        <v>181.27628218326751</v>
      </c>
      <c r="BP133" s="413">
        <v>2.0235896477251569</v>
      </c>
      <c r="BR133" s="413">
        <v>136.35784677741702</v>
      </c>
      <c r="BS133" s="413">
        <v>2.0326662841226257</v>
      </c>
      <c r="BU133" s="413">
        <v>105.46537148967951</v>
      </c>
      <c r="BV133" s="413">
        <v>1.5298374449283088</v>
      </c>
      <c r="BX133" s="413">
        <v>81.542982711991783</v>
      </c>
      <c r="BY133" s="413">
        <v>2.2263152116746197</v>
      </c>
      <c r="CA133" s="413">
        <v>63.896788795392993</v>
      </c>
      <c r="CB133" s="413">
        <v>1.6805893738068727</v>
      </c>
      <c r="CD133" s="413">
        <v>33.457023178371543</v>
      </c>
      <c r="CE133" s="413">
        <v>2.3230105511538319</v>
      </c>
      <c r="CG133" s="413">
        <v>18.140409093534817</v>
      </c>
      <c r="CH133" s="413">
        <v>2.0085518991450666</v>
      </c>
      <c r="CJ133" s="413">
        <v>11.260984734994114</v>
      </c>
      <c r="CK133" s="413">
        <v>2.2180276624451047</v>
      </c>
      <c r="CN133" s="413">
        <v>20.530752644434997</v>
      </c>
      <c r="CO133" s="413">
        <v>0.17018237807494063</v>
      </c>
      <c r="CQ133" s="413">
        <v>15.757546031463756</v>
      </c>
      <c r="CR133" s="413">
        <v>0.20716983998953076</v>
      </c>
      <c r="CT133" s="413">
        <v>11.147671706580409</v>
      </c>
      <c r="CU133" s="413">
        <v>0.24633969055191085</v>
      </c>
      <c r="CW133" s="413">
        <v>9.8780849099659829</v>
      </c>
      <c r="CX133" s="413">
        <v>0.19921394136413859</v>
      </c>
      <c r="CZ133" s="413">
        <v>8.62367819574221</v>
      </c>
      <c r="DA133" s="413">
        <v>0.16407468236984069</v>
      </c>
      <c r="DC133" s="413">
        <v>10.230419799318149</v>
      </c>
      <c r="DD133" s="413">
        <v>7.1345004165475054E-2</v>
      </c>
      <c r="DF133" s="413">
        <v>6.1869471742098643</v>
      </c>
      <c r="DG133" s="413">
        <v>0.21301993949368006</v>
      </c>
      <c r="DI133" s="413">
        <v>4.2336244316522382</v>
      </c>
      <c r="DJ133" s="413">
        <v>0.20879874845047511</v>
      </c>
      <c r="DL133" s="413">
        <v>3.4670039615423272</v>
      </c>
      <c r="DM133" s="413">
        <v>0.22502448726455249</v>
      </c>
      <c r="DO133" s="413">
        <v>2.8466750801118645</v>
      </c>
      <c r="DP133" s="413">
        <v>0.22957370682258171</v>
      </c>
      <c r="DR133" s="413">
        <v>2.4292053635782822</v>
      </c>
      <c r="DS133" s="413">
        <v>0.23037421185036233</v>
      </c>
      <c r="DU133" s="413">
        <v>1.9616339101974549</v>
      </c>
      <c r="DV133" s="413">
        <v>0.23874206685817478</v>
      </c>
      <c r="DX133" s="413">
        <v>1.7020570971059308</v>
      </c>
      <c r="DY133" s="413">
        <v>0.23894991386581763</v>
      </c>
      <c r="EA133" s="413">
        <v>1.4297204908304717</v>
      </c>
      <c r="EB133" s="413">
        <v>0.244417912719504</v>
      </c>
      <c r="ED133" s="413">
        <v>1.1946620095402489</v>
      </c>
      <c r="EE133" s="413">
        <v>0.24591132714705258</v>
      </c>
    </row>
    <row r="134" spans="19:135" x14ac:dyDescent="0.2">
      <c r="S134" s="413">
        <v>7380.3113950962788</v>
      </c>
      <c r="T134" s="413">
        <v>26.057803435065857</v>
      </c>
      <c r="V134" s="413">
        <v>6875.6303369727611</v>
      </c>
      <c r="W134" s="413">
        <v>12.40561787771658</v>
      </c>
      <c r="Y134" s="413">
        <v>5383.9233398241104</v>
      </c>
      <c r="Z134" s="413">
        <v>10.372250954070569</v>
      </c>
      <c r="AB134" s="413">
        <v>4387.1185424856776</v>
      </c>
      <c r="AC134" s="413">
        <v>6.5220315599534588</v>
      </c>
      <c r="AE134" s="413">
        <v>3612.8608891914223</v>
      </c>
      <c r="AF134" s="413">
        <v>5.2027067650674503</v>
      </c>
      <c r="AH134" s="413">
        <v>2582.2529107258852</v>
      </c>
      <c r="AI134" s="413">
        <v>6.4590952313312338</v>
      </c>
      <c r="AJ134" s="413"/>
      <c r="AK134" s="413">
        <v>2042.7886988884406</v>
      </c>
      <c r="AL134" s="413">
        <v>6.1488189724795257</v>
      </c>
      <c r="AN134" s="413">
        <v>1613.1802245767594</v>
      </c>
      <c r="AO134" s="413">
        <v>4.6519869094326243</v>
      </c>
      <c r="AQ134" s="413">
        <v>1434.0544997832721</v>
      </c>
      <c r="AR134" s="413">
        <v>4.4285189092265975</v>
      </c>
      <c r="AT134" s="413">
        <v>996.48219667350941</v>
      </c>
      <c r="AU134" s="413">
        <v>3.6342486856715395</v>
      </c>
      <c r="AW134" s="413">
        <v>831.09573959682325</v>
      </c>
      <c r="AX134" s="413">
        <v>4.2505179341669361</v>
      </c>
      <c r="AZ134" s="413">
        <v>634.03324359856913</v>
      </c>
      <c r="BA134" s="413">
        <v>3.4313998772121792</v>
      </c>
      <c r="BC134" s="413">
        <v>535.55389639889802</v>
      </c>
      <c r="BD134" s="413">
        <v>3.4211772466781945</v>
      </c>
      <c r="BF134" s="413">
        <v>411.60260477627912</v>
      </c>
      <c r="BG134" s="413">
        <v>2.0326662841226257</v>
      </c>
      <c r="BI134" s="413">
        <v>314.44976194326597</v>
      </c>
      <c r="BJ134" s="413">
        <v>2.3809000967127152</v>
      </c>
      <c r="BL134" s="413">
        <v>236.53228068141004</v>
      </c>
      <c r="BM134" s="413">
        <v>2.2413109123770174</v>
      </c>
      <c r="BO134" s="413">
        <v>183.00932408095082</v>
      </c>
      <c r="BP134" s="413">
        <v>1.9149214133691861</v>
      </c>
      <c r="BR134" s="413">
        <v>137.90423204115496</v>
      </c>
      <c r="BS134" s="413">
        <v>1.9220764212857484</v>
      </c>
      <c r="BU134" s="413">
        <v>106.62383539172205</v>
      </c>
      <c r="BV134" s="413">
        <v>1.4466046415316771</v>
      </c>
      <c r="BX134" s="413">
        <v>82.438675777899846</v>
      </c>
      <c r="BY134" s="413">
        <v>2.1067604672408904</v>
      </c>
      <c r="CA134" s="413">
        <v>64.781024415260887</v>
      </c>
      <c r="CB134" s="413">
        <v>1.5950925118825812</v>
      </c>
      <c r="CD134" s="413">
        <v>33.836447236717277</v>
      </c>
      <c r="CE134" s="413">
        <v>2.1982631967344419</v>
      </c>
      <c r="CG134" s="413">
        <v>18.313835471335455</v>
      </c>
      <c r="CH134" s="413">
        <v>1.896442796353969</v>
      </c>
      <c r="CJ134" s="413">
        <v>11.38869150993167</v>
      </c>
      <c r="CK134" s="413">
        <v>2.0989179654264594</v>
      </c>
      <c r="CN134" s="413">
        <v>20.948685326870059</v>
      </c>
      <c r="CO134" s="413">
        <v>0.15901428105358334</v>
      </c>
      <c r="CQ134" s="413">
        <v>16.120631090895394</v>
      </c>
      <c r="CR134" s="413">
        <v>0.1939116627969612</v>
      </c>
      <c r="CT134" s="413">
        <v>11.384568919660085</v>
      </c>
      <c r="CU134" s="413">
        <v>0.23017382428881644</v>
      </c>
      <c r="CW134" s="413">
        <v>10.114553771332746</v>
      </c>
      <c r="CX134" s="413">
        <v>0.18646491508710239</v>
      </c>
      <c r="CZ134" s="413">
        <v>8.8378582563178067</v>
      </c>
      <c r="DA134" s="413">
        <v>0.15357445119823845</v>
      </c>
      <c r="DC134" s="413">
        <v>10.493695615274284</v>
      </c>
      <c r="DD134" s="413">
        <v>6.6837299829842878E-2</v>
      </c>
      <c r="DF134" s="413">
        <v>6.3295066868372079</v>
      </c>
      <c r="DG134" s="413">
        <v>0.19904065809768584</v>
      </c>
      <c r="DI134" s="413">
        <v>4.3769541162266972</v>
      </c>
      <c r="DJ134" s="413">
        <v>0.18630272137041834</v>
      </c>
      <c r="DL134" s="413">
        <v>3.5781040705284024</v>
      </c>
      <c r="DM134" s="413">
        <v>0.21191060105219126</v>
      </c>
      <c r="DO134" s="413">
        <v>2.9173758909791379</v>
      </c>
      <c r="DP134" s="413">
        <v>0.21506883145399794</v>
      </c>
      <c r="DR134" s="413">
        <v>2.487357468119503</v>
      </c>
      <c r="DS134" s="413">
        <v>0.21544346900318839</v>
      </c>
      <c r="DU134" s="413">
        <v>2.0068338393897927</v>
      </c>
      <c r="DV134" s="413">
        <v>0.22346337269165942</v>
      </c>
      <c r="DX134" s="413">
        <v>1.7428021916664964</v>
      </c>
      <c r="DY134" s="413">
        <v>0.22346337269165942</v>
      </c>
      <c r="EA134" s="413">
        <v>1.4665137834026574</v>
      </c>
      <c r="EB134" s="413">
        <v>0.22897515400417079</v>
      </c>
      <c r="ED134" s="413">
        <v>1.2264803043009687</v>
      </c>
      <c r="EE134" s="413">
        <v>0.23037421185036233</v>
      </c>
    </row>
    <row r="135" spans="19:135" x14ac:dyDescent="0.2">
      <c r="S135" s="413">
        <v>7474.5375521125707</v>
      </c>
      <c r="T135" s="413">
        <v>24.861632381013667</v>
      </c>
      <c r="V135" s="413">
        <v>6975.6934815666555</v>
      </c>
      <c r="W135" s="413">
        <v>11.765725819902437</v>
      </c>
      <c r="Y135" s="413">
        <v>5454.5830042019425</v>
      </c>
      <c r="Z135" s="413">
        <v>9.8299068118655928</v>
      </c>
      <c r="AB135" s="413">
        <v>4446.2625347189669</v>
      </c>
      <c r="AC135" s="413">
        <v>6.1856197635266295</v>
      </c>
      <c r="AE135" s="413">
        <v>3658.9871268524989</v>
      </c>
      <c r="AF135" s="413">
        <v>4.9306676917612657</v>
      </c>
      <c r="AH135" s="413">
        <v>2617.9874139179456</v>
      </c>
      <c r="AI135" s="413">
        <v>6.1259297429263269</v>
      </c>
      <c r="AJ135" s="413"/>
      <c r="AK135" s="413">
        <v>2068.1405164255084</v>
      </c>
      <c r="AL135" s="413">
        <v>5.8273095946241442</v>
      </c>
      <c r="AN135" s="413">
        <v>1634.3519177928226</v>
      </c>
      <c r="AO135" s="413">
        <v>4.412033566862859</v>
      </c>
      <c r="AQ135" s="413">
        <v>1451.8516846005268</v>
      </c>
      <c r="AR135" s="413">
        <v>4.1938312273931473</v>
      </c>
      <c r="AT135" s="413">
        <v>1009.2045173048698</v>
      </c>
      <c r="AU135" s="413">
        <v>3.441653053423134</v>
      </c>
      <c r="AW135" s="413">
        <v>841.40996718069368</v>
      </c>
      <c r="AX135" s="413">
        <v>4.0252633465704353</v>
      </c>
      <c r="AZ135" s="413">
        <v>641.67568078813088</v>
      </c>
      <c r="BA135" s="413">
        <v>3.2471312106645298</v>
      </c>
      <c r="BC135" s="413">
        <v>541.81832381445827</v>
      </c>
      <c r="BD135" s="413">
        <v>3.2374575428176442</v>
      </c>
      <c r="BF135" s="413">
        <v>415.68407943815055</v>
      </c>
      <c r="BG135" s="413">
        <v>1.9220764212857484</v>
      </c>
      <c r="BI135" s="413">
        <v>318.35220814031919</v>
      </c>
      <c r="BJ135" s="413">
        <v>2.2564076190099214</v>
      </c>
      <c r="BL135" s="413">
        <v>239.29902239261588</v>
      </c>
      <c r="BM135" s="413">
        <v>2.1209508879201908</v>
      </c>
      <c r="BO135" s="413">
        <v>184.88919844188024</v>
      </c>
      <c r="BP135" s="413">
        <v>1.812088742152866</v>
      </c>
      <c r="BR135" s="413">
        <v>139.56648625604043</v>
      </c>
      <c r="BS135" s="413">
        <v>1.8202167095255781</v>
      </c>
      <c r="BU135" s="413">
        <v>107.83301793390555</v>
      </c>
      <c r="BV135" s="413">
        <v>1.3679002274644014</v>
      </c>
      <c r="BX135" s="413">
        <v>83.314842041677707</v>
      </c>
      <c r="BY135" s="413">
        <v>1.9936258994477654</v>
      </c>
      <c r="CA135" s="413">
        <v>65.677496528482891</v>
      </c>
      <c r="CB135" s="413">
        <v>1.5116883324112926</v>
      </c>
      <c r="CD135" s="413">
        <v>34.220174206750166</v>
      </c>
      <c r="CE135" s="413">
        <v>2.0802148658846642</v>
      </c>
      <c r="CG135" s="413">
        <v>18.501955447876185</v>
      </c>
      <c r="CH135" s="413">
        <v>1.7919272578266503</v>
      </c>
      <c r="CJ135" s="413">
        <v>11.517846561440834</v>
      </c>
      <c r="CK135" s="413">
        <v>1.9847235933765679</v>
      </c>
      <c r="CN135" s="413">
        <v>21.393862158610553</v>
      </c>
      <c r="CO135" s="413">
        <v>0.14870843422997515</v>
      </c>
      <c r="CQ135" s="413">
        <v>16.492082348979995</v>
      </c>
      <c r="CR135" s="413">
        <v>0.18134408785428521</v>
      </c>
      <c r="CT135" s="413">
        <v>11.657101103187625</v>
      </c>
      <c r="CU135" s="413">
        <v>0.21544346900318839</v>
      </c>
      <c r="CW135" s="413">
        <v>10.356683398212846</v>
      </c>
      <c r="CX135" s="413">
        <v>0.17437997001089736</v>
      </c>
      <c r="CZ135" s="413">
        <v>9.0652970505588577</v>
      </c>
      <c r="DA135" s="413">
        <v>0.14387134405561347</v>
      </c>
      <c r="DC135" s="413">
        <v>10.763746730448535</v>
      </c>
      <c r="DD135" s="413">
        <v>6.255993607717629E-2</v>
      </c>
      <c r="DF135" s="413">
        <v>6.4640139215089798</v>
      </c>
      <c r="DG135" s="413">
        <v>0.18597875705966599</v>
      </c>
      <c r="DI135" s="413">
        <v>4.4935286913886232</v>
      </c>
      <c r="DJ135" s="413">
        <v>0.17437997001089736</v>
      </c>
      <c r="DL135" s="413">
        <v>3.7187393405306421</v>
      </c>
      <c r="DM135" s="413">
        <v>0.18776755852602248</v>
      </c>
      <c r="DO135" s="413">
        <v>2.9872141806280434</v>
      </c>
      <c r="DP135" s="413">
        <v>0.20113004294511916</v>
      </c>
      <c r="DR135" s="413">
        <v>2.5446711089831631</v>
      </c>
      <c r="DS135" s="413">
        <v>0.20165580721240609</v>
      </c>
      <c r="DU135" s="413">
        <v>2.0548749037537992</v>
      </c>
      <c r="DV135" s="413">
        <v>0.20916246387527498</v>
      </c>
      <c r="DX135" s="413">
        <v>1.782959804791999</v>
      </c>
      <c r="DY135" s="413">
        <v>0.20898052703535591</v>
      </c>
      <c r="EA135" s="413">
        <v>1.5029365259766101</v>
      </c>
      <c r="EB135" s="413">
        <v>0.21432150960961696</v>
      </c>
      <c r="ED135" s="413">
        <v>1.2591460386499529</v>
      </c>
      <c r="EE135" s="413">
        <v>0.21581875914946741</v>
      </c>
    </row>
    <row r="136" spans="19:135" x14ac:dyDescent="0.2">
      <c r="S136" s="413">
        <v>7569.9667164534594</v>
      </c>
      <c r="T136" s="413">
        <v>23.720370989401665</v>
      </c>
      <c r="V136" s="413">
        <v>7079.7073287101612</v>
      </c>
      <c r="W136" s="413">
        <v>11.175499046049136</v>
      </c>
      <c r="Y136" s="413">
        <v>5530.0662432624495</v>
      </c>
      <c r="Z136" s="413">
        <v>9.329828566387345</v>
      </c>
      <c r="AB136" s="413">
        <v>4504.6161550454472</v>
      </c>
      <c r="AC136" s="413">
        <v>5.8578151876038049</v>
      </c>
      <c r="AE136" s="413">
        <v>3707.0083905346587</v>
      </c>
      <c r="AF136" s="413">
        <v>4.6728529944860684</v>
      </c>
      <c r="AH136" s="413">
        <v>2654.2164289810466</v>
      </c>
      <c r="AI136" s="413">
        <v>5.8099492066994971</v>
      </c>
      <c r="AJ136" s="413"/>
      <c r="AK136" s="413">
        <v>2094.5449487861752</v>
      </c>
      <c r="AL136" s="413">
        <v>5.5184935303551539</v>
      </c>
      <c r="AN136" s="413">
        <v>1654.6348729676708</v>
      </c>
      <c r="AO136" s="413">
        <v>4.1813372049260371</v>
      </c>
      <c r="AQ136" s="413">
        <v>1469.8697395363647</v>
      </c>
      <c r="AR136" s="413">
        <v>3.9715807303461519</v>
      </c>
      <c r="AT136" s="413">
        <v>1021.7291454243721</v>
      </c>
      <c r="AU136" s="413">
        <v>3.2592639537401547</v>
      </c>
      <c r="AW136" s="413">
        <v>852.45279638395891</v>
      </c>
      <c r="AX136" s="413">
        <v>3.8147904215986248</v>
      </c>
      <c r="AZ136" s="413">
        <v>649.86810387364608</v>
      </c>
      <c r="BA136" s="413">
        <v>3.075050722343212</v>
      </c>
      <c r="BC136" s="413">
        <v>547.96289041895727</v>
      </c>
      <c r="BD136" s="413">
        <v>3.0613194386944897</v>
      </c>
      <c r="BF136" s="413">
        <v>419.36244114969122</v>
      </c>
      <c r="BG136" s="413">
        <v>1.8161481788691787</v>
      </c>
      <c r="BI136" s="413">
        <v>322.18952547254889</v>
      </c>
      <c r="BJ136" s="413">
        <v>2.1368301520889879</v>
      </c>
      <c r="BL136" s="413">
        <v>242.01282647943822</v>
      </c>
      <c r="BM136" s="413">
        <v>2.0070542842262982</v>
      </c>
      <c r="BO136" s="413">
        <v>186.78838289878769</v>
      </c>
      <c r="BP136" s="413">
        <v>1.7134996884511984</v>
      </c>
      <c r="BR136" s="413">
        <v>141.24877676012471</v>
      </c>
      <c r="BS136" s="413">
        <v>1.722469749714957</v>
      </c>
      <c r="BU136" s="413">
        <v>109.05591338010289</v>
      </c>
      <c r="BV136" s="413">
        <v>1.2934778297931979</v>
      </c>
      <c r="BX136" s="413">
        <v>84.17065327547995</v>
      </c>
      <c r="BY136" s="413">
        <v>1.8851600797064105</v>
      </c>
      <c r="CA136" s="413">
        <v>66.609843678752057</v>
      </c>
      <c r="CB136" s="413">
        <v>1.4337141946186212</v>
      </c>
      <c r="CD136" s="413">
        <v>34.60825288624298</v>
      </c>
      <c r="CE136" s="413">
        <v>1.9670380603822717</v>
      </c>
      <c r="CG136" s="413">
        <v>18.698596029792178</v>
      </c>
      <c r="CH136" s="413">
        <v>1.6944351160006015</v>
      </c>
      <c r="CJ136" s="413">
        <v>11.648466313904958</v>
      </c>
      <c r="CK136" s="413">
        <v>1.8767421152189916</v>
      </c>
      <c r="CN136" s="413">
        <v>21.867650839376864</v>
      </c>
      <c r="CO136" s="413">
        <v>0.1390705178466265</v>
      </c>
      <c r="CQ136" s="413">
        <v>16.886881945275803</v>
      </c>
      <c r="CR136" s="413">
        <v>0.16973867246313312</v>
      </c>
      <c r="CT136" s="413">
        <v>11.936157362556985</v>
      </c>
      <c r="CU136" s="413">
        <v>0.20165580721240609</v>
      </c>
      <c r="CW136" s="413">
        <v>10.595321889234627</v>
      </c>
      <c r="CX136" s="413">
        <v>0.16307826020137328</v>
      </c>
      <c r="CZ136" s="413">
        <v>9.3067396438151455</v>
      </c>
      <c r="DA136" s="413">
        <v>0.13478129649084578</v>
      </c>
      <c r="DC136" s="413">
        <v>11.050425358766971</v>
      </c>
      <c r="DD136" s="413">
        <v>5.8556309305494936E-2</v>
      </c>
      <c r="DF136" s="413">
        <v>6.607166037084065</v>
      </c>
      <c r="DG136" s="413">
        <v>0.17407673833302359</v>
      </c>
      <c r="DI136" s="413">
        <v>4.6051312147521424</v>
      </c>
      <c r="DJ136" s="413">
        <v>0.16322023488074383</v>
      </c>
      <c r="DL136" s="413">
        <v>3.784478900587195</v>
      </c>
      <c r="DM136" s="413">
        <v>0.1757510624854792</v>
      </c>
      <c r="DO136" s="413">
        <v>3.0587243106168129</v>
      </c>
      <c r="DP136" s="413">
        <v>0.18809463882616675</v>
      </c>
      <c r="DR136" s="413">
        <v>2.6078712655632259</v>
      </c>
      <c r="DS136" s="413">
        <v>0.1887505096842145</v>
      </c>
      <c r="DU136" s="413">
        <v>2.1096038688183247</v>
      </c>
      <c r="DV136" s="413">
        <v>0.19594720716192068</v>
      </c>
      <c r="DX136" s="413">
        <v>1.8256416078686775</v>
      </c>
      <c r="DY136" s="413">
        <v>0.19543632656183024</v>
      </c>
      <c r="EA136" s="413">
        <v>1.5402638738748513</v>
      </c>
      <c r="EB136" s="413">
        <v>0.20060564946932388</v>
      </c>
      <c r="ED136" s="413">
        <v>1.2915496650148839</v>
      </c>
      <c r="EE136" s="413">
        <v>0.20218294585450391</v>
      </c>
    </row>
    <row r="137" spans="19:135" x14ac:dyDescent="0.2">
      <c r="S137" s="413">
        <v>7669.3164422527561</v>
      </c>
      <c r="T137" s="413">
        <v>22.631498658331761</v>
      </c>
      <c r="V137" s="413">
        <v>7185.2721156170228</v>
      </c>
      <c r="W137" s="413">
        <v>10.614880955068932</v>
      </c>
      <c r="Y137" s="413">
        <v>5606.5940570181574</v>
      </c>
      <c r="Z137" s="413">
        <v>8.848588271929902</v>
      </c>
      <c r="AB137" s="413">
        <v>4563.7356197139152</v>
      </c>
      <c r="AC137" s="413">
        <v>5.5515218124064472</v>
      </c>
      <c r="AE137" s="413">
        <v>3755.6598946865624</v>
      </c>
      <c r="AF137" s="413">
        <v>4.4285189092265975</v>
      </c>
      <c r="AH137" s="413">
        <v>2689.9986751959318</v>
      </c>
      <c r="AI137" s="413">
        <v>5.5061586473778155</v>
      </c>
      <c r="AJ137" s="413"/>
      <c r="AK137" s="413">
        <v>2121.2864926935417</v>
      </c>
      <c r="AL137" s="413">
        <v>5.2260430564159739</v>
      </c>
      <c r="AN137" s="413">
        <v>1675.1695476566265</v>
      </c>
      <c r="AO137" s="413">
        <v>3.959748823866279</v>
      </c>
      <c r="AQ137" s="413">
        <v>1486.0152383850009</v>
      </c>
      <c r="AR137" s="413">
        <v>3.7555016958064775</v>
      </c>
      <c r="AT137" s="413">
        <v>1034.4092091437367</v>
      </c>
      <c r="AU137" s="413">
        <v>3.08654049529608</v>
      </c>
      <c r="AW137" s="413">
        <v>864.24946318097693</v>
      </c>
      <c r="AX137" s="413">
        <v>3.6180203681383163</v>
      </c>
      <c r="AZ137" s="413">
        <v>657.70140948577</v>
      </c>
      <c r="BA137" s="413">
        <v>2.9120895743071435</v>
      </c>
      <c r="BC137" s="413">
        <v>554.56786265743006</v>
      </c>
      <c r="BD137" s="413">
        <v>2.8990859748332367</v>
      </c>
      <c r="BF137" s="413">
        <v>423.37164010321101</v>
      </c>
      <c r="BG137" s="413">
        <v>1.7160577857790977</v>
      </c>
      <c r="BI137" s="413">
        <v>325.95820853124394</v>
      </c>
      <c r="BJ137" s="413">
        <v>2.0220808203718841</v>
      </c>
      <c r="BL137" s="413">
        <v>244.84367468222268</v>
      </c>
      <c r="BM137" s="413">
        <v>1.8992740109042627</v>
      </c>
      <c r="BO137" s="413">
        <v>188.70707580525175</v>
      </c>
      <c r="BP137" s="413">
        <v>1.6202745009243422</v>
      </c>
      <c r="BR137" s="413">
        <v>142.90097780935662</v>
      </c>
      <c r="BS137" s="413">
        <v>1.6299718726658656</v>
      </c>
      <c r="BU137" s="413">
        <v>110.2926772434232</v>
      </c>
      <c r="BV137" s="413">
        <v>1.2240171305352074</v>
      </c>
      <c r="BX137" s="413">
        <v>85.035255414359312</v>
      </c>
      <c r="BY137" s="413">
        <v>1.7812663470193411</v>
      </c>
      <c r="CA137" s="413">
        <v>67.531623904722238</v>
      </c>
      <c r="CB137" s="413">
        <v>1.36077664875128</v>
      </c>
      <c r="CD137" s="413">
        <v>35.000732626366499</v>
      </c>
      <c r="CE137" s="413">
        <v>1.8614066873551216</v>
      </c>
      <c r="CG137" s="413">
        <v>18.897326526937139</v>
      </c>
      <c r="CH137" s="413">
        <v>1.601052495133324</v>
      </c>
      <c r="CJ137" s="413">
        <v>11.784719587789658</v>
      </c>
      <c r="CK137" s="413">
        <v>1.7772848778337569</v>
      </c>
      <c r="CN137" s="413">
        <v>22.33235644578523</v>
      </c>
      <c r="CO137" s="413">
        <v>0.13005724278031819</v>
      </c>
      <c r="CQ137" s="413">
        <v>17.291132544661274</v>
      </c>
      <c r="CR137" s="413">
        <v>0.15873776897913608</v>
      </c>
      <c r="CT137" s="413">
        <v>12.221893875893773</v>
      </c>
      <c r="CU137" s="413">
        <v>0.18858632787726495</v>
      </c>
      <c r="CW137" s="413">
        <v>10.848960496899753</v>
      </c>
      <c r="CX137" s="413">
        <v>0.15264179671752334</v>
      </c>
      <c r="CZ137" s="413">
        <v>9.5713704353618763</v>
      </c>
      <c r="DA137" s="413">
        <v>0.12637550014684329</v>
      </c>
      <c r="DC137" s="413">
        <v>11.424538369180498</v>
      </c>
      <c r="DD137" s="413">
        <v>5.5047898078549706E-2</v>
      </c>
      <c r="DF137" s="413">
        <v>6.8970055964046937</v>
      </c>
      <c r="DG137" s="413">
        <v>0.15224382353977098</v>
      </c>
      <c r="DI137" s="413">
        <v>4.7153722325933973</v>
      </c>
      <c r="DJ137" s="413">
        <v>0.15264179671752334</v>
      </c>
      <c r="DL137" s="413">
        <v>3.8649021968687598</v>
      </c>
      <c r="DM137" s="413">
        <v>0.16436049104082134</v>
      </c>
      <c r="DO137" s="413">
        <v>3.1374393735818895</v>
      </c>
      <c r="DP137" s="413">
        <v>0.17605721073984051</v>
      </c>
      <c r="DR137" s="413">
        <v>2.6749838033493556</v>
      </c>
      <c r="DS137" s="413">
        <v>0.17667110805554309</v>
      </c>
      <c r="DU137" s="413">
        <v>2.1638936917974729</v>
      </c>
      <c r="DV137" s="413">
        <v>0.18340724095316577</v>
      </c>
      <c r="DX137" s="413">
        <v>1.8693451593375403</v>
      </c>
      <c r="DY137" s="413">
        <v>0.1829290550036122</v>
      </c>
      <c r="EA137" s="413">
        <v>1.5785182941258062</v>
      </c>
      <c r="EB137" s="413">
        <v>0.18776755852602248</v>
      </c>
      <c r="ED137" s="413">
        <v>1.323626950276509</v>
      </c>
      <c r="EE137" s="413">
        <v>0.18924391321543749</v>
      </c>
    </row>
    <row r="138" spans="19:135" x14ac:dyDescent="0.2">
      <c r="S138" s="413">
        <v>7769.9700533115411</v>
      </c>
      <c r="T138" s="413">
        <v>21.608722371853325</v>
      </c>
      <c r="V138" s="413">
        <v>7287.2730799503515</v>
      </c>
      <c r="W138" s="413">
        <v>10.067356592740156</v>
      </c>
      <c r="Y138" s="413">
        <v>5684.1809008144855</v>
      </c>
      <c r="Z138" s="413">
        <v>8.3921707509416184</v>
      </c>
      <c r="AB138" s="413">
        <v>4623.6309798155089</v>
      </c>
      <c r="AC138" s="413">
        <v>5.2612439017953259</v>
      </c>
      <c r="AE138" s="413">
        <v>3802.2691227644282</v>
      </c>
      <c r="AF138" s="413">
        <v>4.1969605618921202</v>
      </c>
      <c r="AH138" s="413">
        <v>2727.2242179946834</v>
      </c>
      <c r="AI138" s="413">
        <v>5.2221464182206914</v>
      </c>
      <c r="AJ138" s="413"/>
      <c r="AK138" s="413">
        <v>2147.6124989691202</v>
      </c>
      <c r="AL138" s="413">
        <v>4.9490908845472408</v>
      </c>
      <c r="AN138" s="413">
        <v>1697.1548008896807</v>
      </c>
      <c r="AO138" s="413">
        <v>3.7527015215269408</v>
      </c>
      <c r="AQ138" s="413">
        <v>1503.3973070467616</v>
      </c>
      <c r="AR138" s="413">
        <v>3.5564803062231287</v>
      </c>
      <c r="AT138" s="413">
        <v>1047.2466374803757</v>
      </c>
      <c r="AU138" s="413">
        <v>2.9251515003021491</v>
      </c>
      <c r="AW138" s="413">
        <v>875.59204240296992</v>
      </c>
      <c r="AX138" s="413">
        <v>3.4288413594807929</v>
      </c>
      <c r="AZ138" s="413">
        <v>665.39460856160429</v>
      </c>
      <c r="BA138" s="413">
        <v>2.7557082483391384</v>
      </c>
      <c r="BC138" s="413">
        <v>561.64815991123828</v>
      </c>
      <c r="BD138" s="413">
        <v>2.7474985997145915</v>
      </c>
      <c r="BF138" s="413">
        <v>429.2304679360135</v>
      </c>
      <c r="BG138" s="413">
        <v>1.6299718726658656</v>
      </c>
      <c r="BI138" s="413">
        <v>329.77097425208029</v>
      </c>
      <c r="BJ138" s="413">
        <v>1.9149214133691861</v>
      </c>
      <c r="BL138" s="413">
        <v>247.70763559917114</v>
      </c>
      <c r="BM138" s="413">
        <v>1.7972816165691927</v>
      </c>
      <c r="BO138" s="413">
        <v>190.64547755234167</v>
      </c>
      <c r="BP138" s="413">
        <v>1.5309789722894873</v>
      </c>
      <c r="BR138" s="413">
        <v>144.52156636718894</v>
      </c>
      <c r="BS138" s="413">
        <v>1.5424411988202007</v>
      </c>
      <c r="BU138" s="413">
        <v>111.54346680059365</v>
      </c>
      <c r="BV138" s="413">
        <v>1.1582865212952118</v>
      </c>
      <c r="BX138" s="413">
        <v>85.96930867190791</v>
      </c>
      <c r="BY138" s="413">
        <v>1.6843542259636004</v>
      </c>
      <c r="CA138" s="413">
        <v>68.490291948247801</v>
      </c>
      <c r="CB138" s="413">
        <v>1.2915496650148839</v>
      </c>
      <c r="CD138" s="413">
        <v>35.385191380173268</v>
      </c>
      <c r="CE138" s="413">
        <v>1.7614477958077821</v>
      </c>
      <c r="CG138" s="413">
        <v>19.098169151133384</v>
      </c>
      <c r="CH138" s="413">
        <v>1.5139451439589231</v>
      </c>
      <c r="CJ138" s="413">
        <v>11.918365851195309</v>
      </c>
      <c r="CK138" s="413">
        <v>1.6818433885778319</v>
      </c>
      <c r="CN138" s="413">
        <v>22.806937429398641</v>
      </c>
      <c r="CO138" s="413">
        <v>0.12162812551164266</v>
      </c>
      <c r="CQ138" s="413">
        <v>17.705060392199076</v>
      </c>
      <c r="CR138" s="413">
        <v>0.14857908242328938</v>
      </c>
      <c r="CT138" s="413">
        <v>12.492560057296414</v>
      </c>
      <c r="CU138" s="413">
        <v>0.17636389228687341</v>
      </c>
      <c r="CW138" s="413">
        <v>11.118408285148099</v>
      </c>
      <c r="CX138" s="413">
        <v>0.14287323200764387</v>
      </c>
      <c r="CZ138" s="413">
        <v>9.8262916460008434</v>
      </c>
      <c r="DA138" s="413">
        <v>0.11839087113752467</v>
      </c>
      <c r="DC138" s="413">
        <v>11.78031146770773</v>
      </c>
      <c r="DD138" s="413">
        <v>5.1659705667174129E-2</v>
      </c>
      <c r="DF138" s="413">
        <v>6.7534884008118397</v>
      </c>
      <c r="DG138" s="413">
        <v>0.16279468121886453</v>
      </c>
      <c r="DI138" s="413">
        <v>4.836720476011096</v>
      </c>
      <c r="DJ138" s="413">
        <v>0.14299761634483188</v>
      </c>
      <c r="DL138" s="413">
        <v>3.9574230680819045</v>
      </c>
      <c r="DM138" s="413">
        <v>0.15384196906973197</v>
      </c>
      <c r="DO138" s="413">
        <v>3.2210010587993962</v>
      </c>
      <c r="DP138" s="413">
        <v>0.1649336028368876</v>
      </c>
      <c r="DR138" s="413">
        <v>2.7438234558085024</v>
      </c>
      <c r="DS138" s="413">
        <v>0.16522090769797887</v>
      </c>
      <c r="DU138" s="413">
        <v>2.2195806419447459</v>
      </c>
      <c r="DV138" s="413">
        <v>0.17166979066078608</v>
      </c>
      <c r="DX138" s="413">
        <v>1.9140949185630403</v>
      </c>
      <c r="DY138" s="413">
        <v>0.17107327193832039</v>
      </c>
      <c r="EA138" s="413">
        <v>1.6191408394406475</v>
      </c>
      <c r="EB138" s="413">
        <v>0.1757510624854792</v>
      </c>
      <c r="ED138" s="413">
        <v>1.3588800612993817</v>
      </c>
      <c r="EE138" s="413">
        <v>0.17728714598174752</v>
      </c>
    </row>
    <row r="139" spans="19:135" x14ac:dyDescent="0.2">
      <c r="S139" s="413">
        <v>7866.39846177456</v>
      </c>
      <c r="T139" s="413">
        <v>20.616784264688167</v>
      </c>
      <c r="V139" s="413">
        <v>7390.7220335257753</v>
      </c>
      <c r="W139" s="413">
        <v>9.5551985308321523</v>
      </c>
      <c r="Y139" s="413">
        <v>5760.8109594269217</v>
      </c>
      <c r="Z139" s="413">
        <v>7.9592956241820163</v>
      </c>
      <c r="AB139" s="413">
        <v>4684.3124183538612</v>
      </c>
      <c r="AC139" s="413">
        <v>4.9861440393367769</v>
      </c>
      <c r="AE139" s="413">
        <v>3850.813579522428</v>
      </c>
      <c r="AF139" s="413">
        <v>3.9775099348405041</v>
      </c>
      <c r="AH139" s="413">
        <v>2764.9649064139289</v>
      </c>
      <c r="AI139" s="413">
        <v>4.956479421733806</v>
      </c>
      <c r="AJ139" s="413"/>
      <c r="AK139" s="413">
        <v>2174.2652214184945</v>
      </c>
      <c r="AL139" s="413">
        <v>4.6868156881023193</v>
      </c>
      <c r="AN139" s="413">
        <v>1718.822772088814</v>
      </c>
      <c r="AO139" s="413">
        <v>3.5564803062231287</v>
      </c>
      <c r="AQ139" s="413">
        <v>1549.6573848912626</v>
      </c>
      <c r="AR139" s="413">
        <v>3.088843596477481</v>
      </c>
      <c r="AT139" s="413">
        <v>1060.6170795681683</v>
      </c>
      <c r="AU139" s="413">
        <v>2.7701342047482642</v>
      </c>
      <c r="AW139" s="413">
        <v>886.77093023749933</v>
      </c>
      <c r="AX139" s="413">
        <v>3.2471312106645298</v>
      </c>
      <c r="AZ139" s="413">
        <v>673.17779575540021</v>
      </c>
      <c r="BA139" s="413">
        <v>2.6077247131971011</v>
      </c>
      <c r="BC139" s="413">
        <v>568.61843621923254</v>
      </c>
      <c r="BD139" s="413">
        <v>2.5999559286685505</v>
      </c>
      <c r="BF139" s="413">
        <v>435.63067924105565</v>
      </c>
      <c r="BG139" s="413">
        <v>1.5060610109031589</v>
      </c>
      <c r="BI139" s="413">
        <v>333.74592979756221</v>
      </c>
      <c r="BJ139" s="413">
        <v>1.8134408785428524</v>
      </c>
      <c r="BL139" s="413">
        <v>250.42853204175398</v>
      </c>
      <c r="BM139" s="413">
        <v>1.7007662879142076</v>
      </c>
      <c r="BO139" s="413">
        <v>192.60379058954663</v>
      </c>
      <c r="BP139" s="413">
        <v>1.4466046415316771</v>
      </c>
      <c r="BR139" s="413">
        <v>146.1090354609608</v>
      </c>
      <c r="BS139" s="413">
        <v>1.4596109857569324</v>
      </c>
      <c r="BU139" s="413">
        <v>112.80844111196012</v>
      </c>
      <c r="BV139" s="413">
        <v>1.0960856935290846</v>
      </c>
      <c r="BX139" s="413">
        <v>86.913621856161996</v>
      </c>
      <c r="BY139" s="413">
        <v>1.5927147353728313</v>
      </c>
      <c r="CA139" s="413">
        <v>69.43809475489148</v>
      </c>
      <c r="CB139" s="413">
        <v>1.2240171305352074</v>
      </c>
      <c r="CD139" s="413">
        <v>35.773873146536836</v>
      </c>
      <c r="CE139" s="413">
        <v>1.6668567693633505</v>
      </c>
      <c r="CG139" s="413">
        <v>19.3079492831728</v>
      </c>
      <c r="CH139" s="413">
        <v>1.4315769819439559</v>
      </c>
      <c r="CJ139" s="413">
        <v>12.057776166924386</v>
      </c>
      <c r="CK139" s="413">
        <v>1.5915271766395709</v>
      </c>
      <c r="CN139" s="413">
        <v>23.332454423953013</v>
      </c>
      <c r="CO139" s="413">
        <v>0.11374530629150487</v>
      </c>
      <c r="CQ139" s="413">
        <v>18.128897148972573</v>
      </c>
      <c r="CR139" s="413">
        <v>0.13894954943731377</v>
      </c>
      <c r="CT139" s="413">
        <v>12.758037256455145</v>
      </c>
      <c r="CU139" s="413">
        <v>0.1647901378100341</v>
      </c>
      <c r="CW139" s="413">
        <v>11.384568919660085</v>
      </c>
      <c r="CX139" s="413">
        <v>0.13361349989736601</v>
      </c>
      <c r="CZ139" s="413">
        <v>10.079167383426224</v>
      </c>
      <c r="DA139" s="413">
        <v>0.11081425116425399</v>
      </c>
      <c r="DC139" s="413">
        <v>12.125896327499191</v>
      </c>
      <c r="DD139" s="413">
        <v>4.8437886495410414E-2</v>
      </c>
      <c r="DF139" s="413">
        <v>7.0559262609466664</v>
      </c>
      <c r="DG139" s="413">
        <v>0.14237677565674087</v>
      </c>
      <c r="DI139" s="413">
        <v>4.9611915685813566</v>
      </c>
      <c r="DJ139" s="413">
        <v>0.13396277245180155</v>
      </c>
      <c r="DL139" s="413">
        <v>4.0557107236745651</v>
      </c>
      <c r="DM139" s="413">
        <v>0.14399659734147563</v>
      </c>
      <c r="DO139" s="413">
        <v>3.3009987333680431</v>
      </c>
      <c r="DP139" s="413">
        <v>0.15451280427788983</v>
      </c>
      <c r="DR139" s="413">
        <v>2.8144346695551468</v>
      </c>
      <c r="DS139" s="413">
        <v>0.15478195670654188</v>
      </c>
      <c r="DU139" s="413">
        <v>2.2806937429398642</v>
      </c>
      <c r="DV139" s="413">
        <v>0.16082338776670418</v>
      </c>
      <c r="DX139" s="413">
        <v>1.9616339101974549</v>
      </c>
      <c r="DY139" s="413">
        <v>0.16012515443055234</v>
      </c>
      <c r="EA139" s="413">
        <v>1.6622645849661857</v>
      </c>
      <c r="EB139" s="413">
        <v>0.16464679757408784</v>
      </c>
      <c r="ED139" s="413">
        <v>1.397518888644004</v>
      </c>
      <c r="EE139" s="413">
        <v>0.16623042162657539</v>
      </c>
    </row>
    <row r="140" spans="19:135" x14ac:dyDescent="0.2">
      <c r="S140" s="413">
        <v>7964.0235850118752</v>
      </c>
      <c r="T140" s="413">
        <v>19.670380603822718</v>
      </c>
      <c r="V140" s="413">
        <v>7500.9243286677111</v>
      </c>
      <c r="W140" s="413">
        <v>9.0758626965021616</v>
      </c>
      <c r="Y140" s="413">
        <v>5834.3605766374912</v>
      </c>
      <c r="Z140" s="413">
        <v>7.5431200633546167</v>
      </c>
      <c r="AB140" s="413">
        <v>4747.4629657134565</v>
      </c>
      <c r="AC140" s="413">
        <v>4.7289545948980578</v>
      </c>
      <c r="AE140" s="413">
        <v>3901.3524111395109</v>
      </c>
      <c r="AF140" s="413">
        <v>3.7695339397286349</v>
      </c>
      <c r="AH140" s="413">
        <v>2802.2401843364646</v>
      </c>
      <c r="AI140" s="413">
        <v>4.7008201028712051</v>
      </c>
      <c r="AJ140" s="413"/>
      <c r="AK140" s="413">
        <v>2202.0245726410681</v>
      </c>
      <c r="AL140" s="413">
        <v>4.4417515216747665</v>
      </c>
      <c r="AN140" s="413">
        <v>1740.767383330237</v>
      </c>
      <c r="AO140" s="413">
        <v>3.3705191036366724</v>
      </c>
      <c r="AQ140" s="413">
        <v>1531.2007726431159</v>
      </c>
      <c r="AR140" s="413">
        <v>3.2592639537401547</v>
      </c>
      <c r="AT140" s="413">
        <v>1074.1582252087112</v>
      </c>
      <c r="AU140" s="413">
        <v>2.6233319920433726</v>
      </c>
      <c r="AW140" s="413">
        <v>897.77610900747732</v>
      </c>
      <c r="AX140" s="413">
        <v>3.075050722343212</v>
      </c>
      <c r="AZ140" s="413">
        <v>681.29206905796104</v>
      </c>
      <c r="BA140" s="413">
        <v>2.4695293299675174</v>
      </c>
      <c r="BC140" s="413">
        <v>575.26962285945001</v>
      </c>
      <c r="BD140" s="413">
        <v>2.4603364062572934</v>
      </c>
      <c r="BF140" s="413">
        <v>458.30756379546131</v>
      </c>
      <c r="BG140" s="413">
        <v>1.1436918805049083</v>
      </c>
      <c r="BI140" s="413">
        <v>337.88784908689996</v>
      </c>
      <c r="BJ140" s="413">
        <v>1.7173382662133585</v>
      </c>
      <c r="BL140" s="413">
        <v>253.17931564317786</v>
      </c>
      <c r="BM140" s="413">
        <v>1.6094339025328319</v>
      </c>
      <c r="BO140" s="413">
        <v>194.58221944591992</v>
      </c>
      <c r="BP140" s="413">
        <v>1.3668802947512317</v>
      </c>
      <c r="BR140" s="413">
        <v>148.02659905847258</v>
      </c>
      <c r="BS140" s="413">
        <v>1.3832908628126797</v>
      </c>
      <c r="BU140" s="413">
        <v>114.04756353696094</v>
      </c>
      <c r="BV140" s="413">
        <v>1.0364517204309545</v>
      </c>
      <c r="BX140" s="413">
        <v>87.868307665295049</v>
      </c>
      <c r="BY140" s="413">
        <v>1.5071847968696024</v>
      </c>
      <c r="CA140" s="413">
        <v>70.399013729312045</v>
      </c>
      <c r="CB140" s="413">
        <v>1.1608813118941366</v>
      </c>
      <c r="CD140" s="413">
        <v>36.192323713710053</v>
      </c>
      <c r="CE140" s="413">
        <v>1.5773453497656875</v>
      </c>
      <c r="CG140" s="413">
        <v>19.506280810824951</v>
      </c>
      <c r="CH140" s="413">
        <v>1.3526808298961095</v>
      </c>
      <c r="CJ140" s="413">
        <v>12.194519066718186</v>
      </c>
      <c r="CK140" s="413">
        <v>1.5049380628531415</v>
      </c>
      <c r="CN140" s="413">
        <v>23.849175188002413</v>
      </c>
      <c r="CO140" s="413">
        <v>0.10637337909240233</v>
      </c>
      <c r="CQ140" s="413">
        <v>18.530379882678179</v>
      </c>
      <c r="CR140" s="413">
        <v>0.12994411443347414</v>
      </c>
      <c r="CT140" s="413">
        <v>13.029156064935732</v>
      </c>
      <c r="CU140" s="413">
        <v>0.15410995294198931</v>
      </c>
      <c r="CW140" s="413">
        <v>11.657101103187625</v>
      </c>
      <c r="CX140" s="413">
        <v>0.12506268257256539</v>
      </c>
      <c r="CZ140" s="413">
        <v>10.347613116351063</v>
      </c>
      <c r="DA140" s="413">
        <v>0.10372250954070573</v>
      </c>
      <c r="DC140" s="413">
        <v>12.48161919558054</v>
      </c>
      <c r="DD140" s="413">
        <v>4.5416999919786899E-2</v>
      </c>
      <c r="DF140" s="413">
        <v>7.4042742466194689</v>
      </c>
      <c r="DG140" s="413">
        <v>0.12462811437422856</v>
      </c>
      <c r="DI140" s="413">
        <v>5.0977911566554308</v>
      </c>
      <c r="DJ140" s="413">
        <v>0.12549876607521337</v>
      </c>
      <c r="DL140" s="413">
        <v>4.1600828385049473</v>
      </c>
      <c r="DM140" s="413">
        <v>0.13478129649084578</v>
      </c>
      <c r="DO140" s="413">
        <v>3.3829832523429979</v>
      </c>
      <c r="DP140" s="413">
        <v>0.14462450133890697</v>
      </c>
      <c r="DR140" s="413">
        <v>2.8868630350198505</v>
      </c>
      <c r="DS140" s="413">
        <v>0.14500255721690888</v>
      </c>
      <c r="DU140" s="413">
        <v>2.3455437133450152</v>
      </c>
      <c r="DV140" s="413">
        <v>0.15079344533317615</v>
      </c>
      <c r="DX140" s="413">
        <v>2.0085929454143758</v>
      </c>
      <c r="DY140" s="413">
        <v>0.14987767984383107</v>
      </c>
      <c r="EA140" s="413">
        <v>1.7065368763024724</v>
      </c>
      <c r="EB140" s="413">
        <v>0.15410995294198931</v>
      </c>
      <c r="ED140" s="413">
        <v>1.4397771658329828</v>
      </c>
      <c r="EE140" s="413">
        <v>0.15586326307601522</v>
      </c>
    </row>
    <row r="141" spans="19:135" x14ac:dyDescent="0.2">
      <c r="S141" s="413">
        <v>8065.7021317059043</v>
      </c>
      <c r="T141" s="413">
        <v>18.795439184655603</v>
      </c>
      <c r="V141" s="413">
        <v>7610.0875673676283</v>
      </c>
      <c r="W141" s="413">
        <v>8.6205727091874316</v>
      </c>
      <c r="Y141" s="413">
        <v>5913.0152501524944</v>
      </c>
      <c r="Z141" s="413">
        <v>7.1540396751581374</v>
      </c>
      <c r="AB141" s="413">
        <v>4813.1607251381074</v>
      </c>
      <c r="AC141" s="413">
        <v>4.4850311952845301</v>
      </c>
      <c r="AE141" s="413">
        <v>3952.5545242809972</v>
      </c>
      <c r="AF141" s="413">
        <v>3.572432591129624</v>
      </c>
      <c r="AH141" s="413">
        <v>2840.0179808772186</v>
      </c>
      <c r="AI141" s="413">
        <v>4.4583479036876819</v>
      </c>
      <c r="AJ141" s="413"/>
      <c r="AK141" s="413">
        <v>2228.5670838677129</v>
      </c>
      <c r="AL141" s="413">
        <v>4.2063625825578512</v>
      </c>
      <c r="AN141" s="413">
        <v>1763.6135554063069</v>
      </c>
      <c r="AO141" s="413">
        <v>3.1918997206732618</v>
      </c>
      <c r="AQ141" s="413">
        <v>1632.0497547828318</v>
      </c>
      <c r="AR141" s="413">
        <v>2.4880183524274391</v>
      </c>
      <c r="AT141" s="413">
        <v>1087.4889545916622</v>
      </c>
      <c r="AU141" s="413">
        <v>2.4843095069842076</v>
      </c>
      <c r="AW141" s="413">
        <v>908.59761969741612</v>
      </c>
      <c r="AX141" s="413">
        <v>2.9099182643235042</v>
      </c>
      <c r="AZ141" s="413">
        <v>689.50414925736845</v>
      </c>
      <c r="BA141" s="413">
        <v>2.3369138106701475</v>
      </c>
      <c r="BC141" s="413">
        <v>582.20374185739581</v>
      </c>
      <c r="BD141" s="413">
        <v>2.3282145536424359</v>
      </c>
      <c r="BF141" s="413">
        <v>449.66859978704701</v>
      </c>
      <c r="BG141" s="413">
        <v>1.2396368010477348</v>
      </c>
      <c r="BI141" s="413">
        <v>341.96064288727933</v>
      </c>
      <c r="BJ141" s="413">
        <v>1.6251159535566688</v>
      </c>
      <c r="BL141" s="413">
        <v>256.1407793849832</v>
      </c>
      <c r="BM141" s="413">
        <v>1.5230061326055189</v>
      </c>
      <c r="BO141" s="413">
        <v>196.65025819837194</v>
      </c>
      <c r="BP141" s="413">
        <v>1.2934778297931979</v>
      </c>
      <c r="BR141" s="413">
        <v>150.12796078952383</v>
      </c>
      <c r="BS141" s="413">
        <v>1.3138981780131078</v>
      </c>
      <c r="BU141" s="413">
        <v>115.38158927835272</v>
      </c>
      <c r="BV141" s="413">
        <v>0.98079350999236381</v>
      </c>
      <c r="BX141" s="413">
        <v>88.833480035391673</v>
      </c>
      <c r="BY141" s="413">
        <v>1.425184440363674</v>
      </c>
      <c r="CA141" s="413">
        <v>71.37323037957843</v>
      </c>
      <c r="CB141" s="413">
        <v>1.1018236320227719</v>
      </c>
      <c r="CD141" s="413">
        <v>36.628574594115676</v>
      </c>
      <c r="CE141" s="413">
        <v>1.4926407584364483</v>
      </c>
      <c r="CG141" s="413">
        <v>19.706649602729453</v>
      </c>
      <c r="CH141" s="413">
        <v>1.2790864634185577</v>
      </c>
      <c r="CJ141" s="413">
        <v>12.337159574190517</v>
      </c>
      <c r="CK141" s="413">
        <v>1.4241217954398393</v>
      </c>
      <c r="CN141" s="413">
        <v>24.334659082957796</v>
      </c>
      <c r="CO141" s="413">
        <v>9.9392702058553217E-2</v>
      </c>
      <c r="CQ141" s="413">
        <v>18.907592131300138</v>
      </c>
      <c r="CR141" s="413">
        <v>0.12141662472647091</v>
      </c>
      <c r="CT141" s="413">
        <v>13.329373617512472</v>
      </c>
      <c r="CU141" s="413">
        <v>0.14412195967188537</v>
      </c>
      <c r="CW141" s="413">
        <v>11.936157362556985</v>
      </c>
      <c r="CX141" s="413">
        <v>0.11705908897125281</v>
      </c>
      <c r="CZ141" s="413">
        <v>10.632520415273936</v>
      </c>
      <c r="DA141" s="413">
        <v>9.7169136793331987E-2</v>
      </c>
      <c r="DC141" s="413">
        <v>12.881592564037495</v>
      </c>
      <c r="DD141" s="413">
        <v>4.2658694317187648E-2</v>
      </c>
      <c r="DF141" s="413">
        <v>7.2248362130296409</v>
      </c>
      <c r="DG141" s="413">
        <v>0.13326513797888587</v>
      </c>
      <c r="DI141" s="413">
        <v>5.2381518265591565</v>
      </c>
      <c r="DJ141" s="413">
        <v>0.11767188581424555</v>
      </c>
      <c r="DL141" s="413">
        <v>4.2634038082960517</v>
      </c>
      <c r="DM141" s="413">
        <v>0.12626557430874635</v>
      </c>
      <c r="DO141" s="413">
        <v>3.4670039615423272</v>
      </c>
      <c r="DP141" s="413">
        <v>0.13536901673151844</v>
      </c>
      <c r="DR141" s="413">
        <v>2.9559708854822637</v>
      </c>
      <c r="DS141" s="413">
        <v>0.13572287829716537</v>
      </c>
      <c r="DU141" s="413">
        <v>2.4101250343086562</v>
      </c>
      <c r="DV141" s="413">
        <v>0.14126604709045232</v>
      </c>
      <c r="DX141" s="413">
        <v>2.0566761205521256</v>
      </c>
      <c r="DY141" s="413">
        <v>0.14028600937345206</v>
      </c>
      <c r="EA141" s="413">
        <v>1.7519883034982919</v>
      </c>
      <c r="EB141" s="413">
        <v>0.14437301184616352</v>
      </c>
      <c r="ED141" s="413">
        <v>1.4833132518626804</v>
      </c>
      <c r="EE141" s="413">
        <v>0.14614266473603968</v>
      </c>
    </row>
    <row r="142" spans="19:135" x14ac:dyDescent="0.2">
      <c r="S142" s="413">
        <v>8171.5579861870283</v>
      </c>
      <c r="T142" s="413">
        <v>17.959415288356634</v>
      </c>
      <c r="V142" s="413">
        <v>7723.5607993943167</v>
      </c>
      <c r="W142" s="413">
        <v>8.1881223107339292</v>
      </c>
      <c r="Y142" s="413">
        <v>5994.8425031894094</v>
      </c>
      <c r="Z142" s="413">
        <v>6.7900911986052979</v>
      </c>
      <c r="AB142" s="413">
        <v>4881.4875786734574</v>
      </c>
      <c r="AC142" s="413">
        <v>4.2536895669028958</v>
      </c>
      <c r="AE142" s="413">
        <v>4004.4286239835242</v>
      </c>
      <c r="AF142" s="413">
        <v>3.3856372756478916</v>
      </c>
      <c r="AH142" s="413">
        <v>2879.3195656219277</v>
      </c>
      <c r="AI142" s="413">
        <v>4.2252298582235062</v>
      </c>
      <c r="AJ142" s="413"/>
      <c r="AK142" s="413">
        <v>2255.4295301718175</v>
      </c>
      <c r="AL142" s="413">
        <v>3.9834479910914533</v>
      </c>
      <c r="AN142" s="413">
        <v>1786.1300210256557</v>
      </c>
      <c r="AO142" s="413">
        <v>3.0227462042393749</v>
      </c>
      <c r="AQ142" s="413">
        <v>1610.3402994217324</v>
      </c>
      <c r="AR142" s="413">
        <v>2.6233319920433726</v>
      </c>
      <c r="AT142" s="413">
        <v>1100.5972042200854</v>
      </c>
      <c r="AU142" s="413">
        <v>2.3526544658515625</v>
      </c>
      <c r="AW142" s="413">
        <v>919.8736763359309</v>
      </c>
      <c r="AX142" s="413">
        <v>2.7557082483391384</v>
      </c>
      <c r="AZ142" s="413">
        <v>697.56934815666557</v>
      </c>
      <c r="BA142" s="413">
        <v>2.2114198411130843</v>
      </c>
      <c r="BC142" s="413">
        <v>589.42912108580015</v>
      </c>
      <c r="BD142" s="413">
        <v>2.2031877405083526</v>
      </c>
      <c r="BF142" s="413">
        <v>441.19247773245218</v>
      </c>
      <c r="BG142" s="413">
        <v>1.3526808298961095</v>
      </c>
      <c r="BI142" s="413">
        <v>346.08252886242974</v>
      </c>
      <c r="BJ142" s="413">
        <v>1.5389935492792131</v>
      </c>
      <c r="BL142" s="413">
        <v>259.04557977633777</v>
      </c>
      <c r="BM142" s="413">
        <v>1.4412195967188537</v>
      </c>
      <c r="BO142" s="413">
        <v>198.81032478925729</v>
      </c>
      <c r="BP142" s="413">
        <v>1.2231044798258592</v>
      </c>
      <c r="BR142" s="413">
        <v>151.8305079602701</v>
      </c>
      <c r="BS142" s="413">
        <v>1.2470560493771845</v>
      </c>
      <c r="BU142" s="413">
        <v>116.81352053982557</v>
      </c>
      <c r="BV142" s="413">
        <v>0.92881672950762173</v>
      </c>
      <c r="BX142" s="413">
        <v>89.809254154045334</v>
      </c>
      <c r="BY142" s="413">
        <v>1.3476454203050514</v>
      </c>
      <c r="CA142" s="413">
        <v>72.360928725558722</v>
      </c>
      <c r="CB142" s="413">
        <v>1.0449906553671113</v>
      </c>
      <c r="CD142" s="413">
        <v>37.070083905346564</v>
      </c>
      <c r="CE142" s="413">
        <v>1.4135388269356635</v>
      </c>
      <c r="CG142" s="413">
        <v>19.930135623251999</v>
      </c>
      <c r="CH142" s="413">
        <v>1.210398590991175</v>
      </c>
      <c r="CJ142" s="413">
        <v>12.481468561925224</v>
      </c>
      <c r="CK142" s="413">
        <v>1.3486510004243937</v>
      </c>
      <c r="CN142" s="413">
        <v>24.851790648161103</v>
      </c>
      <c r="CO142" s="413">
        <v>9.2870126969633149E-2</v>
      </c>
      <c r="CQ142" s="413">
        <v>19.326319851706184</v>
      </c>
      <c r="CR142" s="413">
        <v>0.11354751304681696</v>
      </c>
      <c r="CT142" s="413">
        <v>13.64846196619485</v>
      </c>
      <c r="CU142" s="413">
        <v>0.13489863605119434</v>
      </c>
      <c r="CW142" s="413">
        <v>12.211190060968013</v>
      </c>
      <c r="CX142" s="413">
        <v>0.10956769860448869</v>
      </c>
      <c r="CZ142" s="413">
        <v>10.925272244917739</v>
      </c>
      <c r="DA142" s="413">
        <v>9.1029817799152174E-2</v>
      </c>
      <c r="DC142" s="413">
        <v>13.317699882678333</v>
      </c>
      <c r="DD142" s="413">
        <v>4.0102791394952077E-2</v>
      </c>
      <c r="DF142" s="413">
        <v>7.5948203221550621</v>
      </c>
      <c r="DG142" s="413">
        <v>0.11675388830784017</v>
      </c>
      <c r="DI142" s="413">
        <v>5.3870950996231555</v>
      </c>
      <c r="DJ142" s="413">
        <v>0.11023716664825281</v>
      </c>
      <c r="DL142" s="413">
        <v>4.3654643041597154</v>
      </c>
      <c r="DM142" s="413">
        <v>0.11808219820378907</v>
      </c>
      <c r="DO142" s="413">
        <v>3.549999652165805</v>
      </c>
      <c r="DP142" s="413">
        <v>0.12670585219800776</v>
      </c>
      <c r="DR142" s="413">
        <v>3.0267330904940959</v>
      </c>
      <c r="DS142" s="413">
        <v>0.12703706780640905</v>
      </c>
      <c r="DU142" s="413">
        <v>2.478655295169617</v>
      </c>
      <c r="DV142" s="413">
        <v>0.13234060682458151</v>
      </c>
      <c r="DX142" s="413">
        <v>2.105910346098872</v>
      </c>
      <c r="DY142" s="413">
        <v>0.13119395729788483</v>
      </c>
      <c r="EA142" s="413">
        <v>1.798650271329256</v>
      </c>
      <c r="EB142" s="413">
        <v>0.13525126801757245</v>
      </c>
      <c r="ED142" s="413">
        <v>1.5281657852092017</v>
      </c>
      <c r="EE142" s="413">
        <v>0.13702830310779684</v>
      </c>
    </row>
    <row r="143" spans="19:135" x14ac:dyDescent="0.2">
      <c r="S143" s="413">
        <v>8278.8031136347072</v>
      </c>
      <c r="T143" s="413">
        <v>17.134996884511985</v>
      </c>
      <c r="V143" s="413">
        <v>7835.9641345319951</v>
      </c>
      <c r="W143" s="413">
        <v>7.7657721717327197</v>
      </c>
      <c r="Y143" s="413">
        <v>6077.8021225498151</v>
      </c>
      <c r="Z143" s="413">
        <v>6.4398526637213731</v>
      </c>
      <c r="AB143" s="413">
        <v>5012.2255860192317</v>
      </c>
      <c r="AC143" s="413">
        <v>3.829044194874125</v>
      </c>
      <c r="AE143" s="413">
        <v>4055.5540982466709</v>
      </c>
      <c r="AF143" s="413">
        <v>3.2086091115387445</v>
      </c>
      <c r="AH143" s="413">
        <v>2921.2231811315587</v>
      </c>
      <c r="AI143" s="413">
        <v>4.0102791394952062</v>
      </c>
      <c r="AJ143" s="413"/>
      <c r="AK143" s="413">
        <v>2283.4203047182718</v>
      </c>
      <c r="AL143" s="413">
        <v>3.7723466739477876</v>
      </c>
      <c r="AN143" s="413">
        <v>1808.9339596134653</v>
      </c>
      <c r="AO143" s="413">
        <v>2.8646928844247208</v>
      </c>
      <c r="AQ143" s="413">
        <v>1590.6003189323553</v>
      </c>
      <c r="AR143" s="413">
        <v>2.7701342047482642</v>
      </c>
      <c r="AT143" s="413">
        <v>1114.6487854373004</v>
      </c>
      <c r="AU143" s="413">
        <v>2.2279764337457353</v>
      </c>
      <c r="AW143" s="413">
        <v>931.61791811943783</v>
      </c>
      <c r="AX143" s="413">
        <v>2.6116178061843289</v>
      </c>
      <c r="AZ143" s="413">
        <v>706.22646029143652</v>
      </c>
      <c r="BA143" s="413">
        <v>2.0942264844380052</v>
      </c>
      <c r="BC143" s="413">
        <v>596.74417013464847</v>
      </c>
      <c r="BD143" s="413">
        <v>2.0864306408860589</v>
      </c>
      <c r="BF143" s="413">
        <v>476.92619707964525</v>
      </c>
      <c r="BG143" s="413">
        <v>0.94348011268447596</v>
      </c>
      <c r="BI143" s="413">
        <v>350.25409875397702</v>
      </c>
      <c r="BJ143" s="413">
        <v>1.4574351691886447</v>
      </c>
      <c r="BL143" s="413">
        <v>261.98332246346365</v>
      </c>
      <c r="BM143" s="413">
        <v>1.3628081630448043</v>
      </c>
      <c r="BO143" s="413">
        <v>201.06496112885068</v>
      </c>
      <c r="BP143" s="413">
        <v>1.1574228805920572</v>
      </c>
      <c r="BR143" s="413">
        <v>153.28204165498514</v>
      </c>
      <c r="BS143" s="413">
        <v>1.1818499965757361</v>
      </c>
      <c r="BU143" s="413">
        <v>118.22155395547151</v>
      </c>
      <c r="BV143" s="413">
        <v>0.8795944388130702</v>
      </c>
      <c r="BX143" s="413">
        <v>90.763755641633765</v>
      </c>
      <c r="BY143" s="413">
        <v>1.2733748506269942</v>
      </c>
      <c r="CA143" s="413">
        <v>73.414019383309522</v>
      </c>
      <c r="CB143" s="413">
        <v>0.99182869732633427</v>
      </c>
      <c r="CD143" s="413">
        <v>37.503696379226902</v>
      </c>
      <c r="CE143" s="413">
        <v>1.3376307648987837</v>
      </c>
      <c r="CG143" s="413">
        <v>20.163260410194347</v>
      </c>
      <c r="CH143" s="413">
        <v>1.1453993072194728</v>
      </c>
      <c r="CJ143" s="413">
        <v>12.627465546302574</v>
      </c>
      <c r="CK143" s="413">
        <v>1.2762274618165119</v>
      </c>
      <c r="CN143" s="413">
        <v>25.379911685409954</v>
      </c>
      <c r="CO143" s="413">
        <v>8.6851137375135251E-2</v>
      </c>
      <c r="CQ143" s="413">
        <v>19.771636525885032</v>
      </c>
      <c r="CR143" s="413">
        <v>0.10618840499118373</v>
      </c>
      <c r="CT143" s="413">
        <v>13.975188886440039</v>
      </c>
      <c r="CU143" s="413">
        <v>0.12626557430874635</v>
      </c>
      <c r="CW143" s="413">
        <v>12.492560057296414</v>
      </c>
      <c r="CX143" s="413">
        <v>0.10246652560825557</v>
      </c>
      <c r="CZ143" s="413">
        <v>11.206429814328068</v>
      </c>
      <c r="DA143" s="413">
        <v>8.5204213771802095E-2</v>
      </c>
      <c r="DC143" s="413">
        <v>13.756513268360447</v>
      </c>
      <c r="DD143" s="413">
        <v>3.7667233027382022E-2</v>
      </c>
      <c r="DF143" s="413">
        <v>7.7902700257428723</v>
      </c>
      <c r="DG143" s="413">
        <v>0.10937716985805912</v>
      </c>
      <c r="DI143" s="413">
        <v>5.5451298434234229</v>
      </c>
      <c r="DJ143" s="413">
        <v>0.10336209424198603</v>
      </c>
      <c r="DL143" s="413">
        <v>4.4660532450492187</v>
      </c>
      <c r="DM143" s="413">
        <v>0.1104291934596861</v>
      </c>
      <c r="DO143" s="413">
        <v>3.6413574921569092</v>
      </c>
      <c r="DP143" s="413">
        <v>0.11859710123376697</v>
      </c>
      <c r="DR143" s="413">
        <v>3.1019058719863661</v>
      </c>
      <c r="DS143" s="413">
        <v>0.11890712015048113</v>
      </c>
      <c r="DU143" s="413">
        <v>2.5513686308908867</v>
      </c>
      <c r="DV143" s="413">
        <v>0.12408702700325451</v>
      </c>
      <c r="DX143" s="413">
        <v>2.160105117728536</v>
      </c>
      <c r="DY143" s="413">
        <v>0.12279798261094362</v>
      </c>
      <c r="EA143" s="413">
        <v>1.848173633359631</v>
      </c>
      <c r="EB143" s="413">
        <v>0.12670585219800776</v>
      </c>
      <c r="ED143" s="413">
        <v>1.5771358432676315</v>
      </c>
      <c r="EE143" s="413">
        <v>0.12859422527850325</v>
      </c>
    </row>
    <row r="144" spans="19:135" x14ac:dyDescent="0.2">
      <c r="S144" s="413">
        <v>8384.5005239920283</v>
      </c>
      <c r="T144" s="413">
        <v>16.360621809005938</v>
      </c>
      <c r="V144" s="413">
        <v>7952.805388790789</v>
      </c>
      <c r="W144" s="413">
        <v>7.3707029409912694</v>
      </c>
      <c r="Y144" s="413">
        <v>6159.7387007503803</v>
      </c>
      <c r="Z144" s="413">
        <v>6.1031257194642308</v>
      </c>
      <c r="AB144" s="413">
        <v>4947.2963004219146</v>
      </c>
      <c r="AC144" s="413">
        <v>4.034280731559253</v>
      </c>
      <c r="AE144" s="413">
        <v>4110.228175950635</v>
      </c>
      <c r="AF144" s="413">
        <v>3.0408373941001456</v>
      </c>
      <c r="AH144" s="413">
        <v>2964.7812391564962</v>
      </c>
      <c r="AI144" s="413">
        <v>3.8091037802367445</v>
      </c>
      <c r="AJ144" s="413"/>
      <c r="AK144" s="413">
        <v>2311.7584558726999</v>
      </c>
      <c r="AL144" s="413">
        <v>3.5697689166948003</v>
      </c>
      <c r="AN144" s="413">
        <v>1832.6747631874118</v>
      </c>
      <c r="AO144" s="413">
        <v>2.7149038548337709</v>
      </c>
      <c r="AQ144" s="413">
        <v>1570.5487566307488</v>
      </c>
      <c r="AR144" s="413">
        <v>2.9273341769546635</v>
      </c>
      <c r="AT144" s="413">
        <v>1129.2776544064359</v>
      </c>
      <c r="AU144" s="413">
        <v>2.1114800268266052</v>
      </c>
      <c r="AW144" s="413">
        <v>943.17966578686901</v>
      </c>
      <c r="AX144" s="413">
        <v>2.4732161099668004</v>
      </c>
      <c r="AZ144" s="413">
        <v>714.99101061957413</v>
      </c>
      <c r="BA144" s="413">
        <v>1.9832437453007787</v>
      </c>
      <c r="BC144" s="413">
        <v>603.9371365674599</v>
      </c>
      <c r="BD144" s="413">
        <v>1.9743877995391659</v>
      </c>
      <c r="BF144" s="413">
        <v>469.91927910146779</v>
      </c>
      <c r="BG144" s="413">
        <v>0.99330940628558573</v>
      </c>
      <c r="BI144" s="413">
        <v>354.35105592934315</v>
      </c>
      <c r="BJ144" s="413">
        <v>1.3791698416791534</v>
      </c>
      <c r="BL144" s="413">
        <v>265.23463934829999</v>
      </c>
      <c r="BM144" s="413">
        <v>1.2905866607492338</v>
      </c>
      <c r="BO144" s="413">
        <v>203.20189909039095</v>
      </c>
      <c r="BP144" s="413">
        <v>1.0944517777559672</v>
      </c>
      <c r="BR144" s="413">
        <v>154.8565569511056</v>
      </c>
      <c r="BS144" s="413">
        <v>1.118383793066605</v>
      </c>
      <c r="BU144" s="413">
        <v>119.56226204975059</v>
      </c>
      <c r="BV144" s="413">
        <v>0.83173895505745477</v>
      </c>
      <c r="BX144" s="413">
        <v>91.760732498012942</v>
      </c>
      <c r="BY144" s="413">
        <v>1.2049936959563869</v>
      </c>
      <c r="CA144" s="413">
        <v>74.482435990477725</v>
      </c>
      <c r="CB144" s="413">
        <v>0.94137125512808062</v>
      </c>
      <c r="CD144" s="413">
        <v>37.942380861522025</v>
      </c>
      <c r="CE144" s="413">
        <v>1.264855216855296</v>
      </c>
      <c r="CG144" s="413">
        <v>20.38473983043211</v>
      </c>
      <c r="CH144" s="413">
        <v>1.0838905322126353</v>
      </c>
      <c r="CJ144" s="413">
        <v>12.775170271987893</v>
      </c>
      <c r="CK144" s="413">
        <v>1.2076931198524148</v>
      </c>
      <c r="CN144" s="413">
        <v>25.94197545801196</v>
      </c>
      <c r="CO144" s="413">
        <v>8.1222243465017316E-2</v>
      </c>
      <c r="CQ144" s="413">
        <v>20.244944502000592</v>
      </c>
      <c r="CR144" s="413">
        <v>9.9392702058553217E-2</v>
      </c>
      <c r="CT144" s="413">
        <v>14.309737235991866</v>
      </c>
      <c r="CU144" s="413">
        <v>0.11818499965757361</v>
      </c>
      <c r="CW144" s="413">
        <v>12.791616147543666</v>
      </c>
      <c r="CX144" s="413">
        <v>9.5909010513925835E-2</v>
      </c>
      <c r="CZ144" s="413">
        <v>11.484755809569169</v>
      </c>
      <c r="DA144" s="413">
        <v>7.9820859908054723E-2</v>
      </c>
      <c r="DC144" s="413">
        <v>14.209785396103893</v>
      </c>
      <c r="DD144" s="413">
        <v>3.5379593155146119E-2</v>
      </c>
      <c r="DF144" s="413">
        <v>7.9837513301400671</v>
      </c>
      <c r="DG144" s="413">
        <v>0.10228834518716626</v>
      </c>
      <c r="DI144" s="413">
        <v>5.7078006628425815</v>
      </c>
      <c r="DJ144" s="413">
        <v>9.6831493174615285E-2</v>
      </c>
      <c r="DL144" s="413">
        <v>4.5809853627197192</v>
      </c>
      <c r="DM144" s="413">
        <v>0.10345208048644899</v>
      </c>
      <c r="DO144" s="413">
        <v>3.7350663901045258</v>
      </c>
      <c r="DP144" s="413">
        <v>0.11110392531096619</v>
      </c>
      <c r="DR144" s="413">
        <v>3.1789456655039232</v>
      </c>
      <c r="DS144" s="413">
        <v>0.11129746196619665</v>
      </c>
      <c r="DU144" s="413">
        <v>2.6308211473922034</v>
      </c>
      <c r="DV144" s="413">
        <v>0.1164494833745649</v>
      </c>
      <c r="DX144" s="413">
        <v>2.2156945704173587</v>
      </c>
      <c r="DY144" s="413">
        <v>0.11493932223630492</v>
      </c>
      <c r="EA144" s="413">
        <v>1.8973973744392172</v>
      </c>
      <c r="EB144" s="413">
        <v>0.11870035095817015</v>
      </c>
      <c r="ED144" s="413">
        <v>1.6262496444231649</v>
      </c>
      <c r="EE144" s="413">
        <v>0.12067926406393285</v>
      </c>
    </row>
    <row r="145" spans="19:135" x14ac:dyDescent="0.2">
      <c r="S145" s="413">
        <v>8491.5473978409882</v>
      </c>
      <c r="T145" s="413">
        <v>15.609595258245617</v>
      </c>
      <c r="V145" s="413">
        <v>8068.5449903319704</v>
      </c>
      <c r="W145" s="413">
        <v>6.9957321233408916</v>
      </c>
      <c r="Y145" s="413">
        <v>6247.1813580927892</v>
      </c>
      <c r="Z145" s="413">
        <v>5.7926405378510388</v>
      </c>
      <c r="AB145" s="413">
        <v>5214.0082879996844</v>
      </c>
      <c r="AC145" s="413">
        <v>3.2738831003960644</v>
      </c>
      <c r="AE145" s="413">
        <v>4167.1075626534339</v>
      </c>
      <c r="AF145" s="413">
        <v>2.881838122351823</v>
      </c>
      <c r="AH145" s="413">
        <v>3005.8093600715097</v>
      </c>
      <c r="AI145" s="413">
        <v>3.6126270484536773</v>
      </c>
      <c r="AJ145" s="413"/>
      <c r="AK145" s="413">
        <v>2340.4482947165066</v>
      </c>
      <c r="AL145" s="413">
        <v>3.3831128793922081</v>
      </c>
      <c r="AN145" s="413">
        <v>1856.7271457172078</v>
      </c>
      <c r="AO145" s="413">
        <v>2.571028553598373</v>
      </c>
      <c r="AQ145" s="413">
        <v>1656.9688944571649</v>
      </c>
      <c r="AR145" s="413">
        <v>2.3632070940385179</v>
      </c>
      <c r="AT145" s="413">
        <v>1143.2924377556783</v>
      </c>
      <c r="AU145" s="413">
        <v>1.9995829427470642</v>
      </c>
      <c r="AW145" s="413">
        <v>954.8848993260566</v>
      </c>
      <c r="AX145" s="413">
        <v>2.343896613592575</v>
      </c>
      <c r="AZ145" s="413">
        <v>723.60928725558722</v>
      </c>
      <c r="BA145" s="413">
        <v>1.8781424943779021</v>
      </c>
      <c r="BC145" s="413">
        <v>610.78617027020323</v>
      </c>
      <c r="BD145" s="413">
        <v>1.8683617401792139</v>
      </c>
      <c r="BF145" s="413">
        <v>466.4545193290885</v>
      </c>
      <c r="BG145" s="413">
        <v>1.0528143549940134</v>
      </c>
      <c r="BI145" s="413">
        <v>358.49593562198038</v>
      </c>
      <c r="BJ145" s="413">
        <v>1.305107419121913</v>
      </c>
      <c r="BL145" s="413">
        <v>268.71563070252284</v>
      </c>
      <c r="BM145" s="413">
        <v>1.2231044798258592</v>
      </c>
      <c r="BO145" s="413">
        <v>205.36154863641531</v>
      </c>
      <c r="BP145" s="413">
        <v>1.0349066999785532</v>
      </c>
      <c r="BR145" s="413">
        <v>156.61272942905097</v>
      </c>
      <c r="BS145" s="413">
        <v>1.0583257707983531</v>
      </c>
      <c r="BU145" s="413">
        <v>121.00342793053464</v>
      </c>
      <c r="BV145" s="413">
        <v>0.78707396885692749</v>
      </c>
      <c r="BX145" s="413">
        <v>92.834066950805934</v>
      </c>
      <c r="BY145" s="413">
        <v>1.1402846589750706</v>
      </c>
      <c r="CA145" s="413">
        <v>75.539776641559214</v>
      </c>
      <c r="CB145" s="413">
        <v>0.89281454513195824</v>
      </c>
      <c r="CD145" s="413">
        <v>38.386196680020916</v>
      </c>
      <c r="CE145" s="413">
        <v>1.1969315727083123</v>
      </c>
      <c r="CG145" s="413">
        <v>20.601390827876944</v>
      </c>
      <c r="CH145" s="413">
        <v>1.0249200527867297</v>
      </c>
      <c r="CJ145" s="413">
        <v>12.933715199280989</v>
      </c>
      <c r="CK145" s="413">
        <v>1.1436918805049083</v>
      </c>
      <c r="CN145" s="413">
        <v>26.632906796923489</v>
      </c>
      <c r="CO145" s="413">
        <v>7.6090477571951406E-2</v>
      </c>
      <c r="CQ145" s="413">
        <v>20.729582872540565</v>
      </c>
      <c r="CR145" s="413">
        <v>9.3031901395642227E-2</v>
      </c>
      <c r="CT145" s="413">
        <v>14.652294249977315</v>
      </c>
      <c r="CU145" s="413">
        <v>0.1106215547707934</v>
      </c>
      <c r="CW145" s="413">
        <v>13.132304484327026</v>
      </c>
      <c r="CX145" s="413">
        <v>8.9849308540721304E-2</v>
      </c>
      <c r="CZ145" s="413">
        <v>11.800972768949167</v>
      </c>
      <c r="DA145" s="413">
        <v>7.4842736756999914E-2</v>
      </c>
      <c r="DC145" s="413">
        <v>14.677992676220699</v>
      </c>
      <c r="DD145" s="413">
        <v>3.3230888260726059E-2</v>
      </c>
      <c r="DF145" s="413">
        <v>8.1748722410940644</v>
      </c>
      <c r="DG145" s="413">
        <v>9.5742233044130834E-2</v>
      </c>
      <c r="DI145" s="413">
        <v>5.8803935519332429</v>
      </c>
      <c r="DJ145" s="413">
        <v>9.0792481586929846E-2</v>
      </c>
      <c r="DL145" s="413">
        <v>4.7071164957087674</v>
      </c>
      <c r="DM145" s="413">
        <v>9.6915793928004867E-2</v>
      </c>
      <c r="DO145" s="413">
        <v>3.8345451065968494</v>
      </c>
      <c r="DP145" s="413">
        <v>0.10399364551040621</v>
      </c>
      <c r="DR145" s="413">
        <v>3.2550456047856882</v>
      </c>
      <c r="DS145" s="413">
        <v>0.10417479646669309</v>
      </c>
      <c r="DU145" s="413">
        <v>2.7127479054836856</v>
      </c>
      <c r="DV145" s="413">
        <v>0.1092820297632516</v>
      </c>
      <c r="DX145" s="413">
        <v>2.2727145957319679</v>
      </c>
      <c r="DY145" s="413">
        <v>0.10767725130030043</v>
      </c>
      <c r="EA145" s="413">
        <v>1.9513485741389123</v>
      </c>
      <c r="EB145" s="413">
        <v>0.1112006515340284</v>
      </c>
      <c r="ED145" s="413">
        <v>1.6783627988176018</v>
      </c>
      <c r="EE145" s="413">
        <v>0.11335006374746549</v>
      </c>
    </row>
    <row r="146" spans="19:135" x14ac:dyDescent="0.2">
      <c r="S146" s="413">
        <v>8596.9308671907875</v>
      </c>
      <c r="T146" s="413">
        <v>14.893044223546459</v>
      </c>
      <c r="V146" s="413">
        <v>8188.8542337803228</v>
      </c>
      <c r="W146" s="413">
        <v>6.6447917338481481</v>
      </c>
      <c r="Y146" s="413">
        <v>6335.8653372987656</v>
      </c>
      <c r="Z146" s="413">
        <v>5.4979507129833163</v>
      </c>
      <c r="AB146" s="413">
        <v>5286.1623341959494</v>
      </c>
      <c r="AC146" s="413">
        <v>3.1073303804078449</v>
      </c>
      <c r="AE146" s="413">
        <v>4221.79749845275</v>
      </c>
      <c r="AF146" s="413">
        <v>2.7311526027513611</v>
      </c>
      <c r="AH146" s="413">
        <v>3045.2581908145821</v>
      </c>
      <c r="AI146" s="413">
        <v>3.4237300456356734</v>
      </c>
      <c r="AJ146" s="413"/>
      <c r="AK146" s="413">
        <v>2369.4941858333318</v>
      </c>
      <c r="AL146" s="413">
        <v>3.2062167108863235</v>
      </c>
      <c r="AN146" s="413">
        <v>1880.4324142625183</v>
      </c>
      <c r="AO146" s="413">
        <v>2.4347778694442463</v>
      </c>
      <c r="AQ146" s="413">
        <v>1675.7599823293808</v>
      </c>
      <c r="AR146" s="413">
        <v>2.2363011560607458</v>
      </c>
      <c r="AT146" s="413">
        <v>1157.0733250089343</v>
      </c>
      <c r="AU146" s="413">
        <v>1.8936158022456882</v>
      </c>
      <c r="AW146" s="413">
        <v>967.07613755973978</v>
      </c>
      <c r="AX146" s="413">
        <v>2.2196827005492681</v>
      </c>
      <c r="AZ146" s="413">
        <v>732.33144588601942</v>
      </c>
      <c r="BA146" s="413">
        <v>1.7786110444296801</v>
      </c>
      <c r="BC146" s="413">
        <v>617.93059710719115</v>
      </c>
      <c r="BD146" s="413">
        <v>1.7693486175942756</v>
      </c>
      <c r="BF146" s="413">
        <v>482.84504024418322</v>
      </c>
      <c r="BG146" s="413">
        <v>0.89348074155374479</v>
      </c>
      <c r="BI146" s="413">
        <v>362.68929838635961</v>
      </c>
      <c r="BJ146" s="413">
        <v>1.2350222024672968</v>
      </c>
      <c r="BL146" s="413">
        <v>272.05049820136679</v>
      </c>
      <c r="BM146" s="413">
        <v>1.1582865212952118</v>
      </c>
      <c r="BO146" s="413">
        <v>207.69048004780768</v>
      </c>
      <c r="BP146" s="413">
        <v>0.97933145826081713</v>
      </c>
      <c r="BR146" s="413">
        <v>158.5004899839299</v>
      </c>
      <c r="BS146" s="413">
        <v>1.0014929079620736</v>
      </c>
      <c r="BU146" s="413">
        <v>122.54830691860391</v>
      </c>
      <c r="BV146" s="413">
        <v>0.74536328206328251</v>
      </c>
      <c r="BX146" s="413">
        <v>93.919956303894395</v>
      </c>
      <c r="BY146" s="413">
        <v>1.0790505442950911</v>
      </c>
      <c r="CA146" s="413">
        <v>76.585133731994844</v>
      </c>
      <c r="CB146" s="413">
        <v>0.84676243050435152</v>
      </c>
      <c r="CD146" s="413">
        <v>38.835203856475687</v>
      </c>
      <c r="CE146" s="413">
        <v>1.1326554776030888</v>
      </c>
      <c r="CG146" s="413">
        <v>20.827682806645559</v>
      </c>
      <c r="CH146" s="413">
        <v>0.96915793928004867</v>
      </c>
      <c r="CJ146" s="413">
        <v>13.098842957979791</v>
      </c>
      <c r="CK146" s="413">
        <v>1.0838905322126353</v>
      </c>
      <c r="CN146" s="413">
        <v>27.414204421055391</v>
      </c>
      <c r="CO146" s="413">
        <v>7.1345004165475054E-2</v>
      </c>
      <c r="CQ146" s="413">
        <v>21.225822872819581</v>
      </c>
      <c r="CR146" s="413">
        <v>8.7002427067047569E-2</v>
      </c>
      <c r="CT146" s="413">
        <v>15.0162026889055</v>
      </c>
      <c r="CU146" s="413">
        <v>0.10354214507224446</v>
      </c>
      <c r="CW146" s="413">
        <v>13.50571260183353</v>
      </c>
      <c r="CX146" s="413">
        <v>8.417246932261449E-2</v>
      </c>
      <c r="CZ146" s="413">
        <v>12.157811436692484</v>
      </c>
      <c r="DA146" s="413">
        <v>7.023617408016887E-2</v>
      </c>
      <c r="DC146" s="413">
        <v>15.161627216570043</v>
      </c>
      <c r="DD146" s="413">
        <v>3.1212680421573383E-2</v>
      </c>
      <c r="DF146" s="413">
        <v>8.3705683449734689</v>
      </c>
      <c r="DG146" s="413">
        <v>8.9615050194660456E-2</v>
      </c>
      <c r="DI146" s="413">
        <v>6.0475985302403918</v>
      </c>
      <c r="DJ146" s="413">
        <v>8.5130100161194253E-2</v>
      </c>
      <c r="DL146" s="413">
        <v>4.8409601414789476</v>
      </c>
      <c r="DM146" s="413">
        <v>9.0871524823267089E-2</v>
      </c>
      <c r="DO146" s="413">
        <v>3.9435777802952829</v>
      </c>
      <c r="DP146" s="413">
        <v>9.750795774815621E-2</v>
      </c>
      <c r="DR146" s="413">
        <v>3.3329672803813297</v>
      </c>
      <c r="DS146" s="413">
        <v>9.7423141909927041E-2</v>
      </c>
      <c r="DU146" s="413">
        <v>2.7972259558582002</v>
      </c>
      <c r="DV146" s="413">
        <v>0.10255573217755233</v>
      </c>
      <c r="DX146" s="413">
        <v>2.3312020088942922</v>
      </c>
      <c r="DY146" s="413">
        <v>0.10087401093031527</v>
      </c>
      <c r="EA146" s="413">
        <v>2.0121157846899242</v>
      </c>
      <c r="EB146" s="413">
        <v>0.10435626297753911</v>
      </c>
      <c r="ED146" s="413">
        <v>1.7321459187491577</v>
      </c>
      <c r="EE146" s="413">
        <v>0.10646598693830134</v>
      </c>
    </row>
    <row r="147" spans="19:135" x14ac:dyDescent="0.2">
      <c r="S147" s="413">
        <v>8709.7586716399819</v>
      </c>
      <c r="T147" s="413">
        <v>14.219988819868613</v>
      </c>
      <c r="V147" s="413">
        <v>8310.957395968233</v>
      </c>
      <c r="W147" s="413">
        <v>6.3067503001470611</v>
      </c>
      <c r="Y147" s="413">
        <v>6421.2809390591074</v>
      </c>
      <c r="Z147" s="413">
        <v>5.2104739274213543</v>
      </c>
      <c r="AB147" s="413">
        <v>5076.2178391622574</v>
      </c>
      <c r="AC147" s="413">
        <v>3.6315389199679537</v>
      </c>
      <c r="AE147" s="413">
        <v>4277.2051956807736</v>
      </c>
      <c r="AF147" s="413">
        <v>2.588346125919176</v>
      </c>
      <c r="AH147" s="413">
        <v>3085.2247557385599</v>
      </c>
      <c r="AI147" s="413">
        <v>3.2447100871942531</v>
      </c>
      <c r="AJ147" s="413"/>
      <c r="AK147" s="413">
        <v>2400.5918916044711</v>
      </c>
      <c r="AL147" s="413">
        <v>3.0363044709801401</v>
      </c>
      <c r="AN147" s="413">
        <v>1903.0985548163642</v>
      </c>
      <c r="AO147" s="413">
        <v>2.3057477386777849</v>
      </c>
      <c r="AQ147" s="413">
        <v>1694.1670425861787</v>
      </c>
      <c r="AR147" s="413">
        <v>2.1162101591580256</v>
      </c>
      <c r="AT147" s="413">
        <v>1171.020322740329</v>
      </c>
      <c r="AU147" s="413">
        <v>1.7932643502091334</v>
      </c>
      <c r="AW147" s="413">
        <v>980.11356588881824</v>
      </c>
      <c r="AX147" s="413">
        <v>2.1036199562590148</v>
      </c>
      <c r="AZ147" s="413">
        <v>741.15873867173991</v>
      </c>
      <c r="BA147" s="413">
        <v>1.6843542259636004</v>
      </c>
      <c r="BC147" s="413">
        <v>625.81986117088388</v>
      </c>
      <c r="BD147" s="413">
        <v>1.6768329368110082</v>
      </c>
      <c r="BF147" s="413">
        <v>488.49292690491262</v>
      </c>
      <c r="BG147" s="413">
        <v>0.84613106815363726</v>
      </c>
      <c r="BI147" s="413">
        <v>367.19041635335338</v>
      </c>
      <c r="BJ147" s="413">
        <v>1.16957266874034</v>
      </c>
      <c r="BL147" s="413">
        <v>275.13572498774965</v>
      </c>
      <c r="BM147" s="413">
        <v>1.0960856935290846</v>
      </c>
      <c r="BO147" s="413">
        <v>210.19391573459669</v>
      </c>
      <c r="BP147" s="413">
        <v>0.92743215865368456</v>
      </c>
      <c r="BR147" s="413">
        <v>160.46754389596452</v>
      </c>
      <c r="BS147" s="413">
        <v>0.94841917072397131</v>
      </c>
      <c r="BU147" s="413">
        <v>124.11290973705218</v>
      </c>
      <c r="BV147" s="413">
        <v>0.70586303731401645</v>
      </c>
      <c r="BX147" s="413">
        <v>94.951601833821954</v>
      </c>
      <c r="BY147" s="413">
        <v>1.0203433907304518</v>
      </c>
      <c r="CA147" s="413">
        <v>77.672323941156407</v>
      </c>
      <c r="CB147" s="413">
        <v>0.80368496510331922</v>
      </c>
      <c r="CD147" s="413">
        <v>39.289463114718821</v>
      </c>
      <c r="CE147" s="413">
        <v>1.0718310555058952</v>
      </c>
      <c r="CG147" s="413">
        <v>21.078733140773899</v>
      </c>
      <c r="CH147" s="413">
        <v>0.91711345378269149</v>
      </c>
      <c r="CJ147" s="413">
        <v>13.256732288820102</v>
      </c>
      <c r="CK147" s="413">
        <v>1.0256848231139011</v>
      </c>
      <c r="CQ147" s="413">
        <v>21.714907857491355</v>
      </c>
      <c r="CR147" s="413">
        <v>8.136372794710503E-2</v>
      </c>
      <c r="CT147" s="413">
        <v>15.416140043175416</v>
      </c>
      <c r="CU147" s="413">
        <v>9.6915793928004867E-2</v>
      </c>
      <c r="CW147" s="413">
        <v>13.87757382762063</v>
      </c>
      <c r="CX147" s="413">
        <v>7.8922952859135823E-2</v>
      </c>
      <c r="CZ147" s="413">
        <v>12.525440217868809</v>
      </c>
      <c r="DA147" s="413">
        <v>6.5855811294892458E-2</v>
      </c>
      <c r="DC147" s="413">
        <v>15.674925285794014</v>
      </c>
      <c r="DD147" s="413">
        <v>2.9342567367781149E-2</v>
      </c>
      <c r="DF147" s="413">
        <v>8.5709491661113368</v>
      </c>
      <c r="DG147" s="413">
        <v>8.3879986564443496E-2</v>
      </c>
      <c r="DI147" s="413">
        <v>6.2250096705041429</v>
      </c>
      <c r="DJ147" s="413">
        <v>7.9820859908054723E-2</v>
      </c>
      <c r="DL147" s="413">
        <v>4.9742493225290811</v>
      </c>
      <c r="DM147" s="413">
        <v>8.5130100161194253E-2</v>
      </c>
      <c r="DO147" s="413">
        <v>4.0592657888862176</v>
      </c>
      <c r="DP147" s="413">
        <v>9.1426757640348452E-2</v>
      </c>
      <c r="DR147" s="413">
        <v>3.4277379308306317</v>
      </c>
      <c r="DS147" s="413">
        <v>9.1347231443052124E-2</v>
      </c>
      <c r="DU147" s="413">
        <v>2.8868630350198505</v>
      </c>
      <c r="DV147" s="413">
        <v>9.624343750989367E-2</v>
      </c>
      <c r="DX147" s="413">
        <v>2.3953884507460979</v>
      </c>
      <c r="DY147" s="413">
        <v>9.4500611394609177E-2</v>
      </c>
      <c r="EA147" s="413">
        <v>2.0784142707380009</v>
      </c>
      <c r="EB147" s="413">
        <v>9.8018405669798719E-2</v>
      </c>
      <c r="ED147" s="413">
        <v>1.7876525182475926</v>
      </c>
      <c r="EE147" s="413">
        <v>0.1</v>
      </c>
    </row>
    <row r="148" spans="19:135" x14ac:dyDescent="0.2">
      <c r="S148" s="413">
        <v>8827.1774042866346</v>
      </c>
      <c r="T148" s="413">
        <v>13.587481628005824</v>
      </c>
      <c r="V148" s="413">
        <v>8431.9092928662594</v>
      </c>
      <c r="W148" s="413">
        <v>5.9859060963179918</v>
      </c>
      <c r="Y148" s="413">
        <v>6510.1418261011213</v>
      </c>
      <c r="Z148" s="413">
        <v>4.941713361323834</v>
      </c>
      <c r="AB148" s="413">
        <v>5142.8391162838752</v>
      </c>
      <c r="AC148" s="413">
        <v>3.4467911246692844</v>
      </c>
      <c r="AE148" s="413">
        <v>4334.8674148398159</v>
      </c>
      <c r="AF148" s="413">
        <v>2.4548370862908691</v>
      </c>
      <c r="AH148" s="413">
        <v>3129.0221088807484</v>
      </c>
      <c r="AI148" s="413">
        <v>3.0796414900503781</v>
      </c>
      <c r="AJ148" s="413"/>
      <c r="AK148" s="413">
        <v>2431.2408082153138</v>
      </c>
      <c r="AL148" s="413">
        <v>2.8753966658558952</v>
      </c>
      <c r="AN148" s="413">
        <v>1927.3958579576315</v>
      </c>
      <c r="AO148" s="413">
        <v>2.185184826633749</v>
      </c>
      <c r="AQ148" s="413">
        <v>1713.3799812683383</v>
      </c>
      <c r="AR148" s="413">
        <v>2.0025681360431178</v>
      </c>
      <c r="AT148" s="413">
        <v>1186.3890228056528</v>
      </c>
      <c r="AU148" s="413">
        <v>1.6994981638656317</v>
      </c>
      <c r="AW148" s="413">
        <v>992.97676828726276</v>
      </c>
      <c r="AX148" s="413">
        <v>1.9936258994477654</v>
      </c>
      <c r="AZ148" s="413">
        <v>749.82814646250949</v>
      </c>
      <c r="BA148" s="413">
        <v>1.5950925118825812</v>
      </c>
      <c r="BC148" s="413">
        <v>634.25671662625405</v>
      </c>
      <c r="BD148" s="413">
        <v>1.589154714912711</v>
      </c>
      <c r="BF148" s="413">
        <v>494.03274937540868</v>
      </c>
      <c r="BG148" s="413">
        <v>0.80009620276523385</v>
      </c>
      <c r="BI148" s="413">
        <v>371.87842204498003</v>
      </c>
      <c r="BJ148" s="413">
        <v>1.1084180660814607</v>
      </c>
      <c r="BL148" s="413">
        <v>278.25594022071243</v>
      </c>
      <c r="BM148" s="413">
        <v>1.0364517204309545</v>
      </c>
      <c r="BO148" s="413">
        <v>212.57764928203193</v>
      </c>
      <c r="BP148" s="413">
        <v>0.87762837789253156</v>
      </c>
      <c r="BR148" s="413">
        <v>162.40176917132652</v>
      </c>
      <c r="BS148" s="413">
        <v>0.89815805608361776</v>
      </c>
      <c r="BU148" s="413">
        <v>125.6089276929808</v>
      </c>
      <c r="BV148" s="413">
        <v>0.66845609307042175</v>
      </c>
      <c r="BX148" s="413">
        <v>96.028413776179889</v>
      </c>
      <c r="BY148" s="413">
        <v>0.96483027649778241</v>
      </c>
      <c r="CA148" s="413">
        <v>78.830487964711196</v>
      </c>
      <c r="CB148" s="413">
        <v>0.76279898571834914</v>
      </c>
      <c r="CD148" s="413">
        <v>39.777060926746934</v>
      </c>
      <c r="CE148" s="413">
        <v>1.0150297747865793</v>
      </c>
      <c r="CG148" s="413">
        <v>21.332809556624881</v>
      </c>
      <c r="CH148" s="413">
        <v>0.8678637949703395</v>
      </c>
      <c r="CJ148" s="413">
        <v>13.411797610441765</v>
      </c>
      <c r="CK148" s="413">
        <v>0.97060480288410667</v>
      </c>
      <c r="CQ148" s="413">
        <v>22.195806419447457</v>
      </c>
      <c r="CR148" s="413">
        <v>7.6024291408426245E-2</v>
      </c>
      <c r="CT148" s="413">
        <v>15.826729217393032</v>
      </c>
      <c r="CU148" s="413">
        <v>9.0792481586929846E-2</v>
      </c>
      <c r="CW148" s="413">
        <v>14.272173170387461</v>
      </c>
      <c r="CX148" s="413">
        <v>7.4000828752351741E-2</v>
      </c>
      <c r="CZ148" s="413">
        <v>12.892884025563038</v>
      </c>
      <c r="DA148" s="413">
        <v>6.1748635060306215E-2</v>
      </c>
      <c r="DC148" s="413">
        <v>16.262496444231644</v>
      </c>
      <c r="DD148" s="413">
        <v>2.7632553074149028E-2</v>
      </c>
      <c r="DF148" s="413">
        <v>8.7838196339001779</v>
      </c>
      <c r="DG148" s="413">
        <v>7.851194783429849E-2</v>
      </c>
      <c r="DI148" s="413">
        <v>6.4132419629602957</v>
      </c>
      <c r="DJ148" s="413">
        <v>7.4907894268130895E-2</v>
      </c>
      <c r="DL148" s="413">
        <v>5.1112084379033584</v>
      </c>
      <c r="DM148" s="413">
        <v>7.9751428927264806E-2</v>
      </c>
      <c r="DO148" s="413">
        <v>4.1783475977461908</v>
      </c>
      <c r="DP148" s="413">
        <v>8.5724818831877103E-2</v>
      </c>
      <c r="DR148" s="413">
        <v>3.5406806536663642</v>
      </c>
      <c r="DS148" s="413">
        <v>8.5799450199986665E-2</v>
      </c>
      <c r="DU148" s="413">
        <v>3.0267330904940959</v>
      </c>
      <c r="DV148" s="413">
        <v>8.639884494839685E-2</v>
      </c>
      <c r="DX148" s="413">
        <v>2.4634996869086025</v>
      </c>
      <c r="DY148" s="413">
        <v>8.8606968029776606E-2</v>
      </c>
      <c r="EA148" s="413">
        <v>2.1356405498093554</v>
      </c>
      <c r="EB148" s="413">
        <v>9.1825428356562863E-2</v>
      </c>
      <c r="ED148" s="413">
        <v>1.8449378261992417</v>
      </c>
      <c r="EE148" s="413">
        <v>9.3926711126955054E-2</v>
      </c>
    </row>
    <row r="149" spans="19:135" x14ac:dyDescent="0.2">
      <c r="S149" s="413">
        <v>8939.8760371193366</v>
      </c>
      <c r="T149" s="413">
        <v>12.983108448963007</v>
      </c>
      <c r="V149" s="413">
        <v>8557.636624010278</v>
      </c>
      <c r="W149" s="413">
        <v>5.6856235554957166</v>
      </c>
      <c r="Y149" s="413">
        <v>6600.2324144006925</v>
      </c>
      <c r="Z149" s="413">
        <v>4.6868156881023193</v>
      </c>
      <c r="AB149" s="413">
        <v>5355.5389639889763</v>
      </c>
      <c r="AC149" s="413">
        <v>2.947051702551811</v>
      </c>
      <c r="AE149" s="413">
        <v>4393.3069947674521</v>
      </c>
      <c r="AF149" s="413">
        <v>2.3264785921016302</v>
      </c>
      <c r="AH149" s="413">
        <v>3174.5597216338338</v>
      </c>
      <c r="AI149" s="413">
        <v>2.9229704510953178</v>
      </c>
      <c r="AJ149" s="413"/>
      <c r="AK149" s="413">
        <v>2462.2810266932934</v>
      </c>
      <c r="AL149" s="413">
        <v>2.725047957060851</v>
      </c>
      <c r="AN149" s="413">
        <v>1953.3796294353297</v>
      </c>
      <c r="AO149" s="413">
        <v>2.0724711811545853</v>
      </c>
      <c r="AQ149" s="413">
        <v>1734.0325243658835</v>
      </c>
      <c r="AR149" s="413">
        <v>1.8978578756802886</v>
      </c>
      <c r="AT149" s="413">
        <v>1202.8068655918407</v>
      </c>
      <c r="AU149" s="413">
        <v>1.6118366392203543</v>
      </c>
      <c r="AW149" s="413">
        <v>1005.6543342967854</v>
      </c>
      <c r="AX149" s="413">
        <v>1.8893832106523019</v>
      </c>
      <c r="AZ149" s="413">
        <v>759.13381100021707</v>
      </c>
      <c r="BA149" s="413">
        <v>1.5105611885221502</v>
      </c>
      <c r="BC149" s="413">
        <v>642.35442006586413</v>
      </c>
      <c r="BD149" s="413">
        <v>1.5049380628531415</v>
      </c>
      <c r="BF149" s="413">
        <v>499.81149978723806</v>
      </c>
      <c r="BG149" s="413">
        <v>0.75713045535337331</v>
      </c>
      <c r="BI149" s="413">
        <v>376.49358067924675</v>
      </c>
      <c r="BJ149" s="413">
        <v>1.0496778705978191</v>
      </c>
      <c r="BL149" s="413">
        <v>281.70920674256053</v>
      </c>
      <c r="BM149" s="413">
        <v>0.98152535417034126</v>
      </c>
      <c r="BO149" s="413">
        <v>214.98841589369889</v>
      </c>
      <c r="BP149" s="413">
        <v>0.82987986024799387</v>
      </c>
      <c r="BR149" s="413">
        <v>164.30139888548436</v>
      </c>
      <c r="BS149" s="413">
        <v>0.8499263159000694</v>
      </c>
      <c r="BU149" s="413">
        <v>127.12297817855685</v>
      </c>
      <c r="BV149" s="413">
        <v>0.63303151566525506</v>
      </c>
      <c r="BX149" s="413">
        <v>97.117437455220625</v>
      </c>
      <c r="BY149" s="413">
        <v>0.9130181896361691</v>
      </c>
      <c r="CA149" s="413">
        <v>79.977732090562938</v>
      </c>
      <c r="CB149" s="413">
        <v>0.72399300457006788</v>
      </c>
      <c r="CD149" s="413">
        <v>40.284903941476713</v>
      </c>
      <c r="CE149" s="413">
        <v>0.96123865641960526</v>
      </c>
      <c r="CG149" s="413">
        <v>21.574737271913182</v>
      </c>
      <c r="CH149" s="413">
        <v>0.82125887861937974</v>
      </c>
      <c r="CJ149" s="413">
        <v>13.568676746617855</v>
      </c>
      <c r="CK149" s="413">
        <v>0.91848261975996837</v>
      </c>
      <c r="CQ149" s="413">
        <v>22.687354965663655</v>
      </c>
      <c r="CR149" s="413">
        <v>7.1097094323124346E-2</v>
      </c>
      <c r="CT149" s="413">
        <v>16.234023847560955</v>
      </c>
      <c r="CU149" s="413">
        <v>8.4982066283749352E-2</v>
      </c>
      <c r="CW149" s="413">
        <v>14.665137834026575</v>
      </c>
      <c r="CX149" s="413">
        <v>6.9325324692758858E-2</v>
      </c>
      <c r="CZ149" s="413">
        <v>13.294383075284022</v>
      </c>
      <c r="DA149" s="413">
        <v>5.7948012983408903E-2</v>
      </c>
      <c r="DC149" s="413">
        <v>16.901684274787744</v>
      </c>
      <c r="DD149" s="413">
        <v>2.6067523470643221E-2</v>
      </c>
      <c r="DF149" s="413">
        <v>8.9862162296291892</v>
      </c>
      <c r="DG149" s="413">
        <v>7.3487445637581486E-2</v>
      </c>
      <c r="DI149" s="413">
        <v>6.6129576005673636</v>
      </c>
      <c r="DJ149" s="413">
        <v>7.0297321153254724E-2</v>
      </c>
      <c r="DL149" s="413">
        <v>5.2565421623276327</v>
      </c>
      <c r="DM149" s="413">
        <v>7.4712591714297658E-2</v>
      </c>
      <c r="DO149" s="413">
        <v>4.300922766720741</v>
      </c>
      <c r="DP149" s="413">
        <v>8.0378488239366372E-2</v>
      </c>
      <c r="DR149" s="413">
        <v>3.6573447982965739</v>
      </c>
      <c r="DS149" s="413">
        <v>8.0588601737857146E-2</v>
      </c>
      <c r="DU149" s="413">
        <v>2.9507955320498276</v>
      </c>
      <c r="DV149" s="413">
        <v>9.2306128600327567E-2</v>
      </c>
      <c r="DX149" s="413">
        <v>2.5313287634118007</v>
      </c>
      <c r="DY149" s="413">
        <v>8.3008622096140391E-2</v>
      </c>
      <c r="EA149" s="413">
        <v>2.1848499364996328</v>
      </c>
      <c r="EB149" s="413">
        <v>8.617358277501011E-2</v>
      </c>
      <c r="ED149" s="413">
        <v>1.9057278590892666</v>
      </c>
      <c r="EE149" s="413">
        <v>8.8222270631264615E-2</v>
      </c>
    </row>
    <row r="150" spans="19:135" x14ac:dyDescent="0.2">
      <c r="S150" s="413">
        <v>9050.8234426049748</v>
      </c>
      <c r="T150" s="413">
        <v>12.387125040116992</v>
      </c>
      <c r="V150" s="413">
        <v>8688.2998845456532</v>
      </c>
      <c r="W150" s="413">
        <v>5.404434316485597</v>
      </c>
      <c r="Y150" s="413">
        <v>6689.2120238812267</v>
      </c>
      <c r="Z150" s="413">
        <v>4.4450658482461014</v>
      </c>
      <c r="AB150" s="413">
        <v>5425.8261062591455</v>
      </c>
      <c r="AC150" s="413">
        <v>2.7950403318148562</v>
      </c>
      <c r="AE150" s="413">
        <v>4452.5344152851885</v>
      </c>
      <c r="AF150" s="413">
        <v>2.2064768970281001</v>
      </c>
      <c r="AH150" s="413">
        <v>3219.6252595466717</v>
      </c>
      <c r="AI150" s="413">
        <v>2.7742697601585449</v>
      </c>
      <c r="AJ150" s="413"/>
      <c r="AK150" s="413">
        <v>2494.5964851366057</v>
      </c>
      <c r="AL150" s="413">
        <v>2.5806350729710599</v>
      </c>
      <c r="AN150" s="413">
        <v>1980.4114706285072</v>
      </c>
      <c r="AO150" s="413">
        <v>1.9641058311485948</v>
      </c>
      <c r="AQ150" s="413">
        <v>1755.5525553827899</v>
      </c>
      <c r="AR150" s="413">
        <v>1.7986227042434804</v>
      </c>
      <c r="AT150" s="413">
        <v>1218.5927384710883</v>
      </c>
      <c r="AU150" s="413">
        <v>1.5286967687118815</v>
      </c>
      <c r="AW150" s="413">
        <v>1018.4937577485562</v>
      </c>
      <c r="AX150" s="413">
        <v>1.7905911624059592</v>
      </c>
      <c r="AZ150" s="413">
        <v>768.82584943090023</v>
      </c>
      <c r="BA150" s="413">
        <v>1.4305095706181958</v>
      </c>
      <c r="BC150" s="413">
        <v>650.0971580979076</v>
      </c>
      <c r="BD150" s="413">
        <v>1.425184440363674</v>
      </c>
      <c r="BF150" s="413">
        <v>505.65784481979762</v>
      </c>
      <c r="BG150" s="413">
        <v>0.71754162654811371</v>
      </c>
      <c r="BI150" s="413">
        <v>381.03171581910703</v>
      </c>
      <c r="BJ150" s="413">
        <v>0.99330940628558573</v>
      </c>
      <c r="BL150" s="413">
        <v>285.30585389285523</v>
      </c>
      <c r="BM150" s="413">
        <v>0.92950978988064914</v>
      </c>
      <c r="BO150" s="413">
        <v>217.57981860253096</v>
      </c>
      <c r="BP150" s="413">
        <v>0.78531470878949128</v>
      </c>
      <c r="BR150" s="413">
        <v>166.2232487581376</v>
      </c>
      <c r="BS150" s="413">
        <v>0.80428465520796055</v>
      </c>
      <c r="BU150" s="413">
        <v>128.70062473069669</v>
      </c>
      <c r="BV150" s="413">
        <v>0.59993157083433524</v>
      </c>
      <c r="BX150" s="413">
        <v>98.218811359854783</v>
      </c>
      <c r="BY150" s="413">
        <v>0.86334424308226121</v>
      </c>
      <c r="CA150" s="413">
        <v>81.141672409959668</v>
      </c>
      <c r="CB150" s="413">
        <v>0.68716120561273764</v>
      </c>
      <c r="CD150" s="413">
        <v>40.784855568768563</v>
      </c>
      <c r="CE150" s="413">
        <v>0.91029817799152191</v>
      </c>
      <c r="CG150" s="413">
        <v>21.827099128597386</v>
      </c>
      <c r="CH150" s="413">
        <v>0.77715668013805306</v>
      </c>
      <c r="CJ150" s="413">
        <v>13.737069403815784</v>
      </c>
      <c r="CK150" s="413">
        <v>0.86980798129637737</v>
      </c>
      <c r="CQ150" s="413">
        <v>23.210116543488436</v>
      </c>
      <c r="CR150" s="413">
        <v>6.6489232948391361E-2</v>
      </c>
      <c r="CT150" s="413">
        <v>16.63721656094085</v>
      </c>
      <c r="CU150" s="413">
        <v>7.9543498135810548E-2</v>
      </c>
      <c r="CW150" s="413">
        <v>15.082131021940606</v>
      </c>
      <c r="CX150" s="413">
        <v>6.5001768116132841E-2</v>
      </c>
      <c r="CZ150" s="413">
        <v>13.720401454538949</v>
      </c>
      <c r="DA150" s="413">
        <v>5.438131880074426E-2</v>
      </c>
      <c r="DC150" s="413">
        <v>17.565995006008695</v>
      </c>
      <c r="DD150" s="413">
        <v>2.456974248582168E-2</v>
      </c>
      <c r="DF150" s="413">
        <v>9.2094003852436312</v>
      </c>
      <c r="DG150" s="413">
        <v>6.8784494784592393E-2</v>
      </c>
      <c r="DI150" s="413">
        <v>6.8129206905796131</v>
      </c>
      <c r="DJ150" s="413">
        <v>6.5855811294892458E-2</v>
      </c>
      <c r="DL150" s="413">
        <v>5.4202368545941786</v>
      </c>
      <c r="DM150" s="413">
        <v>7.0114039451332585E-2</v>
      </c>
      <c r="DO150" s="413">
        <v>4.4270937763231135</v>
      </c>
      <c r="DP150" s="413">
        <v>7.5365587932202452E-2</v>
      </c>
      <c r="DR150" s="413">
        <v>3.7745443775868286</v>
      </c>
      <c r="DS150" s="413">
        <v>7.5694223155569354E-2</v>
      </c>
      <c r="DU150" s="413">
        <v>3.1346916349141654</v>
      </c>
      <c r="DV150" s="413">
        <v>8.1222243465017316E-2</v>
      </c>
      <c r="DX150" s="413">
        <v>2.5987474676874318</v>
      </c>
      <c r="DY150" s="413">
        <v>7.7696347779003805E-2</v>
      </c>
      <c r="EA150" s="413">
        <v>2.2430406203351709</v>
      </c>
      <c r="EB150" s="413">
        <v>8.1222243465017316E-2</v>
      </c>
      <c r="ED150" s="413">
        <v>1.9719734590907723</v>
      </c>
      <c r="EE150" s="413">
        <v>8.2936418288103303E-2</v>
      </c>
    </row>
    <row r="151" spans="19:135" x14ac:dyDescent="0.2">
      <c r="S151" s="413">
        <v>9163.1477493734692</v>
      </c>
      <c r="T151" s="413">
        <v>11.818499965757358</v>
      </c>
      <c r="V151" s="413">
        <v>8817.8502293989804</v>
      </c>
      <c r="W151" s="413">
        <v>5.1333212649027073</v>
      </c>
      <c r="Y151" s="413">
        <v>6779.3911927721292</v>
      </c>
      <c r="Z151" s="413">
        <v>4.2157856656070134</v>
      </c>
      <c r="AB151" s="413">
        <v>5500.9113930288195</v>
      </c>
      <c r="AC151" s="413">
        <v>2.6528478480074091</v>
      </c>
      <c r="AE151" s="413">
        <v>4514.1508063888168</v>
      </c>
      <c r="AF151" s="413">
        <v>2.0926649889009923</v>
      </c>
      <c r="AH151" s="413">
        <v>3264.1800390714111</v>
      </c>
      <c r="AI151" s="413">
        <v>2.6311706252941578</v>
      </c>
      <c r="AJ151" s="413"/>
      <c r="AK151" s="413">
        <v>2527.3360579856553</v>
      </c>
      <c r="AL151" s="413">
        <v>2.4456988550573091</v>
      </c>
      <c r="AN151" s="413">
        <v>2007.8173919171672</v>
      </c>
      <c r="AO151" s="413">
        <v>1.8627956235920669</v>
      </c>
      <c r="AQ151" s="413">
        <v>1776.7134334171008</v>
      </c>
      <c r="AR151" s="413">
        <v>1.7045763403439924</v>
      </c>
      <c r="AT151" s="413">
        <v>1233.7159574190516</v>
      </c>
      <c r="AU151" s="413">
        <v>1.4476840626065051</v>
      </c>
      <c r="AW151" s="413">
        <v>1031.4971051142909</v>
      </c>
      <c r="AX151" s="413">
        <v>1.6969647516764959</v>
      </c>
      <c r="AZ151" s="413">
        <v>778.64162837686661</v>
      </c>
      <c r="BA151" s="413">
        <v>1.3547002578772056</v>
      </c>
      <c r="BC151" s="413">
        <v>657.70140948577</v>
      </c>
      <c r="BD151" s="413">
        <v>1.3486510004243937</v>
      </c>
      <c r="BF151" s="413">
        <v>511.57257513411679</v>
      </c>
      <c r="BG151" s="413">
        <v>0.67951577989253531</v>
      </c>
      <c r="BI151" s="413">
        <v>385.48868185525248</v>
      </c>
      <c r="BJ151" s="413">
        <v>0.93996796946237615</v>
      </c>
      <c r="BL151" s="413">
        <v>288.84661263803775</v>
      </c>
      <c r="BM151" s="413">
        <v>0.88025077071419755</v>
      </c>
      <c r="BO151" s="413">
        <v>220.35771089645777</v>
      </c>
      <c r="BP151" s="413">
        <v>0.74425218205490218</v>
      </c>
      <c r="BR151" s="413">
        <v>168.28614516794653</v>
      </c>
      <c r="BS151" s="413">
        <v>0.7616618946114756</v>
      </c>
      <c r="BU151" s="413">
        <v>130.34377562566129</v>
      </c>
      <c r="BV151" s="413">
        <v>0.56813842452429741</v>
      </c>
      <c r="BX151" s="413">
        <v>99.367686606106616</v>
      </c>
      <c r="BY151" s="413">
        <v>0.81698202995144775</v>
      </c>
      <c r="CA151" s="413">
        <v>82.322551907696436</v>
      </c>
      <c r="CB151" s="413">
        <v>0.65220315599534595</v>
      </c>
      <c r="CD151" s="413">
        <v>41.261920097815263</v>
      </c>
      <c r="CE151" s="413">
        <v>0.86205727091874329</v>
      </c>
      <c r="CG151" s="413">
        <v>22.097982081284965</v>
      </c>
      <c r="CH151" s="413">
        <v>0.73652072031460403</v>
      </c>
      <c r="CJ151" s="413">
        <v>13.912453773023795</v>
      </c>
      <c r="CK151" s="413">
        <v>0.82432747127129957</v>
      </c>
      <c r="CQ151" s="413">
        <v>23.765737383079649</v>
      </c>
      <c r="CR151" s="413">
        <v>6.2180010873209179E-2</v>
      </c>
      <c r="CT151" s="413">
        <v>17.080327546564025</v>
      </c>
      <c r="CU151" s="413">
        <v>7.4517798360301174E-2</v>
      </c>
      <c r="CW151" s="413">
        <v>15.510981126627916</v>
      </c>
      <c r="CX151" s="413">
        <v>6.0947855303227105E-2</v>
      </c>
      <c r="CZ151" s="413">
        <v>14.135279945642958</v>
      </c>
      <c r="DA151" s="413">
        <v>5.0989762979136793E-2</v>
      </c>
      <c r="DC151" s="413">
        <v>18.240427288332491</v>
      </c>
      <c r="DD151" s="413">
        <v>2.3158020611334103E-2</v>
      </c>
      <c r="DF151" s="413">
        <v>9.4546809865242682</v>
      </c>
      <c r="DG151" s="413">
        <v>6.4438567988574086E-2</v>
      </c>
      <c r="DI151" s="413">
        <v>7.0066414417871883</v>
      </c>
      <c r="DJ151" s="413">
        <v>6.1694923933921286E-2</v>
      </c>
      <c r="DL151" s="413">
        <v>5.5890291854696734</v>
      </c>
      <c r="DM151" s="413">
        <v>6.5798527602707407E-2</v>
      </c>
      <c r="DO151" s="413">
        <v>4.556966113414382</v>
      </c>
      <c r="DP151" s="413">
        <v>7.0665323132871535E-2</v>
      </c>
      <c r="DR151" s="413">
        <v>3.8920879758791895</v>
      </c>
      <c r="DS151" s="413">
        <v>7.1097094323124346E-2</v>
      </c>
      <c r="DU151" s="413">
        <v>3.2351427985528063</v>
      </c>
      <c r="DV151" s="413">
        <v>7.622302281266137E-2</v>
      </c>
      <c r="DX151" s="413">
        <v>2.6726410787396344</v>
      </c>
      <c r="DY151" s="413">
        <v>7.285072236132982E-2</v>
      </c>
      <c r="EA151" s="413">
        <v>2.3189789350795587</v>
      </c>
      <c r="EB151" s="413">
        <v>7.6688752025030643E-2</v>
      </c>
      <c r="ED151" s="413">
        <v>2.0387347739980508</v>
      </c>
      <c r="EE151" s="413">
        <v>7.7899450024509945E-2</v>
      </c>
    </row>
    <row r="152" spans="19:135" x14ac:dyDescent="0.2">
      <c r="S152" s="413">
        <v>9276.8660453155389</v>
      </c>
      <c r="T152" s="413">
        <v>11.292811350944458</v>
      </c>
      <c r="V152" s="413">
        <v>8949.3322861032611</v>
      </c>
      <c r="W152" s="413">
        <v>4.8721730830572767</v>
      </c>
      <c r="Y152" s="413">
        <v>6873.2077880452243</v>
      </c>
      <c r="Z152" s="413">
        <v>4.0013154026311453</v>
      </c>
      <c r="AB152" s="413">
        <v>5579.0014441462445</v>
      </c>
      <c r="AC152" s="413">
        <v>2.5178891426256942</v>
      </c>
      <c r="AE152" s="413">
        <v>4575.0073566842793</v>
      </c>
      <c r="AF152" s="413">
        <v>1.9832437453007787</v>
      </c>
      <c r="AH152" s="413">
        <v>3308.1853781132641</v>
      </c>
      <c r="AI152" s="413">
        <v>2.4935920049841589</v>
      </c>
      <c r="AJ152" s="413"/>
      <c r="AK152" s="413">
        <v>2558.701300329014</v>
      </c>
      <c r="AL152" s="413">
        <v>2.3160899707957396</v>
      </c>
      <c r="AN152" s="413">
        <v>2034.1683806088963</v>
      </c>
      <c r="AO152" s="413">
        <v>1.7667110805554311</v>
      </c>
      <c r="AQ152" s="413">
        <v>1799.39714823452</v>
      </c>
      <c r="AR152" s="413">
        <v>1.615447471671184</v>
      </c>
      <c r="AT152" s="413">
        <v>1249.0268615091693</v>
      </c>
      <c r="AU152" s="413">
        <v>1.371987574486921</v>
      </c>
      <c r="AW152" s="413">
        <v>1044.6664692488362</v>
      </c>
      <c r="AX152" s="413">
        <v>1.6082338776670415</v>
      </c>
      <c r="AZ152" s="413">
        <v>788.58272766213656</v>
      </c>
      <c r="BA152" s="413">
        <v>1.2838657059022611</v>
      </c>
      <c r="BC152" s="413">
        <v>664.92580295681887</v>
      </c>
      <c r="BD152" s="413">
        <v>1.2752758820801995</v>
      </c>
      <c r="BF152" s="413">
        <v>517.55649063966655</v>
      </c>
      <c r="BG152" s="413">
        <v>0.64350509857423466</v>
      </c>
      <c r="BI152" s="413">
        <v>389.99778146826998</v>
      </c>
      <c r="BJ152" s="413">
        <v>0.88949100655269198</v>
      </c>
      <c r="BL152" s="413">
        <v>292.43131360284366</v>
      </c>
      <c r="BM152" s="413">
        <v>0.83422422823250897</v>
      </c>
      <c r="BO152" s="413">
        <v>223.01383339754864</v>
      </c>
      <c r="BP152" s="413">
        <v>0.70481081962963577</v>
      </c>
      <c r="BR152" s="413">
        <v>170.43469363553515</v>
      </c>
      <c r="BS152" s="413">
        <v>0.72183612596082736</v>
      </c>
      <c r="BU152" s="413">
        <v>131.96139355087908</v>
      </c>
      <c r="BV152" s="413">
        <v>0.5380301439580073</v>
      </c>
      <c r="BX152" s="413">
        <v>100.53000036085983</v>
      </c>
      <c r="BY152" s="413">
        <v>0.77310950135100542</v>
      </c>
      <c r="CA152" s="413">
        <v>83.52061710480028</v>
      </c>
      <c r="CB152" s="413">
        <v>0.61902353220157491</v>
      </c>
      <c r="CD152" s="413">
        <v>41.773996882907205</v>
      </c>
      <c r="CE152" s="413">
        <v>0.81637287244003776</v>
      </c>
      <c r="CG152" s="413">
        <v>22.38800032611049</v>
      </c>
      <c r="CH152" s="413">
        <v>0.69748908377517149</v>
      </c>
      <c r="CJ152" s="413">
        <v>14.090077315381357</v>
      </c>
      <c r="CK152" s="413">
        <v>0.7812250456471701</v>
      </c>
      <c r="CQ152" s="413">
        <v>24.270778893183653</v>
      </c>
      <c r="CR152" s="413">
        <v>5.8099492066994989E-2</v>
      </c>
      <c r="CT152" s="413">
        <v>17.535240226590872</v>
      </c>
      <c r="CU152" s="413">
        <v>6.9870406968998766E-2</v>
      </c>
      <c r="CW152" s="413">
        <v>15.938054663949108</v>
      </c>
      <c r="CX152" s="413">
        <v>5.7097061336481666E-2</v>
      </c>
      <c r="CZ152" s="413">
        <v>14.56270356255477</v>
      </c>
      <c r="DA152" s="413">
        <v>4.7809725582325643E-2</v>
      </c>
      <c r="DC152" s="413">
        <v>18.990605530676074</v>
      </c>
      <c r="DD152" s="413">
        <v>2.186543518485869E-2</v>
      </c>
      <c r="DF152" s="413">
        <v>9.7235183892067951</v>
      </c>
      <c r="DG152" s="413">
        <v>6.0419779823497333E-2</v>
      </c>
      <c r="DI152" s="413">
        <v>7.2185087722517656</v>
      </c>
      <c r="DJ152" s="413">
        <v>5.7847246403363556E-2</v>
      </c>
      <c r="DL152" s="413">
        <v>5.7681295725819526</v>
      </c>
      <c r="DM152" s="413">
        <v>6.1748635060306215E-2</v>
      </c>
      <c r="DO152" s="413">
        <v>4.6865403355154456</v>
      </c>
      <c r="DP152" s="413">
        <v>6.6258195954966778E-2</v>
      </c>
      <c r="DR152" s="413">
        <v>4.0168098980633253</v>
      </c>
      <c r="DS152" s="413">
        <v>6.6721075549206255E-2</v>
      </c>
      <c r="DU152" s="413">
        <v>3.3358888191293703</v>
      </c>
      <c r="DV152" s="413">
        <v>7.1593778449481491E-2</v>
      </c>
      <c r="DX152" s="413">
        <v>2.7582858366984753</v>
      </c>
      <c r="DY152" s="413">
        <v>6.8426287546226344E-2</v>
      </c>
      <c r="EA152" s="413">
        <v>2.3974881473787826</v>
      </c>
      <c r="EB152" s="413">
        <v>7.2219515898555686E-2</v>
      </c>
      <c r="ED152" s="413">
        <v>2.105910346098872</v>
      </c>
      <c r="EE152" s="413">
        <v>7.3168391394008173E-2</v>
      </c>
    </row>
    <row r="153" spans="19:135" x14ac:dyDescent="0.2">
      <c r="S153" s="413">
        <v>9395.3059579167693</v>
      </c>
      <c r="T153" s="413">
        <v>10.78245983460029</v>
      </c>
      <c r="V153" s="413">
        <v>9089.178664085639</v>
      </c>
      <c r="W153" s="413">
        <v>4.6312139994707078</v>
      </c>
      <c r="Y153" s="413">
        <v>6968.3226641371057</v>
      </c>
      <c r="Z153" s="413">
        <v>3.7949242359684838</v>
      </c>
      <c r="AB153" s="413">
        <v>5658.2000490373675</v>
      </c>
      <c r="AC153" s="413">
        <v>2.3897962106323729</v>
      </c>
      <c r="AE153" s="413">
        <v>4633.4175427135679</v>
      </c>
      <c r="AF153" s="413">
        <v>1.8781424943779021</v>
      </c>
      <c r="AH153" s="413">
        <v>3353.965696711447</v>
      </c>
      <c r="AI153" s="413">
        <v>2.364970461491001</v>
      </c>
      <c r="AJ153" s="413"/>
      <c r="AK153" s="413">
        <v>2591.36883663958</v>
      </c>
      <c r="AL153" s="413">
        <v>2.1949862842340671</v>
      </c>
      <c r="AN153" s="413">
        <v>2060.139082787693</v>
      </c>
      <c r="AO153" s="413">
        <v>1.6730848961665212</v>
      </c>
      <c r="AQ153" s="413">
        <v>1823.0127888281008</v>
      </c>
      <c r="AR153" s="413">
        <v>1.5309789722894873</v>
      </c>
      <c r="AT153" s="413">
        <v>1264.0822382319757</v>
      </c>
      <c r="AU153" s="413">
        <v>1.2992796127596298</v>
      </c>
      <c r="AW153" s="413">
        <v>1058.0039697269999</v>
      </c>
      <c r="AX153" s="413">
        <v>1.5241425626081806</v>
      </c>
      <c r="AZ153" s="413">
        <v>798.65074728071238</v>
      </c>
      <c r="BA153" s="413">
        <v>1.2158277292153132</v>
      </c>
      <c r="BC153" s="413">
        <v>670.57333662101928</v>
      </c>
      <c r="BD153" s="413">
        <v>1.2295073535409589</v>
      </c>
      <c r="BF153" s="413">
        <v>523.79495370402276</v>
      </c>
      <c r="BG153" s="413">
        <v>0.60940278966961536</v>
      </c>
      <c r="BI153" s="413">
        <v>394.69869199470077</v>
      </c>
      <c r="BJ153" s="413">
        <v>0.84235276764743916</v>
      </c>
      <c r="BL153" s="413">
        <v>296.06050212763762</v>
      </c>
      <c r="BM153" s="413">
        <v>0.79001483130630779</v>
      </c>
      <c r="BO153" s="413">
        <v>225.62244848069656</v>
      </c>
      <c r="BP153" s="413">
        <v>0.66696196652335638</v>
      </c>
      <c r="BR153" s="413">
        <v>172.61067312255199</v>
      </c>
      <c r="BS153" s="413">
        <v>0.68358269393585946</v>
      </c>
      <c r="BU153" s="413">
        <v>133.55201466080021</v>
      </c>
      <c r="BV153" s="413">
        <v>0.5095174403136925</v>
      </c>
      <c r="BX153" s="413">
        <v>101.70590981569049</v>
      </c>
      <c r="BY153" s="413">
        <v>0.73213885622234587</v>
      </c>
      <c r="CA153" s="413">
        <v>84.706262317580467</v>
      </c>
      <c r="CB153" s="413">
        <v>0.58753186012189218</v>
      </c>
      <c r="CD153" s="413">
        <v>42.307335244768502</v>
      </c>
      <c r="CE153" s="413">
        <v>0.77368637679087982</v>
      </c>
      <c r="CG153" s="413">
        <v>22.6658442850066</v>
      </c>
      <c r="CH153" s="413">
        <v>0.66052591402686411</v>
      </c>
      <c r="CJ153" s="413">
        <v>14.264940760326553</v>
      </c>
      <c r="CK153" s="413">
        <v>0.73982432032313961</v>
      </c>
      <c r="CT153" s="413">
        <v>17.970750310419504</v>
      </c>
      <c r="CU153" s="413">
        <v>6.5398934499073871E-2</v>
      </c>
      <c r="CW153" s="413">
        <v>16.391242373378461</v>
      </c>
      <c r="CX153" s="413">
        <v>5.3489567385799928E-2</v>
      </c>
      <c r="CZ153" s="413">
        <v>15.003051645695514</v>
      </c>
      <c r="DA153" s="413">
        <v>4.4867041936587956E-2</v>
      </c>
      <c r="DC153" s="413">
        <v>19.806313685263827</v>
      </c>
      <c r="DD153" s="413">
        <v>2.0662969933783457E-2</v>
      </c>
      <c r="DF153" s="413">
        <v>10</v>
      </c>
      <c r="DG153" s="413">
        <v>5.6602350605375329E-2</v>
      </c>
      <c r="DI153" s="413">
        <v>7.4498258172306668</v>
      </c>
      <c r="DJ153" s="413">
        <v>5.4334016024185181E-2</v>
      </c>
      <c r="DL153" s="413">
        <v>5.9581873520105129</v>
      </c>
      <c r="DM153" s="413">
        <v>5.7998462077931502E-2</v>
      </c>
      <c r="DO153" s="413">
        <v>4.8282522809959847</v>
      </c>
      <c r="DP153" s="413">
        <v>6.2180010873209179E-2</v>
      </c>
      <c r="DR153" s="413">
        <v>4.1564394787088839</v>
      </c>
      <c r="DS153" s="413">
        <v>6.2723470964712244E-2</v>
      </c>
      <c r="DU153" s="413">
        <v>3.4427873446233628</v>
      </c>
      <c r="DV153" s="413">
        <v>6.7187188819154448E-2</v>
      </c>
      <c r="DX153" s="413">
        <v>2.8516678183368178</v>
      </c>
      <c r="DY153" s="413">
        <v>6.4326514895035103E-2</v>
      </c>
      <c r="EA153" s="413">
        <v>2.4764845131440443</v>
      </c>
      <c r="EB153" s="413">
        <v>6.7892471325764175E-2</v>
      </c>
      <c r="ED153" s="413">
        <v>2.1752993289604379</v>
      </c>
      <c r="EE153" s="413">
        <v>6.87246636208899E-2</v>
      </c>
    </row>
    <row r="154" spans="19:135" x14ac:dyDescent="0.2">
      <c r="S154" s="413">
        <v>9521.9667484158381</v>
      </c>
      <c r="T154" s="413">
        <v>10.302854437032941</v>
      </c>
      <c r="V154" s="413">
        <v>9227.9578354874666</v>
      </c>
      <c r="W154" s="413">
        <v>4.402171832416677</v>
      </c>
      <c r="Y154" s="413">
        <v>7064.7537873050214</v>
      </c>
      <c r="Z154" s="413">
        <v>3.5991788968375298</v>
      </c>
      <c r="AB154" s="413">
        <v>5736.5010422800478</v>
      </c>
      <c r="AC154" s="413">
        <v>2.2665285402872439</v>
      </c>
      <c r="AE154" s="413">
        <v>4692.5734652118854</v>
      </c>
      <c r="AF154" s="413">
        <v>1.7799382005787479</v>
      </c>
      <c r="AH154" s="413">
        <v>3400.3795461827231</v>
      </c>
      <c r="AI154" s="413">
        <v>2.2429833238739829</v>
      </c>
      <c r="AJ154" s="413"/>
      <c r="AK154" s="413">
        <v>2625.3784687830621</v>
      </c>
      <c r="AL154" s="413">
        <v>2.0802148658846642</v>
      </c>
      <c r="AN154" s="413">
        <v>2087.1767515978513</v>
      </c>
      <c r="AO154" s="413">
        <v>1.5856026517756412</v>
      </c>
      <c r="AQ154" s="413">
        <v>1846.2876183152375</v>
      </c>
      <c r="AR154" s="413">
        <v>1.4509271608613858</v>
      </c>
      <c r="AT154" s="413">
        <v>1280.2210710108054</v>
      </c>
      <c r="AU154" s="413">
        <v>1.2304247819183922</v>
      </c>
      <c r="AW154" s="413">
        <v>1071.5117531847</v>
      </c>
      <c r="AX154" s="413">
        <v>1.4444482132932488</v>
      </c>
      <c r="AZ154" s="413">
        <v>808.27743205491629</v>
      </c>
      <c r="BA154" s="413">
        <v>1.1505368967763432</v>
      </c>
      <c r="BC154" s="413">
        <v>693.15852373657606</v>
      </c>
      <c r="BD154" s="413">
        <v>1.0614880955068933</v>
      </c>
      <c r="BF154" s="413">
        <v>530.10861323892686</v>
      </c>
      <c r="BG154" s="413">
        <v>0.57710771970560881</v>
      </c>
      <c r="BI154" s="413">
        <v>399.8787949319813</v>
      </c>
      <c r="BJ154" s="413">
        <v>0.79830783552742968</v>
      </c>
      <c r="BL154" s="413">
        <v>299.84037561350925</v>
      </c>
      <c r="BM154" s="413">
        <v>0.7481482946213146</v>
      </c>
      <c r="BO154" s="413">
        <v>228.26157679501208</v>
      </c>
      <c r="BP154" s="413">
        <v>0.63114562432860555</v>
      </c>
      <c r="BR154" s="413">
        <v>174.7528400007684</v>
      </c>
      <c r="BS154" s="413">
        <v>0.64735648804859847</v>
      </c>
      <c r="BU154" s="413">
        <v>135.20944810422532</v>
      </c>
      <c r="BV154" s="413">
        <v>0.48251575659686347</v>
      </c>
      <c r="BX154" s="413">
        <v>102.89557400086036</v>
      </c>
      <c r="BY154" s="413">
        <v>0.6928224676953928</v>
      </c>
      <c r="CA154" s="413">
        <v>85.939018379044967</v>
      </c>
      <c r="CB154" s="413">
        <v>0.55764226834899067</v>
      </c>
      <c r="CD154" s="413">
        <v>42.847482861895244</v>
      </c>
      <c r="CE154" s="413">
        <v>0.73323187215014363</v>
      </c>
      <c r="CG154" s="413">
        <v>22.939051239129995</v>
      </c>
      <c r="CH154" s="413">
        <v>0.62505519252739727</v>
      </c>
      <c r="CJ154" s="413">
        <v>14.441974329941303</v>
      </c>
      <c r="CK154" s="413">
        <v>0.70009521678997055</v>
      </c>
      <c r="CT154" s="413">
        <v>18.417076843333849</v>
      </c>
      <c r="CU154" s="413">
        <v>6.1213621319135186E-2</v>
      </c>
      <c r="CW154" s="413">
        <v>16.842552693746931</v>
      </c>
      <c r="CX154" s="413">
        <v>5.0110001323166786E-2</v>
      </c>
      <c r="CZ154" s="413">
        <v>15.4567150060094</v>
      </c>
      <c r="DA154" s="413">
        <v>4.2105480163720677E-2</v>
      </c>
      <c r="DC154" s="413">
        <v>20.675166261100792</v>
      </c>
      <c r="DD154" s="413">
        <v>1.952663291970963E-2</v>
      </c>
      <c r="DF154" s="413">
        <v>10.275336249741178</v>
      </c>
      <c r="DG154" s="413">
        <v>5.3026113359119872E-2</v>
      </c>
      <c r="DI154" s="413">
        <v>7.6885554147167348</v>
      </c>
      <c r="DJ154" s="413">
        <v>5.0989762979136793E-2</v>
      </c>
      <c r="DL154" s="413">
        <v>6.1545074664068959</v>
      </c>
      <c r="DM154" s="413">
        <v>5.4476047934015323E-2</v>
      </c>
      <c r="DO154" s="413">
        <v>4.9873414442160495</v>
      </c>
      <c r="DP154" s="413">
        <v>5.8454484950784417E-2</v>
      </c>
      <c r="DR154" s="413">
        <v>4.3084660868734348</v>
      </c>
      <c r="DS154" s="413">
        <v>5.9068097849214192E-2</v>
      </c>
      <c r="DU154" s="413">
        <v>3.549999652165805</v>
      </c>
      <c r="DV154" s="413">
        <v>6.3051824323059003E-2</v>
      </c>
      <c r="DX154" s="413">
        <v>2.9507955320498276</v>
      </c>
      <c r="DY154" s="413">
        <v>6.0472380819224715E-2</v>
      </c>
      <c r="EA154" s="413">
        <v>2.5625703630649581</v>
      </c>
      <c r="EB154" s="413">
        <v>6.3824682364173727E-2</v>
      </c>
      <c r="ED154" s="413">
        <v>2.2509155868340689</v>
      </c>
      <c r="EE154" s="413">
        <v>6.4663260085817173E-2</v>
      </c>
    </row>
    <row r="155" spans="19:135" x14ac:dyDescent="0.2">
      <c r="S155" s="413">
        <v>9646.9349049427328</v>
      </c>
      <c r="T155" s="413">
        <v>9.8445819580114655</v>
      </c>
      <c r="V155" s="413">
        <v>9365.5549644730636</v>
      </c>
      <c r="W155" s="413">
        <v>4.1782195195024423</v>
      </c>
      <c r="Y155" s="413">
        <v>7162.5193724322362</v>
      </c>
      <c r="Z155" s="413">
        <v>3.4160773575919867</v>
      </c>
      <c r="AB155" s="413">
        <v>5817.9354860695821</v>
      </c>
      <c r="AC155" s="413">
        <v>2.1512231119199017</v>
      </c>
      <c r="AE155" s="413">
        <v>4757.5116363627712</v>
      </c>
      <c r="AF155" s="413">
        <v>1.6881275121328136</v>
      </c>
      <c r="AH155" s="413">
        <v>3448.6507859115723</v>
      </c>
      <c r="AI155" s="413">
        <v>2.1272883839762593</v>
      </c>
      <c r="AJ155" s="413"/>
      <c r="AK155" s="413">
        <v>2658.8972880555293</v>
      </c>
      <c r="AL155" s="413">
        <v>1.9699746671643179</v>
      </c>
      <c r="AN155" s="413">
        <v>2115.3145747249314</v>
      </c>
      <c r="AO155" s="413">
        <v>1.5038159520947836</v>
      </c>
      <c r="AQ155" s="413">
        <v>1867.8838289878761</v>
      </c>
      <c r="AR155" s="413">
        <v>1.3730113181275712</v>
      </c>
      <c r="AT155" s="413">
        <v>1296.5659520320571</v>
      </c>
      <c r="AU155" s="413">
        <v>1.1660883446443409</v>
      </c>
      <c r="AW155" s="413">
        <v>1085.1919936644547</v>
      </c>
      <c r="AX155" s="413">
        <v>1.368920921226467</v>
      </c>
      <c r="AZ155" s="413">
        <v>817.73193390578524</v>
      </c>
      <c r="BA155" s="413">
        <v>1.0879404348794104</v>
      </c>
      <c r="BC155" s="413">
        <v>703.49413910222756</v>
      </c>
      <c r="BD155" s="413">
        <v>1.0074868608505916</v>
      </c>
      <c r="BF155" s="413">
        <v>536.49837563897074</v>
      </c>
      <c r="BG155" s="413">
        <v>0.54652411473923623</v>
      </c>
      <c r="BI155" s="413">
        <v>405.26967464327174</v>
      </c>
      <c r="BJ155" s="413">
        <v>0.75713045535337331</v>
      </c>
      <c r="BL155" s="413">
        <v>303.66850762581907</v>
      </c>
      <c r="BM155" s="413">
        <v>0.70902912493623504</v>
      </c>
      <c r="BO155" s="413">
        <v>231.01297000831593</v>
      </c>
      <c r="BP155" s="413">
        <v>0.5976983010792003</v>
      </c>
      <c r="BR155" s="413">
        <v>176.85925573982848</v>
      </c>
      <c r="BS155" s="413">
        <v>0.61259297429263271</v>
      </c>
      <c r="BU155" s="413">
        <v>136.9839633825332</v>
      </c>
      <c r="BV155" s="413">
        <v>0.45728597809741311</v>
      </c>
      <c r="BX155" s="413">
        <v>104.09915380682389</v>
      </c>
      <c r="BY155" s="413">
        <v>0.65512855685955085</v>
      </c>
      <c r="CA155" s="413">
        <v>87.189715115325001</v>
      </c>
      <c r="CB155" s="413">
        <v>0.52927325402386427</v>
      </c>
      <c r="CD155" s="413">
        <v>43.379237109423897</v>
      </c>
      <c r="CE155" s="413">
        <v>0.69437452687319412</v>
      </c>
      <c r="CG155" s="413">
        <v>23.215551343900813</v>
      </c>
      <c r="CH155" s="413">
        <v>0.59148927454430178</v>
      </c>
      <c r="CJ155" s="413">
        <v>14.626358384758083</v>
      </c>
      <c r="CK155" s="413">
        <v>0.66299393600988721</v>
      </c>
      <c r="CT155" s="413">
        <v>18.924165730257712</v>
      </c>
      <c r="CU155" s="413">
        <v>5.7346035782521822E-2</v>
      </c>
      <c r="CW155" s="413">
        <v>17.336642449111562</v>
      </c>
      <c r="CX155" s="413">
        <v>4.7025735944406906E-2</v>
      </c>
      <c r="CZ155" s="413">
        <v>15.938054663949108</v>
      </c>
      <c r="DA155" s="413">
        <v>3.9513892231253671E-2</v>
      </c>
      <c r="DC155" s="413">
        <v>21.601051177285356</v>
      </c>
      <c r="DD155" s="413">
        <v>1.848493118965143E-2</v>
      </c>
      <c r="DF155" s="413">
        <v>10.55825350452451</v>
      </c>
      <c r="DG155" s="413">
        <v>4.9675829146699907E-2</v>
      </c>
      <c r="DI155" s="413">
        <v>7.9349350998845916</v>
      </c>
      <c r="DJ155" s="413">
        <v>4.7893007377732909E-2</v>
      </c>
      <c r="DL155" s="413">
        <v>6.3461658179722784</v>
      </c>
      <c r="DM155" s="413">
        <v>5.1167560176364139E-2</v>
      </c>
      <c r="DO155" s="413">
        <v>5.1652316336531232</v>
      </c>
      <c r="DP155" s="413">
        <v>5.5000015487978532E-2</v>
      </c>
      <c r="DR155" s="413">
        <v>4.4660532450492187</v>
      </c>
      <c r="DS155" s="413">
        <v>5.5577365864868784E-2</v>
      </c>
      <c r="DU155" s="413">
        <v>3.6669708544199837</v>
      </c>
      <c r="DV155" s="413">
        <v>5.9222504892194813E-2</v>
      </c>
      <c r="DX155" s="413">
        <v>3.0614054595274678</v>
      </c>
      <c r="DY155" s="413">
        <v>5.6849167841791275E-2</v>
      </c>
      <c r="EA155" s="413">
        <v>2.6562993545432088</v>
      </c>
      <c r="EB155" s="413">
        <v>6.0052851744402558E-2</v>
      </c>
      <c r="ED155" s="413">
        <v>2.3373376845306373</v>
      </c>
      <c r="EE155" s="413">
        <v>6.0947855303227105E-2</v>
      </c>
    </row>
    <row r="156" spans="19:135" x14ac:dyDescent="0.2">
      <c r="S156" s="413">
        <v>9770.0995729922561</v>
      </c>
      <c r="T156" s="413">
        <v>9.3926711126955045</v>
      </c>
      <c r="V156" s="413">
        <v>9505.2037900791474</v>
      </c>
      <c r="W156" s="413">
        <v>3.9656603644132407</v>
      </c>
      <c r="Y156" s="413">
        <v>7261.6378864686576</v>
      </c>
      <c r="Z156" s="413">
        <v>3.2398732546163269</v>
      </c>
      <c r="AB156" s="413">
        <v>5898.4469779279498</v>
      </c>
      <c r="AC156" s="413">
        <v>2.0402612398493143</v>
      </c>
      <c r="AE156" s="413">
        <v>4825.048504407242</v>
      </c>
      <c r="AF156" s="413">
        <v>1.601052495133324</v>
      </c>
      <c r="AH156" s="413">
        <v>3496.3749348535971</v>
      </c>
      <c r="AI156" s="413">
        <v>2.0175610850215011</v>
      </c>
      <c r="AJ156" s="413"/>
      <c r="AK156" s="413">
        <v>2692.8440499118074</v>
      </c>
      <c r="AL156" s="413">
        <v>1.8669686537387096</v>
      </c>
      <c r="AN156" s="413">
        <v>2143.8317318445565</v>
      </c>
      <c r="AO156" s="413">
        <v>1.4262478782072139</v>
      </c>
      <c r="AQ156" s="413">
        <v>1890.3987128438339</v>
      </c>
      <c r="AR156" s="413">
        <v>1.2992796127596298</v>
      </c>
      <c r="AT156" s="413">
        <v>1314.0453262167989</v>
      </c>
      <c r="AU156" s="413">
        <v>1.1059405408184741</v>
      </c>
      <c r="AW156" s="413">
        <v>1099.434265929116</v>
      </c>
      <c r="AX156" s="413">
        <v>1.2983108448963008</v>
      </c>
      <c r="AZ156" s="413">
        <v>827.58861729876253</v>
      </c>
      <c r="BA156" s="413">
        <v>1.030285443703294</v>
      </c>
      <c r="BC156" s="413">
        <v>712.22478024128486</v>
      </c>
      <c r="BD156" s="413">
        <v>0.95409547634999392</v>
      </c>
      <c r="BF156" s="413">
        <v>542.96515822414153</v>
      </c>
      <c r="BG156" s="413">
        <v>0.51756127633134297</v>
      </c>
      <c r="BI156" s="413">
        <v>410.4438471073567</v>
      </c>
      <c r="BJ156" s="413">
        <v>0.71700661371363672</v>
      </c>
      <c r="BL156" s="413">
        <v>307.43715418298524</v>
      </c>
      <c r="BM156" s="413">
        <v>0.67145439507858495</v>
      </c>
      <c r="BO156" s="413">
        <v>233.96236647948206</v>
      </c>
      <c r="BP156" s="413">
        <v>0.56602350605375329</v>
      </c>
      <c r="BR156" s="413">
        <v>178.99106155132313</v>
      </c>
      <c r="BS156" s="413">
        <v>0.57969628648337845</v>
      </c>
      <c r="BU156" s="413">
        <v>138.78176774690064</v>
      </c>
      <c r="BV156" s="413">
        <v>0.43337541397475493</v>
      </c>
      <c r="BX156" s="413">
        <v>105.31681200598743</v>
      </c>
      <c r="BY156" s="413">
        <v>0.61994767736150957</v>
      </c>
      <c r="CA156" s="413">
        <v>88.427446251823199</v>
      </c>
      <c r="CB156" s="413">
        <v>0.50234746059402968</v>
      </c>
      <c r="CD156" s="413">
        <v>43.902116782196643</v>
      </c>
      <c r="CE156" s="413">
        <v>0.65757641188794547</v>
      </c>
      <c r="CG156" s="413">
        <v>23.511949702864861</v>
      </c>
      <c r="CH156" s="413">
        <v>0.56056148995379484</v>
      </c>
      <c r="CJ156" s="413">
        <v>14.813096513809725</v>
      </c>
      <c r="CK156" s="413">
        <v>0.62832731647815743</v>
      </c>
      <c r="CT156" s="413">
        <v>19.49639602173902</v>
      </c>
      <c r="CU156" s="413">
        <v>5.3816393234071377E-2</v>
      </c>
      <c r="CW156" s="413">
        <v>17.892194991570175</v>
      </c>
      <c r="CX156" s="413">
        <v>4.4169727155827759E-2</v>
      </c>
      <c r="CZ156" s="413">
        <v>16.448789474128866</v>
      </c>
      <c r="DA156" s="413">
        <v>3.7081816266957869E-2</v>
      </c>
      <c r="DC156" s="413">
        <v>22.647633640608959</v>
      </c>
      <c r="DD156" s="413">
        <v>1.752928379995598E-2</v>
      </c>
      <c r="DF156" s="413">
        <v>10.858470238760777</v>
      </c>
      <c r="DG156" s="413">
        <v>4.6537221853309871E-2</v>
      </c>
      <c r="DI156" s="413">
        <v>8.1963883363310028</v>
      </c>
      <c r="DJ156" s="413">
        <v>4.5023489698611675E-2</v>
      </c>
      <c r="DL156" s="413">
        <v>6.5437926282527172</v>
      </c>
      <c r="DM156" s="413">
        <v>4.8018202159991218E-2</v>
      </c>
      <c r="DO156" s="413">
        <v>5.3401009525446401</v>
      </c>
      <c r="DP156" s="413">
        <v>5.1659705667174129E-2</v>
      </c>
      <c r="DR156" s="413">
        <v>4.6212991136793509</v>
      </c>
      <c r="DS156" s="413">
        <v>5.229292475885227E-2</v>
      </c>
      <c r="DU156" s="413">
        <v>3.7977656169701812</v>
      </c>
      <c r="DV156" s="413">
        <v>5.5722647955071737E-2</v>
      </c>
      <c r="DX156" s="413">
        <v>3.1539764591381356</v>
      </c>
      <c r="DY156" s="413">
        <v>5.3350107463505381E-2</v>
      </c>
      <c r="EA156" s="413">
        <v>2.7558701569840083</v>
      </c>
      <c r="EB156" s="413">
        <v>5.6503924015758454E-2</v>
      </c>
      <c r="ED156" s="413">
        <v>2.433465908295779</v>
      </c>
      <c r="EE156" s="413">
        <v>5.7545996791134507E-2</v>
      </c>
    </row>
    <row r="157" spans="19:135" x14ac:dyDescent="0.2">
      <c r="S157" s="413">
        <v>9894.8367130865408</v>
      </c>
      <c r="T157" s="413">
        <v>8.9681918757794232</v>
      </c>
      <c r="V157" s="413">
        <v>9653.7364715721615</v>
      </c>
      <c r="W157" s="413">
        <v>3.7695339397286349</v>
      </c>
      <c r="Y157" s="413">
        <v>7359.5340911412859</v>
      </c>
      <c r="Z157" s="413">
        <v>3.0704667980131757</v>
      </c>
      <c r="AB157" s="413">
        <v>5982.1803801062742</v>
      </c>
      <c r="AC157" s="413">
        <v>1.9350228731581482</v>
      </c>
      <c r="AE157" s="413">
        <v>4890.0963549511198</v>
      </c>
      <c r="AF157" s="413">
        <v>1.5184688797198924</v>
      </c>
      <c r="AH157" s="413">
        <v>3544.7595143621329</v>
      </c>
      <c r="AI157" s="413">
        <v>1.9134936111410479</v>
      </c>
      <c r="AJ157" s="413"/>
      <c r="AK157" s="413">
        <v>2727.2242179946834</v>
      </c>
      <c r="AL157" s="413">
        <v>1.7693486175942756</v>
      </c>
      <c r="AN157" s="413">
        <v>2172.733336866117</v>
      </c>
      <c r="AO157" s="413">
        <v>1.3526808298961095</v>
      </c>
      <c r="AQ157" s="413">
        <v>1913.859310245027</v>
      </c>
      <c r="AR157" s="413">
        <v>1.2313428948584881</v>
      </c>
      <c r="AT157" s="413">
        <v>1331.2911144398479</v>
      </c>
      <c r="AU157" s="413">
        <v>1.0481131341546857</v>
      </c>
      <c r="AW157" s="413">
        <v>1112.6865005812385</v>
      </c>
      <c r="AX157" s="413">
        <v>1.2295073535409589</v>
      </c>
      <c r="AZ157" s="413">
        <v>838.1546342083343</v>
      </c>
      <c r="BA157" s="413">
        <v>0.9764138899136845</v>
      </c>
      <c r="BC157" s="413">
        <v>720.30186513711772</v>
      </c>
      <c r="BD157" s="413">
        <v>0.90285985605586672</v>
      </c>
      <c r="BF157" s="413">
        <v>549.5098893715126</v>
      </c>
      <c r="BG157" s="413">
        <v>0.48976785974949022</v>
      </c>
      <c r="BI157" s="413">
        <v>415.39120807467208</v>
      </c>
      <c r="BJ157" s="413">
        <v>0.67850283760398689</v>
      </c>
      <c r="BL157" s="413">
        <v>311.25257113785869</v>
      </c>
      <c r="BM157" s="413">
        <v>0.63587092379441368</v>
      </c>
      <c r="BO157" s="413">
        <v>237.03293439975712</v>
      </c>
      <c r="BP157" s="413">
        <v>0.53642727528206102</v>
      </c>
      <c r="BR157" s="413">
        <v>181.27628218326751</v>
      </c>
      <c r="BS157" s="413">
        <v>0.54897550140130624</v>
      </c>
      <c r="BU157" s="413">
        <v>140.65272421052373</v>
      </c>
      <c r="BV157" s="413">
        <v>0.4107150851622684</v>
      </c>
      <c r="BX157" s="413">
        <v>106.51117206636421</v>
      </c>
      <c r="BY157" s="413">
        <v>0.58665603665377331</v>
      </c>
      <c r="CA157" s="413">
        <v>89.745978796584879</v>
      </c>
      <c r="CB157" s="413">
        <v>0.47714723703295842</v>
      </c>
      <c r="CD157" s="413">
        <v>44.446959454744707</v>
      </c>
      <c r="CE157" s="413">
        <v>0.62319306379708217</v>
      </c>
      <c r="CG157" s="413">
        <v>23.820525135688023</v>
      </c>
      <c r="CH157" s="413">
        <v>0.53125085701901942</v>
      </c>
      <c r="CJ157" s="413">
        <v>15.002218772111069</v>
      </c>
      <c r="CK157" s="413">
        <v>0.59547334476186675</v>
      </c>
      <c r="CT157" s="413">
        <v>20.085929454143756</v>
      </c>
      <c r="CU157" s="413">
        <v>5.0503999818012207E-2</v>
      </c>
      <c r="CW157" s="413">
        <v>18.497936645296789</v>
      </c>
      <c r="CX157" s="413">
        <v>4.1487172031218565E-2</v>
      </c>
      <c r="CZ157" s="413">
        <v>17.005664521743434</v>
      </c>
      <c r="DA157" s="413">
        <v>3.4829730445693742E-2</v>
      </c>
      <c r="DC157" s="413">
        <v>23.807419732535582</v>
      </c>
      <c r="DD157" s="413">
        <v>1.6681005372000592E-2</v>
      </c>
      <c r="DF157" s="413">
        <v>11.167223430989537</v>
      </c>
      <c r="DG157" s="413">
        <v>4.3596917354484781E-2</v>
      </c>
      <c r="DI157" s="413">
        <v>8.4813055455725532</v>
      </c>
      <c r="DJ157" s="413">
        <v>4.2325899659069362E-2</v>
      </c>
      <c r="DL157" s="413">
        <v>6.7594082243167266</v>
      </c>
      <c r="DM157" s="413">
        <v>4.5141183414207149E-2</v>
      </c>
      <c r="DO157" s="413">
        <v>5.5112244367994521</v>
      </c>
      <c r="DP157" s="413">
        <v>4.8522262511041872E-2</v>
      </c>
      <c r="DR157" s="413">
        <v>4.7819415323289984</v>
      </c>
      <c r="DS157" s="413">
        <v>4.915978528183023E-2</v>
      </c>
      <c r="DU157" s="413">
        <v>3.9435777802952829</v>
      </c>
      <c r="DV157" s="413">
        <v>5.2520950539319794E-2</v>
      </c>
      <c r="DX157" s="413">
        <v>3.3417395815637008</v>
      </c>
      <c r="DY157" s="413">
        <v>4.7893007377732909E-2</v>
      </c>
      <c r="EA157" s="413">
        <v>2.8591733492557014</v>
      </c>
      <c r="EB157" s="413">
        <v>5.3211011146131887E-2</v>
      </c>
      <c r="ED157" s="413">
        <v>2.5291118504787526</v>
      </c>
      <c r="EE157" s="413">
        <v>5.4192354425054448E-2</v>
      </c>
    </row>
    <row r="158" spans="19:135" x14ac:dyDescent="0.2">
      <c r="S158" s="413">
        <v>10024.698488058059</v>
      </c>
      <c r="T158" s="413">
        <v>8.5692853835668377</v>
      </c>
      <c r="V158" s="413">
        <v>9801.1356588881881</v>
      </c>
      <c r="W158" s="413">
        <v>3.5804355457805945</v>
      </c>
      <c r="Y158" s="413">
        <v>7464.0088503795396</v>
      </c>
      <c r="Z158" s="413">
        <v>2.914262504469296</v>
      </c>
      <c r="AB158" s="413">
        <v>6069.2408750753648</v>
      </c>
      <c r="AC158" s="413">
        <v>1.8365821796816704</v>
      </c>
      <c r="AE158" s="413">
        <v>4956.0211340598689</v>
      </c>
      <c r="AF158" s="413">
        <v>1.4401449956740979</v>
      </c>
      <c r="AH158" s="413">
        <v>3596.3474803307008</v>
      </c>
      <c r="AI158" s="413">
        <v>1.8161481788691787</v>
      </c>
      <c r="AJ158" s="413"/>
      <c r="AK158" s="413">
        <v>2762.0433257025456</v>
      </c>
      <c r="AL158" s="413">
        <v>1.6768329368110082</v>
      </c>
      <c r="AN158" s="413">
        <v>2200.4731301613051</v>
      </c>
      <c r="AO158" s="413">
        <v>1.2819518697489181</v>
      </c>
      <c r="AQ158" s="413">
        <v>1937.6110629600055</v>
      </c>
      <c r="AR158" s="413">
        <v>1.1669584513052649</v>
      </c>
      <c r="AT158" s="413">
        <v>1347.8129649084581</v>
      </c>
      <c r="AU158" s="413">
        <v>0.99256877569175372</v>
      </c>
      <c r="AW158" s="413">
        <v>1125.3050777172334</v>
      </c>
      <c r="AX158" s="413">
        <v>1.1634819153365403</v>
      </c>
      <c r="AZ158" s="413">
        <v>848.85554992028165</v>
      </c>
      <c r="BA158" s="413">
        <v>0.9253591713277981</v>
      </c>
      <c r="BC158" s="413">
        <v>728.72730799503552</v>
      </c>
      <c r="BD158" s="413">
        <v>0.8550131400360319</v>
      </c>
      <c r="BF158" s="413">
        <v>556.3295249303651</v>
      </c>
      <c r="BG158" s="413">
        <v>0.4638127975724583</v>
      </c>
      <c r="BI158" s="413">
        <v>420.39820297416463</v>
      </c>
      <c r="BJ158" s="413">
        <v>0.64206674224699201</v>
      </c>
      <c r="BL158" s="413">
        <v>315.33751084170996</v>
      </c>
      <c r="BM158" s="413">
        <v>0.60217318509001527</v>
      </c>
      <c r="BO158" s="413">
        <v>240.14380105480254</v>
      </c>
      <c r="BP158" s="413">
        <v>0.5083785718948729</v>
      </c>
      <c r="BR158" s="413">
        <v>183.52599270506997</v>
      </c>
      <c r="BS158" s="413">
        <v>0.51988275268597361</v>
      </c>
      <c r="BU158" s="413">
        <v>142.59914673226658</v>
      </c>
      <c r="BV158" s="413">
        <v>0.38953006047342381</v>
      </c>
      <c r="BX158" s="413">
        <v>107.71907693432348</v>
      </c>
      <c r="BY158" s="413">
        <v>0.55515218124064458</v>
      </c>
      <c r="CA158" s="413">
        <v>91.052079388519417</v>
      </c>
      <c r="CB158" s="413">
        <v>0.45321118084077755</v>
      </c>
      <c r="CD158" s="413">
        <v>44.982709116658235</v>
      </c>
      <c r="CE158" s="413">
        <v>0.5901671834801876</v>
      </c>
      <c r="CG158" s="413">
        <v>24.141656406697557</v>
      </c>
      <c r="CH158" s="413">
        <v>0.50384849726037739</v>
      </c>
      <c r="CJ158" s="413">
        <v>15.193755598396335</v>
      </c>
      <c r="CK158" s="413">
        <v>0.56433724115225792</v>
      </c>
      <c r="CT158" s="413">
        <v>20.675166261100792</v>
      </c>
      <c r="CU158" s="413">
        <v>4.7354257620239364E-2</v>
      </c>
      <c r="CW158" s="413">
        <v>19.124185729846317</v>
      </c>
      <c r="CX158" s="413">
        <v>3.9001461065912277E-2</v>
      </c>
      <c r="CZ158" s="413">
        <v>17.596803725745826</v>
      </c>
      <c r="DA158" s="413">
        <v>3.2742901224787208E-2</v>
      </c>
      <c r="DC158" s="413">
        <v>25.092468001250985</v>
      </c>
      <c r="DD158" s="413">
        <v>1.5915271766395712E-2</v>
      </c>
      <c r="DF158" s="413">
        <v>11.504898740434481</v>
      </c>
      <c r="DG158" s="413">
        <v>4.0877943594405268E-2</v>
      </c>
      <c r="DI158" s="413">
        <v>8.7607614902359305</v>
      </c>
      <c r="DJ158" s="413">
        <v>3.9789936185351912E-2</v>
      </c>
      <c r="DL158" s="413">
        <v>7.0066414417871883</v>
      </c>
      <c r="DM158" s="413">
        <v>4.25104637535096E-2</v>
      </c>
      <c r="DO158" s="413">
        <v>5.7028018269380496</v>
      </c>
      <c r="DP158" s="413">
        <v>4.5615042903631497E-2</v>
      </c>
      <c r="DR158" s="413">
        <v>4.9525054479096227</v>
      </c>
      <c r="DS158" s="413">
        <v>4.6214368389225532E-2</v>
      </c>
      <c r="DU158" s="413">
        <v>4.0914019339999887</v>
      </c>
      <c r="DV158" s="413">
        <v>4.9460155789777943E-2</v>
      </c>
      <c r="DX158" s="413">
        <v>3.5593431780772113</v>
      </c>
      <c r="DY158" s="413">
        <v>4.3596917354484781E-2</v>
      </c>
      <c r="EA158" s="413">
        <v>2.9611553158849135</v>
      </c>
      <c r="EB158" s="413">
        <v>5.0066413888212334E-2</v>
      </c>
      <c r="ED158" s="413">
        <v>2.6124451695694479</v>
      </c>
      <c r="EE158" s="413">
        <v>5.0901096193716536E-2</v>
      </c>
    </row>
    <row r="159" spans="19:135" x14ac:dyDescent="0.2">
      <c r="S159" s="413">
        <v>10156.264594398337</v>
      </c>
      <c r="T159" s="413">
        <v>8.1820170892883333</v>
      </c>
      <c r="V159" s="413">
        <v>9947.2793833723954</v>
      </c>
      <c r="W159" s="413">
        <v>3.398287539695672</v>
      </c>
      <c r="Y159" s="413">
        <v>7572.6348468688193</v>
      </c>
      <c r="Z159" s="413">
        <v>2.7660048141381037</v>
      </c>
      <c r="AB159" s="413">
        <v>6157.5683879714743</v>
      </c>
      <c r="AC159" s="413">
        <v>1.74314947358692</v>
      </c>
      <c r="AE159" s="413">
        <v>5022.8346638567527</v>
      </c>
      <c r="AF159" s="413">
        <v>1.3658611225195054</v>
      </c>
      <c r="AH159" s="413">
        <v>3646.1155297660712</v>
      </c>
      <c r="AI159" s="413">
        <v>1.7237550146002039</v>
      </c>
      <c r="AJ159" s="413"/>
      <c r="AK159" s="413">
        <v>2798.292923267868</v>
      </c>
      <c r="AL159" s="413">
        <v>1.589154714912711</v>
      </c>
      <c r="AN159" s="413">
        <v>2227.7818739983086</v>
      </c>
      <c r="AO159" s="413">
        <v>1.2131101229196857</v>
      </c>
      <c r="AQ159" s="413">
        <v>1963.0406500402705</v>
      </c>
      <c r="AR159" s="413">
        <v>1.1067657666562691</v>
      </c>
      <c r="AT159" s="413">
        <v>1365.020807404703</v>
      </c>
      <c r="AU159" s="413">
        <v>0.94066935061847867</v>
      </c>
      <c r="AW159" s="413">
        <v>1140.0738019533358</v>
      </c>
      <c r="AX159" s="413">
        <v>1.1034685532958193</v>
      </c>
      <c r="AZ159" s="413">
        <v>859.39018379045001</v>
      </c>
      <c r="BA159" s="413">
        <v>0.87632011261907738</v>
      </c>
      <c r="BC159" s="413">
        <v>737.77110276275789</v>
      </c>
      <c r="BD159" s="413">
        <v>0.80970204260476031</v>
      </c>
      <c r="BF159" s="413">
        <v>563.4323137373143</v>
      </c>
      <c r="BG159" s="413">
        <v>0.43956095918588239</v>
      </c>
      <c r="BI159" s="413">
        <v>425.46555061448606</v>
      </c>
      <c r="BJ159" s="413">
        <v>0.60804065849100841</v>
      </c>
      <c r="BL159" s="413">
        <v>319.36349839413759</v>
      </c>
      <c r="BM159" s="413">
        <v>0.57026124528174171</v>
      </c>
      <c r="BO159" s="413">
        <v>243.29549533310632</v>
      </c>
      <c r="BP159" s="413">
        <v>0.4817964787975676</v>
      </c>
      <c r="BR159" s="413">
        <v>185.7381572659371</v>
      </c>
      <c r="BS159" s="413">
        <v>0.49233176316691302</v>
      </c>
      <c r="BU159" s="413">
        <v>144.47064586267521</v>
      </c>
      <c r="BV159" s="413">
        <v>0.36916231701580871</v>
      </c>
      <c r="BX159" s="413">
        <v>109.01748878874878</v>
      </c>
      <c r="BY159" s="413">
        <v>0.52534010575285761</v>
      </c>
      <c r="CA159" s="413">
        <v>92.377188060583322</v>
      </c>
      <c r="CB159" s="413">
        <v>0.43047587515403374</v>
      </c>
      <c r="CD159" s="413">
        <v>45.557013856030167</v>
      </c>
      <c r="CE159" s="413">
        <v>0.55889149717870812</v>
      </c>
      <c r="CG159" s="413">
        <v>24.458496233632747</v>
      </c>
      <c r="CH159" s="413">
        <v>0.47750327265503684</v>
      </c>
      <c r="CJ159" s="413">
        <v>15.387737820018167</v>
      </c>
      <c r="CK159" s="413">
        <v>0.5348291817809282</v>
      </c>
      <c r="CT159" s="413">
        <v>21.244428535211476</v>
      </c>
      <c r="CU159" s="413">
        <v>4.432374343736676E-2</v>
      </c>
      <c r="CW159" s="413">
        <v>19.788967509769147</v>
      </c>
      <c r="CX159" s="413">
        <v>3.6664681895677349E-2</v>
      </c>
      <c r="CZ159" s="413">
        <v>18.208491703838266</v>
      </c>
      <c r="DA159" s="413">
        <v>3.0781104731424157E-2</v>
      </c>
      <c r="DC159" s="413">
        <v>26.493263821137749</v>
      </c>
      <c r="DD159" s="413">
        <v>1.521113965275871E-2</v>
      </c>
      <c r="DF159" s="413">
        <v>11.894397982549355</v>
      </c>
      <c r="DG159" s="413">
        <v>3.8395307994556663E-2</v>
      </c>
      <c r="DI159" s="413">
        <v>9.0415000089001065</v>
      </c>
      <c r="DJ159" s="413">
        <v>3.7340869744341677E-2</v>
      </c>
      <c r="DL159" s="413">
        <v>7.2756558174256085</v>
      </c>
      <c r="DM159" s="413">
        <v>4.0033056111012343E-2</v>
      </c>
      <c r="DO159" s="413">
        <v>5.9217563268378015</v>
      </c>
      <c r="DP159" s="413">
        <v>4.295670785093595E-2</v>
      </c>
      <c r="DR159" s="413">
        <v>5.1291530951924251</v>
      </c>
      <c r="DS159" s="413">
        <v>4.3445426650478944E-2</v>
      </c>
      <c r="DU159" s="413">
        <v>4.2410497183235849</v>
      </c>
      <c r="DV159" s="413">
        <v>4.6537221853309871E-2</v>
      </c>
      <c r="DX159" s="413">
        <v>3.761338902136766</v>
      </c>
      <c r="DY159" s="413">
        <v>3.9998233956089327E-2</v>
      </c>
      <c r="EA159" s="413">
        <v>3.3417395815637008</v>
      </c>
      <c r="EB159" s="413">
        <v>4.2919342601287783E-2</v>
      </c>
      <c r="ED159" s="413">
        <v>2.7079983901035001</v>
      </c>
      <c r="EE159" s="413">
        <v>4.7934702661691357E-2</v>
      </c>
    </row>
    <row r="160" spans="19:135" x14ac:dyDescent="0.2">
      <c r="S160" s="413">
        <v>10289.557400086034</v>
      </c>
      <c r="T160" s="413">
        <v>7.8122504564717001</v>
      </c>
      <c r="V160" s="413">
        <v>10095.602241882429</v>
      </c>
      <c r="W160" s="413">
        <v>3.2254059749965793</v>
      </c>
      <c r="Y160" s="413">
        <v>7682.8417106038232</v>
      </c>
      <c r="Z160" s="413">
        <v>2.6233319920433726</v>
      </c>
      <c r="AB160" s="413">
        <v>6242.7798892544542</v>
      </c>
      <c r="AC160" s="413">
        <v>1.6532363781872337</v>
      </c>
      <c r="AE160" s="413">
        <v>5088.755329730323</v>
      </c>
      <c r="AF160" s="413">
        <v>1.2944429913786213</v>
      </c>
      <c r="AH160" s="413">
        <v>3695.269849733902</v>
      </c>
      <c r="AI160" s="413">
        <v>1.6348423014784124</v>
      </c>
      <c r="AJ160" s="413"/>
      <c r="AK160" s="413">
        <v>2834.0193817125091</v>
      </c>
      <c r="AL160" s="413">
        <v>1.5060610109031589</v>
      </c>
      <c r="AN160" s="413">
        <v>2255.4295301718175</v>
      </c>
      <c r="AO160" s="413">
        <v>1.1479652279133135</v>
      </c>
      <c r="AQ160" s="413">
        <v>1988.103247892574</v>
      </c>
      <c r="AR160" s="413">
        <v>1.0496778705978191</v>
      </c>
      <c r="AT160" s="413">
        <v>1383.4230409549443</v>
      </c>
      <c r="AU160" s="413">
        <v>0.89214884543903417</v>
      </c>
      <c r="AW160" s="413">
        <v>1156.258105809783</v>
      </c>
      <c r="AX160" s="413">
        <v>1.0481131341546857</v>
      </c>
      <c r="AZ160" s="413">
        <v>870.05555664299152</v>
      </c>
      <c r="BA160" s="413">
        <v>0.83049909634402785</v>
      </c>
      <c r="BC160" s="413">
        <v>747.19039851458729</v>
      </c>
      <c r="BD160" s="413">
        <v>0.7667921896155796</v>
      </c>
      <c r="BF160" s="413">
        <v>570.62578550566559</v>
      </c>
      <c r="BG160" s="413">
        <v>0.41626659268314614</v>
      </c>
      <c r="BI160" s="413">
        <v>430.74574675682635</v>
      </c>
      <c r="BJ160" s="413">
        <v>0.57581777415276358</v>
      </c>
      <c r="BL160" s="413">
        <v>323.44088666869652</v>
      </c>
      <c r="BM160" s="413">
        <v>0.54004046663364946</v>
      </c>
      <c r="BO160" s="413">
        <v>246.57543106929037</v>
      </c>
      <c r="BP160" s="413">
        <v>0.45660430988766471</v>
      </c>
      <c r="BR160" s="413">
        <v>188.04324142625174</v>
      </c>
      <c r="BS160" s="413">
        <v>0.46658872542540558</v>
      </c>
      <c r="BU160" s="413">
        <v>146.3667069142129</v>
      </c>
      <c r="BV160" s="413">
        <v>0.34985956190094442</v>
      </c>
      <c r="BX160" s="413">
        <v>110.2926772434232</v>
      </c>
      <c r="BY160" s="413">
        <v>0.49712896037923004</v>
      </c>
      <c r="CA160" s="413">
        <v>93.754614798709198</v>
      </c>
      <c r="CB160" s="413">
        <v>0.40888108441158322</v>
      </c>
      <c r="CD160" s="413">
        <v>46.154913028425995</v>
      </c>
      <c r="CE160" s="413">
        <v>0.53006341027890902</v>
      </c>
      <c r="CG160" s="413">
        <v>24.788228174374932</v>
      </c>
      <c r="CH160" s="413">
        <v>0.45253558686003259</v>
      </c>
      <c r="CJ160" s="413">
        <v>15.584196657909201</v>
      </c>
      <c r="CK160" s="413">
        <v>0.50686403948890379</v>
      </c>
      <c r="CT160" s="413">
        <v>21.867650839376864</v>
      </c>
      <c r="CU160" s="413">
        <v>4.1559440301555728E-2</v>
      </c>
      <c r="CW160" s="413">
        <v>20.51277201239678</v>
      </c>
      <c r="CX160" s="413">
        <v>3.4527952367983512E-2</v>
      </c>
      <c r="CZ160" s="413">
        <v>18.824941607371464</v>
      </c>
      <c r="DA160" s="413">
        <v>2.8936849608477557E-2</v>
      </c>
      <c r="DC160" s="413">
        <v>27.996778863242362</v>
      </c>
      <c r="DD160" s="413">
        <v>1.4550816945665412E-2</v>
      </c>
      <c r="DF160" s="413">
        <v>12.307862857532728</v>
      </c>
      <c r="DG160" s="413">
        <v>3.609484658864149E-2</v>
      </c>
      <c r="DI160" s="413">
        <v>9.3312347907258371</v>
      </c>
      <c r="DJ160" s="413">
        <v>3.5073050857060369E-2</v>
      </c>
      <c r="DL160" s="413">
        <v>7.5616211778953826</v>
      </c>
      <c r="DM160" s="413">
        <v>3.7732847183421084E-2</v>
      </c>
      <c r="DO160" s="413">
        <v>6.1545074664068959</v>
      </c>
      <c r="DP160" s="413">
        <v>4.0488512501956044E-2</v>
      </c>
      <c r="DR160" s="413">
        <v>5.312101470787141</v>
      </c>
      <c r="DS160" s="413">
        <v>4.0877943594405268E-2</v>
      </c>
      <c r="DU160" s="413">
        <v>4.39617104440969</v>
      </c>
      <c r="DV160" s="413">
        <v>4.3787023781914076E-2</v>
      </c>
      <c r="DX160" s="413">
        <v>4.0379820454860855</v>
      </c>
      <c r="DY160" s="413">
        <v>3.5844437436727189E-2</v>
      </c>
      <c r="EA160" s="413">
        <v>4.2336244316522382</v>
      </c>
      <c r="EB160" s="413">
        <v>3.1376076807037988E-2</v>
      </c>
      <c r="ED160" s="413">
        <v>3.1374393735818895</v>
      </c>
      <c r="EE160" s="413">
        <v>4.0312726942699731E-2</v>
      </c>
    </row>
    <row r="161" spans="19:135" x14ac:dyDescent="0.2">
      <c r="S161" s="413">
        <v>10428.273848493154</v>
      </c>
      <c r="T161" s="413">
        <v>7.4647604084171206</v>
      </c>
      <c r="V161" s="413">
        <v>10246.136727261357</v>
      </c>
      <c r="W161" s="413">
        <v>3.0636037205390494</v>
      </c>
      <c r="Y161" s="413">
        <v>7789.1607045688597</v>
      </c>
      <c r="Z161" s="413">
        <v>2.4898748509945423</v>
      </c>
      <c r="AB161" s="413">
        <v>6331.4013859185352</v>
      </c>
      <c r="AC161" s="413">
        <v>1.5691310490943147</v>
      </c>
      <c r="AE161" s="413">
        <v>5157.3582869524753</v>
      </c>
      <c r="AF161" s="413">
        <v>1.2267591706823069</v>
      </c>
      <c r="AH161" s="413">
        <v>3745.0868330627231</v>
      </c>
      <c r="AI161" s="413">
        <v>1.5505157798326246</v>
      </c>
      <c r="AJ161" s="413"/>
      <c r="AK161" s="413">
        <v>2869.1906856759538</v>
      </c>
      <c r="AL161" s="413">
        <v>1.4262478782072139</v>
      </c>
      <c r="AN161" s="413">
        <v>2286.6412884820197</v>
      </c>
      <c r="AO161" s="413">
        <v>1.0887522294774994</v>
      </c>
      <c r="AQ161" s="413">
        <v>2013.4858257774304</v>
      </c>
      <c r="AR161" s="413">
        <v>0.99479232580703203</v>
      </c>
      <c r="AT161" s="413">
        <v>1402.0733602470295</v>
      </c>
      <c r="AU161" s="413">
        <v>0.84550017655883225</v>
      </c>
      <c r="AW161" s="413">
        <v>1172.258981944449</v>
      </c>
      <c r="AX161" s="413">
        <v>0.99479232580703203</v>
      </c>
      <c r="AZ161" s="413">
        <v>881.16375887245454</v>
      </c>
      <c r="BA161" s="413">
        <v>0.7864871113709766</v>
      </c>
      <c r="BC161" s="413">
        <v>756.72995261230199</v>
      </c>
      <c r="BD161" s="413">
        <v>0.72615632802900165</v>
      </c>
      <c r="BF161" s="413">
        <v>577.91109800593847</v>
      </c>
      <c r="BG161" s="413">
        <v>0.39420670230806415</v>
      </c>
      <c r="BI161" s="413">
        <v>436.39893830078535</v>
      </c>
      <c r="BJ161" s="413">
        <v>0.54611661585008697</v>
      </c>
      <c r="BL161" s="413">
        <v>327.57033191039511</v>
      </c>
      <c r="BM161" s="413">
        <v>0.51142122670075729</v>
      </c>
      <c r="BO161" s="413">
        <v>249.81153531956841</v>
      </c>
      <c r="BP161" s="413">
        <v>0.43240673747142488</v>
      </c>
      <c r="BR161" s="413">
        <v>190.44403335005262</v>
      </c>
      <c r="BS161" s="413">
        <v>0.44219173935421469</v>
      </c>
      <c r="BU161" s="413">
        <v>148.23540480097418</v>
      </c>
      <c r="BV161" s="413">
        <v>0.33131888696361228</v>
      </c>
      <c r="BX161" s="413">
        <v>111.54346680059365</v>
      </c>
      <c r="BY161" s="413">
        <v>0.470432774009449</v>
      </c>
      <c r="CA161" s="413">
        <v>95.186117934220604</v>
      </c>
      <c r="CB161" s="413">
        <v>0.38836959476479421</v>
      </c>
      <c r="CD161" s="413">
        <v>46.777140531796462</v>
      </c>
      <c r="CE161" s="413">
        <v>0.50234746059402968</v>
      </c>
      <c r="CG161" s="413">
        <v>25.113553735823157</v>
      </c>
      <c r="CH161" s="413">
        <v>0.42887341114141359</v>
      </c>
      <c r="CJ161" s="413">
        <v>15.783163731607017</v>
      </c>
      <c r="CK161" s="413">
        <v>0.48036113824515025</v>
      </c>
      <c r="CT161" s="413">
        <v>22.568399502624263</v>
      </c>
      <c r="CU161" s="413">
        <v>3.9035415438021588E-2</v>
      </c>
      <c r="CW161" s="413">
        <v>21.33770176737454</v>
      </c>
      <c r="CX161" s="413">
        <v>3.2572386863075987E-2</v>
      </c>
      <c r="CZ161" s="413">
        <v>19.49639602173902</v>
      </c>
      <c r="DA161" s="413">
        <v>2.7203093344756176E-2</v>
      </c>
      <c r="DC161" s="413">
        <v>29.585619650679689</v>
      </c>
      <c r="DD161" s="413">
        <v>1.3919159157010618E-2</v>
      </c>
      <c r="DF161" s="413">
        <v>12.735700313885573</v>
      </c>
      <c r="DG161" s="413">
        <v>3.3932217718953279E-2</v>
      </c>
      <c r="DI161" s="413">
        <v>9.6556007512266007</v>
      </c>
      <c r="DJ161" s="413">
        <v>3.297164305234096E-2</v>
      </c>
      <c r="DL161" s="413">
        <v>7.851943555155052</v>
      </c>
      <c r="DM161" s="413">
        <v>3.5533867550373167E-2</v>
      </c>
      <c r="DO161" s="413">
        <v>6.3852078375867896</v>
      </c>
      <c r="DP161" s="413">
        <v>3.8095773430690566E-2</v>
      </c>
      <c r="DR161" s="413">
        <v>5.5208904858347454</v>
      </c>
      <c r="DS161" s="413">
        <v>3.8529189341502811E-2</v>
      </c>
      <c r="DU161" s="413">
        <v>4.5529751671341856</v>
      </c>
      <c r="DV161" s="413">
        <v>4.1163516807976953E-2</v>
      </c>
      <c r="DX161" s="413">
        <v>4.4038814190043194</v>
      </c>
      <c r="DY161" s="413">
        <v>3.1871416115850704E-2</v>
      </c>
      <c r="EA161" s="413">
        <v>5.4060083520410149</v>
      </c>
      <c r="EB161" s="413">
        <v>2.404099183509972E-2</v>
      </c>
      <c r="ED161" s="413">
        <v>3.5313861181927098</v>
      </c>
      <c r="EE161" s="413">
        <v>3.5844437436727189E-2</v>
      </c>
    </row>
    <row r="162" spans="19:135" x14ac:dyDescent="0.2">
      <c r="S162" s="413">
        <v>10565.136556905847</v>
      </c>
      <c r="T162" s="413">
        <v>7.1220941377073075</v>
      </c>
      <c r="V162" s="413">
        <v>10398.915816849661</v>
      </c>
      <c r="W162" s="413">
        <v>2.9099182643235042</v>
      </c>
      <c r="Y162" s="413">
        <v>7899.7343739343478</v>
      </c>
      <c r="Z162" s="413">
        <v>2.3632070940385179</v>
      </c>
      <c r="AB162" s="413">
        <v>6419.0184748936508</v>
      </c>
      <c r="AC162" s="413">
        <v>1.4881939683392651</v>
      </c>
      <c r="AE162" s="413">
        <v>5230.5713135737315</v>
      </c>
      <c r="AF162" s="413">
        <v>1.1643500771435324</v>
      </c>
      <c r="AH162" s="413">
        <v>3798.2514818523186</v>
      </c>
      <c r="AI162" s="413">
        <v>1.4727342693208634</v>
      </c>
      <c r="AJ162" s="413"/>
      <c r="AK162" s="413">
        <v>2904.7984794638728</v>
      </c>
      <c r="AL162" s="413">
        <v>1.3516722450584229</v>
      </c>
      <c r="AN162" s="413">
        <v>2320.737161255197</v>
      </c>
      <c r="AO162" s="413">
        <v>1.0341350536426628</v>
      </c>
      <c r="AQ162" s="413">
        <v>2036.3200438537103</v>
      </c>
      <c r="AR162" s="413">
        <v>0.9420736833816955</v>
      </c>
      <c r="AT162" s="413">
        <v>1419.9739578666347</v>
      </c>
      <c r="AU162" s="413">
        <v>0.80129067275676691</v>
      </c>
      <c r="AW162" s="413">
        <v>1187.2254857927619</v>
      </c>
      <c r="AX162" s="413">
        <v>0.94277663577012849</v>
      </c>
      <c r="AZ162" s="413">
        <v>892.7283246238444</v>
      </c>
      <c r="BA162" s="413">
        <v>0.74536328206328251</v>
      </c>
      <c r="BC162" s="413">
        <v>766.39130042225429</v>
      </c>
      <c r="BD162" s="413">
        <v>0.68818707404782498</v>
      </c>
      <c r="BF162" s="413">
        <v>585.28942379017951</v>
      </c>
      <c r="BG162" s="413">
        <v>0.37359442665435783</v>
      </c>
      <c r="BI162" s="413">
        <v>441.9705453347915</v>
      </c>
      <c r="BJ162" s="413">
        <v>0.51756127633134297</v>
      </c>
      <c r="BL162" s="413">
        <v>331.7524987426749</v>
      </c>
      <c r="BM162" s="413">
        <v>0.4843186525456023</v>
      </c>
      <c r="BO162" s="413">
        <v>253.09011083583277</v>
      </c>
      <c r="BP162" s="413">
        <v>0.40979705880514083</v>
      </c>
      <c r="BR162" s="413">
        <v>192.8754767443221</v>
      </c>
      <c r="BS162" s="413">
        <v>0.41875795565313856</v>
      </c>
      <c r="BU162" s="413">
        <v>150.12796078952383</v>
      </c>
      <c r="BV162" s="413">
        <v>0.31376076807037978</v>
      </c>
      <c r="BX162" s="413">
        <v>112.88797664694044</v>
      </c>
      <c r="BY162" s="413">
        <v>0.44550236737604076</v>
      </c>
      <c r="CA162" s="413">
        <v>96.605428336427366</v>
      </c>
      <c r="CB162" s="413">
        <v>0.36861201320637699</v>
      </c>
      <c r="CD162" s="413">
        <v>47.407756461025585</v>
      </c>
      <c r="CE162" s="413">
        <v>0.47608072217715813</v>
      </c>
      <c r="CG162" s="413">
        <v>25.452116692970918</v>
      </c>
      <c r="CH162" s="413">
        <v>0.40644848300286601</v>
      </c>
      <c r="CJ162" s="413">
        <v>15.984671064343196</v>
      </c>
      <c r="CK162" s="413">
        <v>0.45524402040604389</v>
      </c>
      <c r="CT162" s="413">
        <v>23.373376845306378</v>
      </c>
      <c r="CU162" s="413">
        <v>3.6696601885809296E-2</v>
      </c>
      <c r="CW162" s="413">
        <v>22.215262328564879</v>
      </c>
      <c r="CX162" s="413">
        <v>3.0754330247990111E-2</v>
      </c>
      <c r="CZ162" s="413">
        <v>20.280451788723756</v>
      </c>
      <c r="DA162" s="413">
        <v>2.566238712491347E-2</v>
      </c>
      <c r="DC162" s="413">
        <v>31.292033747990008</v>
      </c>
      <c r="DD162" s="413">
        <v>1.3338115758329216E-2</v>
      </c>
      <c r="DF162" s="413">
        <v>13.178409961387864</v>
      </c>
      <c r="DG162" s="413">
        <v>3.1871416115850704E-2</v>
      </c>
      <c r="DI162" s="413">
        <v>10</v>
      </c>
      <c r="DJ162" s="413">
        <v>3.1023126455902807E-2</v>
      </c>
      <c r="DL162" s="413">
        <v>8.1605595652417868</v>
      </c>
      <c r="DM162" s="413">
        <v>3.3463039164514576E-2</v>
      </c>
      <c r="DO162" s="413">
        <v>6.6245559619058323</v>
      </c>
      <c r="DP162" s="413">
        <v>3.5844437436727189E-2</v>
      </c>
      <c r="DR162" s="413">
        <v>5.7580306540409039</v>
      </c>
      <c r="DS162" s="413">
        <v>3.6410319493106753E-2</v>
      </c>
      <c r="DU162" s="413">
        <v>4.7153722325933973</v>
      </c>
      <c r="DV162" s="413">
        <v>3.8730887183157307E-2</v>
      </c>
      <c r="DX162" s="413">
        <v>4.8029365495400205</v>
      </c>
      <c r="DY162" s="413">
        <v>2.9240607723438852E-2</v>
      </c>
      <c r="EA162" s="413">
        <v>6.7950362951111272</v>
      </c>
      <c r="EB162" s="413">
        <v>1.900691202813776E-2</v>
      </c>
      <c r="ED162" s="413">
        <v>3.8211297149093113</v>
      </c>
      <c r="EE162" s="413">
        <v>3.1871416115850704E-2</v>
      </c>
    </row>
    <row r="163" spans="19:135" x14ac:dyDescent="0.2">
      <c r="S163" s="413">
        <v>10700.024119613716</v>
      </c>
      <c r="T163" s="413">
        <v>6.7951577989253531</v>
      </c>
      <c r="V163" s="413">
        <v>10546.537148967949</v>
      </c>
      <c r="W163" s="413">
        <v>2.7618815791383038</v>
      </c>
      <c r="Y163" s="413">
        <v>8009.054836709015</v>
      </c>
      <c r="Z163" s="413">
        <v>2.2396397478622232</v>
      </c>
      <c r="AB163" s="413">
        <v>6510.1418261011213</v>
      </c>
      <c r="AC163" s="413">
        <v>1.4124848652051361</v>
      </c>
      <c r="AE163" s="413">
        <v>5304.8236605153561</v>
      </c>
      <c r="AF163" s="413">
        <v>1.1051159302849325</v>
      </c>
      <c r="AH163" s="413">
        <v>3852.1708474233697</v>
      </c>
      <c r="AI163" s="413">
        <v>1.3978116496507906</v>
      </c>
      <c r="AJ163" s="413"/>
      <c r="AK163" s="413">
        <v>2942.9216236264115</v>
      </c>
      <c r="AL163" s="413">
        <v>1.2800408865176562</v>
      </c>
      <c r="AN163" s="413">
        <v>2354.5115567287835</v>
      </c>
      <c r="AO163" s="413">
        <v>0.98152535417034126</v>
      </c>
      <c r="AQ163" s="413">
        <v>2096.0217066546461</v>
      </c>
      <c r="AR163" s="413">
        <v>0.82432747127129957</v>
      </c>
      <c r="AT163" s="413">
        <v>1438.1030965913078</v>
      </c>
      <c r="AU163" s="413">
        <v>0.75939279499643642</v>
      </c>
      <c r="AW163" s="413">
        <v>1202.3830704865973</v>
      </c>
      <c r="AX163" s="413">
        <v>0.89281454513195824</v>
      </c>
      <c r="AZ163" s="413">
        <v>904.12599537047322</v>
      </c>
      <c r="BA163" s="413">
        <v>0.70638973508377612</v>
      </c>
      <c r="BC163" s="413">
        <v>776.17599691317628</v>
      </c>
      <c r="BD163" s="413">
        <v>0.65171686078091706</v>
      </c>
      <c r="BF163" s="413">
        <v>592.76195038067988</v>
      </c>
      <c r="BG163" s="413">
        <v>0.35379593155146122</v>
      </c>
      <c r="BI163" s="413">
        <v>447.45557500437178</v>
      </c>
      <c r="BJ163" s="413">
        <v>0.49013331257219594</v>
      </c>
      <c r="BL163" s="413">
        <v>335.98806027437996</v>
      </c>
      <c r="BM163" s="413">
        <v>0.45865236903988782</v>
      </c>
      <c r="BO163" s="413">
        <v>256.41171501929671</v>
      </c>
      <c r="BP163" s="413">
        <v>0.38865938667709415</v>
      </c>
      <c r="BR163" s="413">
        <v>195.47568587660007</v>
      </c>
      <c r="BS163" s="413">
        <v>0.39686194433834449</v>
      </c>
      <c r="BU163" s="413">
        <v>152.09826955017246</v>
      </c>
      <c r="BV163" s="413">
        <v>0.29735484852888194</v>
      </c>
      <c r="BX163" s="413">
        <v>114.248692791861</v>
      </c>
      <c r="BY163" s="413">
        <v>0.42157856656070136</v>
      </c>
      <c r="CA163" s="413">
        <v>98.011356588881853</v>
      </c>
      <c r="CB163" s="413">
        <v>0.3495986998840856</v>
      </c>
      <c r="CD163" s="413">
        <v>48.029945141845758</v>
      </c>
      <c r="CE163" s="413">
        <v>0.45152408372492964</v>
      </c>
      <c r="CG163" s="413">
        <v>25.813430837408792</v>
      </c>
      <c r="CH163" s="413">
        <v>0.38577117159519125</v>
      </c>
      <c r="CJ163" s="413">
        <v>16.188751088197389</v>
      </c>
      <c r="CK163" s="413">
        <v>0.43144022614437816</v>
      </c>
      <c r="CT163" s="413">
        <v>24.228285288300853</v>
      </c>
      <c r="CU163" s="413">
        <v>3.4527952367983512E-2</v>
      </c>
      <c r="CW163" s="413">
        <v>23.108658447743434</v>
      </c>
      <c r="CX163" s="413">
        <v>2.9012492020268534E-2</v>
      </c>
      <c r="CZ163" s="413">
        <v>21.151563027176021</v>
      </c>
      <c r="DA163" s="413">
        <v>2.4272225563764196E-2</v>
      </c>
      <c r="DC163" s="413">
        <v>33.125880261354176</v>
      </c>
      <c r="DD163" s="413">
        <v>1.2792454845015568E-2</v>
      </c>
      <c r="DF163" s="413">
        <v>13.612633794632902</v>
      </c>
      <c r="DG163" s="413">
        <v>2.9935772947204904E-2</v>
      </c>
      <c r="DI163" s="413">
        <v>10.347613116351063</v>
      </c>
      <c r="DJ163" s="413">
        <v>2.9189760836944537E-2</v>
      </c>
      <c r="DL163" s="413">
        <v>8.5036281669506337</v>
      </c>
      <c r="DM163" s="413">
        <v>3.1595270002565665E-2</v>
      </c>
      <c r="DO163" s="413">
        <v>6.9030512210389228</v>
      </c>
      <c r="DP163" s="413">
        <v>3.3784897071689565E-2</v>
      </c>
      <c r="DR163" s="413">
        <v>6.0000973296512736</v>
      </c>
      <c r="DS163" s="413">
        <v>3.4378045269848251E-2</v>
      </c>
      <c r="DU163" s="413">
        <v>4.8964151655867409</v>
      </c>
      <c r="DV163" s="413">
        <v>3.6473744177975859E-2</v>
      </c>
      <c r="DX163" s="413">
        <v>5.3635465573579379</v>
      </c>
      <c r="DY163" s="413">
        <v>2.5999559286685504E-2</v>
      </c>
      <c r="EA163" s="413">
        <v>9.7662092992802307</v>
      </c>
      <c r="EB163" s="413">
        <v>1.4677992676220698E-2</v>
      </c>
      <c r="ED163" s="413">
        <v>4.2671409285185637</v>
      </c>
      <c r="EE163" s="413">
        <v>2.8561585549968724E-2</v>
      </c>
    </row>
    <row r="164" spans="19:135" x14ac:dyDescent="0.2">
      <c r="S164" s="413">
        <v>10840.45333180813</v>
      </c>
      <c r="T164" s="413">
        <v>6.4880669445129673</v>
      </c>
      <c r="V164" s="413">
        <v>10696.254089713157</v>
      </c>
      <c r="W164" s="413">
        <v>2.6194214369241626</v>
      </c>
      <c r="Y164" s="413">
        <v>8119.8881305506065</v>
      </c>
      <c r="Z164" s="413">
        <v>2.1241172723879336</v>
      </c>
      <c r="AB164" s="413">
        <v>6607.2138804526985</v>
      </c>
      <c r="AC164" s="413">
        <v>1.341627665414163</v>
      </c>
      <c r="AE164" s="413">
        <v>5376.3394963283299</v>
      </c>
      <c r="AF164" s="413">
        <v>1.0473316408475248</v>
      </c>
      <c r="AH164" s="413">
        <v>3905.4791081564035</v>
      </c>
      <c r="AI164" s="413">
        <v>1.3257113655901092</v>
      </c>
      <c r="AJ164" s="413"/>
      <c r="AK164" s="413">
        <v>2982.5959866428957</v>
      </c>
      <c r="AL164" s="413">
        <v>1.2140153160838525</v>
      </c>
      <c r="AN164" s="413">
        <v>2387.935823124807</v>
      </c>
      <c r="AO164" s="413">
        <v>0.93089746244678728</v>
      </c>
      <c r="AQ164" s="413">
        <v>2069.598657862151</v>
      </c>
      <c r="AR164" s="413">
        <v>0.8704570107817734</v>
      </c>
      <c r="AT164" s="413">
        <v>1456.977043290033</v>
      </c>
      <c r="AU164" s="413">
        <v>0.72022268488427899</v>
      </c>
      <c r="AW164" s="413">
        <v>1218.1633813958815</v>
      </c>
      <c r="AX164" s="413">
        <v>0.84550017655883225</v>
      </c>
      <c r="AZ164" s="413">
        <v>915.66918283799566</v>
      </c>
      <c r="BA164" s="413">
        <v>0.66895487869141435</v>
      </c>
      <c r="BC164" s="413">
        <v>785.80864871955384</v>
      </c>
      <c r="BD164" s="413">
        <v>0.61717937264921163</v>
      </c>
      <c r="BF164" s="413">
        <v>600.32988046110518</v>
      </c>
      <c r="BG164" s="413">
        <v>0.33504665019580832</v>
      </c>
      <c r="BI164" s="413">
        <v>452.84906369225382</v>
      </c>
      <c r="BJ164" s="413">
        <v>0.4638127975724583</v>
      </c>
      <c r="BL164" s="413">
        <v>340.39763338221752</v>
      </c>
      <c r="BM164" s="413">
        <v>0.43467035908286888</v>
      </c>
      <c r="BO164" s="413">
        <v>259.86847424172527</v>
      </c>
      <c r="BP164" s="413">
        <v>0.36861201320637699</v>
      </c>
      <c r="BR164" s="413">
        <v>198.0411470628506</v>
      </c>
      <c r="BS164" s="413">
        <v>0.37639147614127555</v>
      </c>
      <c r="BU164" s="413">
        <v>154.20308123464051</v>
      </c>
      <c r="BV164" s="413">
        <v>0.28201703885251428</v>
      </c>
      <c r="BX164" s="413">
        <v>115.58507116223549</v>
      </c>
      <c r="BY164" s="413">
        <v>0.39893949123138595</v>
      </c>
      <c r="CA164" s="413">
        <v>99.507854276744411</v>
      </c>
      <c r="CB164" s="413">
        <v>0.332061106714368</v>
      </c>
      <c r="CD164" s="413">
        <v>48.626015800653533</v>
      </c>
      <c r="CE164" s="413">
        <v>0.42759573596952122</v>
      </c>
      <c r="CG164" s="413">
        <v>26.189101566601217</v>
      </c>
      <c r="CH164" s="413">
        <v>0.36614577998776077</v>
      </c>
      <c r="CJ164" s="413">
        <v>16.401215428119748</v>
      </c>
      <c r="CK164" s="413">
        <v>0.40888108441158322</v>
      </c>
      <c r="CT164" s="413">
        <v>25.092468001250985</v>
      </c>
      <c r="CU164" s="413">
        <v>3.2459204231906992E-2</v>
      </c>
      <c r="CW164" s="413">
        <v>24.016930637743773</v>
      </c>
      <c r="CX164" s="413">
        <v>2.7369306580206025E-2</v>
      </c>
      <c r="CZ164" s="413">
        <v>22.079428268087206</v>
      </c>
      <c r="DA164" s="413">
        <v>2.2937401556835778E-2</v>
      </c>
      <c r="DC164" s="413">
        <v>35.067197994443525</v>
      </c>
      <c r="DD164" s="413">
        <v>1.2269116862295202E-2</v>
      </c>
      <c r="DF164" s="413">
        <v>14.061165145849417</v>
      </c>
      <c r="DG164" s="413">
        <v>2.8117686979742307E-2</v>
      </c>
      <c r="DI164" s="413">
        <v>10.71669529732425</v>
      </c>
      <c r="DJ164" s="413">
        <v>2.7464741148160516E-2</v>
      </c>
      <c r="DL164" s="413">
        <v>8.8688866010831848</v>
      </c>
      <c r="DM164" s="413">
        <v>2.9857723324202091E-2</v>
      </c>
      <c r="DO164" s="413">
        <v>7.1492715977946721</v>
      </c>
      <c r="DP164" s="413">
        <v>3.1815994481219058E-2</v>
      </c>
      <c r="DR164" s="413">
        <v>6.2413937676461311</v>
      </c>
      <c r="DS164" s="413">
        <v>3.2346414888096753E-2</v>
      </c>
      <c r="DU164" s="413">
        <v>5.0888658755946414</v>
      </c>
      <c r="DV164" s="413">
        <v>3.4378045269848251E-2</v>
      </c>
      <c r="DX164" s="413">
        <v>6.0370103137037558</v>
      </c>
      <c r="DY164" s="413">
        <v>2.2937401556835778E-2</v>
      </c>
      <c r="EA164" s="413">
        <v>12.275553852817559</v>
      </c>
      <c r="EB164" s="413">
        <v>1.2949258422052624E-2</v>
      </c>
      <c r="ED164" s="413">
        <v>4.8029365495400205</v>
      </c>
      <c r="EE164" s="413">
        <v>2.5197679300473577E-2</v>
      </c>
    </row>
    <row r="165" spans="19:135" x14ac:dyDescent="0.2">
      <c r="S165" s="413">
        <v>10982.725564487084</v>
      </c>
      <c r="T165" s="413">
        <v>6.1948543245219572</v>
      </c>
      <c r="V165" s="413">
        <v>10855.744832939687</v>
      </c>
      <c r="W165" s="413">
        <v>2.4880183524274391</v>
      </c>
      <c r="Y165" s="413">
        <v>8229.3546507455067</v>
      </c>
      <c r="Z165" s="413">
        <v>2.014553541998628</v>
      </c>
      <c r="AB165" s="413">
        <v>6703.3706785177928</v>
      </c>
      <c r="AC165" s="413">
        <v>1.2733748506269942</v>
      </c>
      <c r="AE165" s="413">
        <v>5450.7399627176346</v>
      </c>
      <c r="AF165" s="413">
        <v>0.99330940628558573</v>
      </c>
      <c r="AH165" s="413">
        <v>3958.1299822559181</v>
      </c>
      <c r="AI165" s="413">
        <v>1.2573300739723148</v>
      </c>
      <c r="AJ165" s="413"/>
      <c r="AK165" s="413">
        <v>3022.8052110257604</v>
      </c>
      <c r="AL165" s="413">
        <v>1.1513953993264474</v>
      </c>
      <c r="AN165" s="413">
        <v>2420.9812695795081</v>
      </c>
      <c r="AO165" s="413">
        <v>0.88288099936283115</v>
      </c>
      <c r="AQ165" s="413">
        <v>2149.8841589369881</v>
      </c>
      <c r="AR165" s="413">
        <v>0.73982432032313961</v>
      </c>
      <c r="AT165" s="413">
        <v>1476.0986953617826</v>
      </c>
      <c r="AU165" s="413">
        <v>0.6825636891696758</v>
      </c>
      <c r="AW165" s="413">
        <v>1234.150796196184</v>
      </c>
      <c r="AX165" s="413">
        <v>0.80129067275676691</v>
      </c>
      <c r="AZ165" s="413">
        <v>927.35974487232966</v>
      </c>
      <c r="BA165" s="413">
        <v>0.63397657345523517</v>
      </c>
      <c r="BC165" s="413">
        <v>795.56084555333746</v>
      </c>
      <c r="BD165" s="413">
        <v>0.5840363919158843</v>
      </c>
      <c r="BF165" s="413">
        <v>607.99443207006357</v>
      </c>
      <c r="BG165" s="413">
        <v>0.31729097990236271</v>
      </c>
      <c r="BI165" s="413">
        <v>458.46910008701434</v>
      </c>
      <c r="BJ165" s="413">
        <v>0.43923321408232546</v>
      </c>
      <c r="BL165" s="413">
        <v>344.86507859115727</v>
      </c>
      <c r="BM165" s="413">
        <v>0.41163516807976958</v>
      </c>
      <c r="BO165" s="413">
        <v>263.55752519845589</v>
      </c>
      <c r="BP165" s="413">
        <v>0.34985956190094442</v>
      </c>
      <c r="BR165" s="413">
        <v>200.56958457989495</v>
      </c>
      <c r="BS165" s="413">
        <v>0.35671072283468552</v>
      </c>
      <c r="BU165" s="413">
        <v>156.33702035257764</v>
      </c>
      <c r="BV165" s="413">
        <v>0.26747036611853164</v>
      </c>
      <c r="BX165" s="413">
        <v>116.97829723567409</v>
      </c>
      <c r="BY165" s="413">
        <v>0.37779784403330258</v>
      </c>
      <c r="CA165" s="413">
        <v>101.02720141193346</v>
      </c>
      <c r="CB165" s="413">
        <v>0.31563863185466368</v>
      </c>
      <c r="CD165" s="413">
        <v>49.246835486250205</v>
      </c>
      <c r="CE165" s="413">
        <v>0.40493546193806629</v>
      </c>
      <c r="CG165" s="413">
        <v>26.551519410973338</v>
      </c>
      <c r="CH165" s="413">
        <v>0.34725967702007371</v>
      </c>
      <c r="CJ165" s="413">
        <v>16.616468191651357</v>
      </c>
      <c r="CK165" s="413">
        <v>0.3872125862493252</v>
      </c>
      <c r="CT165" s="413">
        <v>26.010254202697791</v>
      </c>
      <c r="CU165" s="413">
        <v>3.0567559833488321E-2</v>
      </c>
      <c r="CW165" s="413">
        <v>25.048535772068238</v>
      </c>
      <c r="CX165" s="413">
        <v>2.5886679193365039E-2</v>
      </c>
      <c r="CZ165" s="413">
        <v>23.027811386141096</v>
      </c>
      <c r="DA165" s="413">
        <v>2.1675984709246417E-2</v>
      </c>
      <c r="DC165" s="413">
        <v>37.122285218670108</v>
      </c>
      <c r="DD165" s="413">
        <v>1.1767188581424554E-2</v>
      </c>
      <c r="DF165" s="413">
        <v>14.56270356255477</v>
      </c>
      <c r="DG165" s="413">
        <v>2.64560233602949E-2</v>
      </c>
      <c r="DI165" s="413">
        <v>11.177012148734748</v>
      </c>
      <c r="DJ165" s="413">
        <v>2.590921593721985E-2</v>
      </c>
      <c r="DL165" s="413">
        <v>9.2579420856426502</v>
      </c>
      <c r="DM165" s="413">
        <v>2.8215731089881804E-2</v>
      </c>
      <c r="DO165" s="413">
        <v>7.5285671566449119</v>
      </c>
      <c r="DP165" s="413">
        <v>2.9935772947204904E-2</v>
      </c>
      <c r="DR165" s="413">
        <v>6.5037809502237547</v>
      </c>
      <c r="DS165" s="413">
        <v>3.062080676668328E-2</v>
      </c>
      <c r="DU165" s="413">
        <v>5.2981568312137428</v>
      </c>
      <c r="DV165" s="413">
        <v>3.2430970078728527E-2</v>
      </c>
      <c r="DX165" s="413">
        <v>6.7950362951111272</v>
      </c>
      <c r="DY165" s="413">
        <v>2.039500469005057E-2</v>
      </c>
      <c r="EA165" s="413">
        <v>15.551805709238671</v>
      </c>
      <c r="EB165" s="413">
        <v>1.1695726687403403E-2</v>
      </c>
      <c r="ED165" s="413">
        <v>5.3635465573579379</v>
      </c>
      <c r="EE165" s="413">
        <v>2.2404751743049761E-2</v>
      </c>
    </row>
    <row r="166" spans="19:135" x14ac:dyDescent="0.2">
      <c r="S166" s="413">
        <v>11126.865005812386</v>
      </c>
      <c r="T166" s="413">
        <v>5.9193062940391412</v>
      </c>
      <c r="V166" s="413">
        <v>11017.613726214024</v>
      </c>
      <c r="W166" s="413">
        <v>2.3632070940385179</v>
      </c>
      <c r="Y166" s="413">
        <v>8343.2365632468627</v>
      </c>
      <c r="Z166" s="413">
        <v>1.9120668735097064</v>
      </c>
      <c r="AB166" s="413">
        <v>6798.5306477563227</v>
      </c>
      <c r="AC166" s="413">
        <v>1.2076931198524148</v>
      </c>
      <c r="AE166" s="413">
        <v>5526.1700198540875</v>
      </c>
      <c r="AF166" s="413">
        <v>0.9420736833816955</v>
      </c>
      <c r="AH166" s="413">
        <v>4012.9045583239736</v>
      </c>
      <c r="AI166" s="413">
        <v>1.1924759460831322</v>
      </c>
      <c r="AJ166" s="413"/>
      <c r="AK166" s="413">
        <v>3062.4770986454719</v>
      </c>
      <c r="AL166" s="413">
        <v>1.0920054698045849</v>
      </c>
      <c r="AN166" s="413">
        <v>2453.6192063068397</v>
      </c>
      <c r="AO166" s="413">
        <v>0.83734126526364738</v>
      </c>
      <c r="AQ166" s="413">
        <v>2123.5303060482079</v>
      </c>
      <c r="AR166" s="413">
        <v>0.7812250456471701</v>
      </c>
      <c r="AT166" s="413">
        <v>1495.4713037403828</v>
      </c>
      <c r="AU166" s="413">
        <v>0.64735648804859847</v>
      </c>
      <c r="AW166" s="413">
        <v>1249.4670968079006</v>
      </c>
      <c r="AX166" s="413">
        <v>0.75882657712600154</v>
      </c>
      <c r="AZ166" s="413">
        <v>939.530595791677</v>
      </c>
      <c r="BA166" s="413">
        <v>0.60082721345313306</v>
      </c>
      <c r="BC166" s="413">
        <v>805.71795643065479</v>
      </c>
      <c r="BD166" s="413">
        <v>0.55308560459068157</v>
      </c>
      <c r="BF166" s="413">
        <v>615.75683879714711</v>
      </c>
      <c r="BG166" s="413">
        <v>0.30047626462931587</v>
      </c>
      <c r="BI166" s="413">
        <v>464.32248202434289</v>
      </c>
      <c r="BJ166" s="413">
        <v>0.41626659268314614</v>
      </c>
      <c r="BL166" s="413">
        <v>349.39115542598876</v>
      </c>
      <c r="BM166" s="413">
        <v>0.38982071829691095</v>
      </c>
      <c r="BO166" s="413">
        <v>267.29894532771146</v>
      </c>
      <c r="BP166" s="413">
        <v>0.332061106714368</v>
      </c>
      <c r="BR166" s="413">
        <v>203.05873263251638</v>
      </c>
      <c r="BS166" s="413">
        <v>0.33780697321925784</v>
      </c>
      <c r="BU166" s="413">
        <v>158.5004899839299</v>
      </c>
      <c r="BV166" s="413">
        <v>0.25367402282737478</v>
      </c>
      <c r="BX166" s="413">
        <v>118.388316817757</v>
      </c>
      <c r="BY166" s="413">
        <v>0.35777659041888921</v>
      </c>
      <c r="CA166" s="413">
        <v>102.4974810761031</v>
      </c>
      <c r="CB166" s="413">
        <v>0.29980464300988607</v>
      </c>
      <c r="CD166" s="413">
        <v>49.910746075240667</v>
      </c>
      <c r="CE166" s="413">
        <v>0.38404855500802904</v>
      </c>
      <c r="CG166" s="413">
        <v>26.918952574163679</v>
      </c>
      <c r="CH166" s="413">
        <v>0.32934773490525249</v>
      </c>
      <c r="CJ166" s="413">
        <v>16.834545974609799</v>
      </c>
      <c r="CK166" s="413">
        <v>0.36696601885809299</v>
      </c>
      <c r="CT166" s="413">
        <v>27.008897040734979</v>
      </c>
      <c r="CU166" s="413">
        <v>2.8786155923545685E-2</v>
      </c>
      <c r="CW166" s="413">
        <v>26.239150570465643</v>
      </c>
      <c r="CX166" s="413">
        <v>2.4548370862908682E-2</v>
      </c>
      <c r="CZ166" s="413">
        <v>24.037982867653202</v>
      </c>
      <c r="DA166" s="413">
        <v>2.0483938076039852E-2</v>
      </c>
      <c r="DC166" s="413">
        <v>39.332256115578623</v>
      </c>
      <c r="DD166" s="413">
        <v>1.1285794133751957E-2</v>
      </c>
      <c r="DF166" s="413">
        <v>15.135082036493348</v>
      </c>
      <c r="DG166" s="413">
        <v>2.4935920049841583E-2</v>
      </c>
      <c r="DI166" s="413">
        <v>11.728816337704522</v>
      </c>
      <c r="DJ166" s="413">
        <v>2.4484367468222266E-2</v>
      </c>
      <c r="DL166" s="413">
        <v>9.6725355560774755</v>
      </c>
      <c r="DM166" s="413">
        <v>2.6710485612484677E-2</v>
      </c>
      <c r="DO166" s="413">
        <v>7.8933302552289328</v>
      </c>
      <c r="DP166" s="413">
        <v>2.78983315546577E-2</v>
      </c>
      <c r="DR166" s="413">
        <v>7.1806603295947591</v>
      </c>
      <c r="DS166" s="413">
        <v>2.7680687394178505E-2</v>
      </c>
      <c r="DU166" s="413">
        <v>5.5305734879999671</v>
      </c>
      <c r="DV166" s="413">
        <v>3.067414645297695E-2</v>
      </c>
      <c r="DX166" s="413">
        <v>7.6482424002271303</v>
      </c>
      <c r="DY166" s="413">
        <v>1.8276993690192173E-2</v>
      </c>
      <c r="EA166" s="413">
        <v>19.702464240535715</v>
      </c>
      <c r="EB166" s="413">
        <v>1.0814678306544029E-2</v>
      </c>
      <c r="ED166" s="413">
        <v>6.0370103137037558</v>
      </c>
      <c r="EE166" s="413">
        <v>1.9921394136413865E-2</v>
      </c>
    </row>
    <row r="167" spans="19:135" x14ac:dyDescent="0.2">
      <c r="S167" s="413">
        <v>11272.896161396018</v>
      </c>
      <c r="T167" s="413">
        <v>5.656014680434831</v>
      </c>
      <c r="V167" s="413">
        <v>11181.896229886654</v>
      </c>
      <c r="W167" s="413">
        <v>2.244656983283587</v>
      </c>
      <c r="Y167" s="413">
        <v>8464.65822870784</v>
      </c>
      <c r="Z167" s="413">
        <v>1.8161481788691787</v>
      </c>
      <c r="AB167" s="413">
        <v>6897.4717370662511</v>
      </c>
      <c r="AC167" s="413">
        <v>1.1462539762256478</v>
      </c>
      <c r="AE167" s="413">
        <v>5600.6698888612518</v>
      </c>
      <c r="AF167" s="413">
        <v>0.89281454513195824</v>
      </c>
      <c r="AH167" s="413">
        <v>4069.871104355962</v>
      </c>
      <c r="AI167" s="413">
        <v>1.1309670478924474</v>
      </c>
      <c r="AJ167" s="413"/>
      <c r="AK167" s="413">
        <v>3102.6696478882241</v>
      </c>
      <c r="AL167" s="413">
        <v>1.0341350536426628</v>
      </c>
      <c r="AN167" s="413">
        <v>2486.6971443374423</v>
      </c>
      <c r="AO167" s="413">
        <v>0.79415050841430934</v>
      </c>
      <c r="AQ167" s="413">
        <v>2231.7106918923628</v>
      </c>
      <c r="AR167" s="413">
        <v>0.62832731647815743</v>
      </c>
      <c r="AT167" s="413">
        <v>1515.632177515954</v>
      </c>
      <c r="AU167" s="413">
        <v>0.6135075192214644</v>
      </c>
      <c r="AW167" s="413">
        <v>1265.4193346672334</v>
      </c>
      <c r="AX167" s="413">
        <v>0.71914906152441149</v>
      </c>
      <c r="AZ167" s="413">
        <v>952.53228859058959</v>
      </c>
      <c r="BA167" s="413">
        <v>0.56941116681710691</v>
      </c>
      <c r="BC167" s="413">
        <v>816.00474551165848</v>
      </c>
      <c r="BD167" s="413">
        <v>0.52416587066639431</v>
      </c>
      <c r="BF167" s="413">
        <v>623.6183499814731</v>
      </c>
      <c r="BG167" s="413">
        <v>0.28455263882184617</v>
      </c>
      <c r="BI167" s="413">
        <v>470.25059545414899</v>
      </c>
      <c r="BJ167" s="413">
        <v>0.39420670230806415</v>
      </c>
      <c r="BL167" s="413">
        <v>354.10139691656519</v>
      </c>
      <c r="BM167" s="413">
        <v>0.3697134423781791</v>
      </c>
      <c r="BO167" s="413">
        <v>270.99796139827998</v>
      </c>
      <c r="BP167" s="413">
        <v>0.31493311945972502</v>
      </c>
      <c r="BR167" s="413">
        <v>205.65123083486515</v>
      </c>
      <c r="BS167" s="413">
        <v>0.31990502065294318</v>
      </c>
      <c r="BU167" s="413">
        <v>160.69389878666473</v>
      </c>
      <c r="BV167" s="413">
        <v>0.24058930636415254</v>
      </c>
      <c r="BX167" s="413">
        <v>119.85756275989361</v>
      </c>
      <c r="BY167" s="413">
        <v>0.33881635555464457</v>
      </c>
      <c r="CA167" s="413">
        <v>103.98915816849663</v>
      </c>
      <c r="CB167" s="413">
        <v>0.28455263882184617</v>
      </c>
      <c r="CD167" s="413">
        <v>50.583607031616609</v>
      </c>
      <c r="CE167" s="413">
        <v>0.36423901205845438</v>
      </c>
      <c r="CG167" s="413">
        <v>27.310712298251858</v>
      </c>
      <c r="CH167" s="413">
        <v>0.3125927808069241</v>
      </c>
      <c r="CJ167" s="413">
        <v>17.061497274587456</v>
      </c>
      <c r="CK167" s="413">
        <v>0.34803760728926975</v>
      </c>
      <c r="CT167" s="413">
        <v>28.144346695551462</v>
      </c>
      <c r="CU167" s="413">
        <v>2.7179431140996139E-2</v>
      </c>
      <c r="CW167" s="413">
        <v>27.510451425881143</v>
      </c>
      <c r="CX167" s="413">
        <v>2.3299518105153717E-2</v>
      </c>
      <c r="CZ167" s="413">
        <v>25.202635972563833</v>
      </c>
      <c r="DA167" s="413">
        <v>1.94249445773781E-2</v>
      </c>
      <c r="DC167" s="413">
        <v>41.600828385049461</v>
      </c>
      <c r="DD167" s="413">
        <v>1.0805271320417651E-2</v>
      </c>
      <c r="DF167" s="413">
        <v>15.743745727016865</v>
      </c>
      <c r="DG167" s="413">
        <v>2.3503158440103554E-2</v>
      </c>
      <c r="DI167" s="413">
        <v>12.104666145737893</v>
      </c>
      <c r="DJ167" s="413">
        <v>2.3077551049294487E-2</v>
      </c>
      <c r="DL167" s="413">
        <v>10.105695544226181</v>
      </c>
      <c r="DM167" s="413">
        <v>2.5263547328942888E-2</v>
      </c>
      <c r="DO167" s="413">
        <v>8.3412833972486577</v>
      </c>
      <c r="DP167" s="413">
        <v>2.6203985288583486E-2</v>
      </c>
      <c r="DR167" s="413">
        <v>8.0188038282627652</v>
      </c>
      <c r="DS167" s="413">
        <v>2.4420530945486511E-2</v>
      </c>
      <c r="DU167" s="413">
        <v>5.7883805777280823</v>
      </c>
      <c r="DV167" s="413">
        <v>2.9012492020268534E-2</v>
      </c>
      <c r="DX167" s="413">
        <v>8.6085797444111236</v>
      </c>
      <c r="DY167" s="413">
        <v>1.6507719276329033E-2</v>
      </c>
      <c r="EA167" s="413">
        <v>25.15851085982079</v>
      </c>
      <c r="EB167" s="413">
        <v>1.0157871652297085E-2</v>
      </c>
      <c r="ED167" s="413">
        <v>6.8488308194881462</v>
      </c>
      <c r="EE167" s="413">
        <v>1.7852567354823427E-2</v>
      </c>
    </row>
    <row r="168" spans="19:135" x14ac:dyDescent="0.2">
      <c r="S168" s="413">
        <v>11416.819856057169</v>
      </c>
      <c r="T168" s="413">
        <v>5.3963780207720289</v>
      </c>
      <c r="V168" s="413">
        <v>11344.629774950645</v>
      </c>
      <c r="W168" s="413">
        <v>2.1320539301502501</v>
      </c>
      <c r="Y168" s="413">
        <v>8584.8211520025143</v>
      </c>
      <c r="Z168" s="413">
        <v>1.7237550146002039</v>
      </c>
      <c r="AB168" s="413">
        <v>6997.8527462148959</v>
      </c>
      <c r="AC168" s="413">
        <v>1.0887522294774994</v>
      </c>
      <c r="AE168" s="413">
        <v>5678.1747510650584</v>
      </c>
      <c r="AF168" s="413">
        <v>0.84676243050435152</v>
      </c>
      <c r="AH168" s="413">
        <v>4129.1011793941425</v>
      </c>
      <c r="AI168" s="413">
        <v>1.0734312006226574</v>
      </c>
      <c r="AJ168" s="413"/>
      <c r="AK168" s="413">
        <v>3144.4976194326614</v>
      </c>
      <c r="AL168" s="413">
        <v>0.98006221149147821</v>
      </c>
      <c r="AN168" s="413">
        <v>2521.9978960203275</v>
      </c>
      <c r="AO168" s="413">
        <v>0.75374957679875176</v>
      </c>
      <c r="AQ168" s="413">
        <v>2203.5771089645777</v>
      </c>
      <c r="AR168" s="413">
        <v>0.66348864590260148</v>
      </c>
      <c r="AT168" s="413">
        <v>1535.523631057159</v>
      </c>
      <c r="AU168" s="413">
        <v>0.58142844489884693</v>
      </c>
      <c r="AW168" s="413">
        <v>1282.0269458535633</v>
      </c>
      <c r="AX168" s="413">
        <v>0.68154620341607497</v>
      </c>
      <c r="AZ168" s="413">
        <v>965.37364715721628</v>
      </c>
      <c r="BA168" s="413">
        <v>0.53963780207720291</v>
      </c>
      <c r="BC168" s="413">
        <v>826.42286842822148</v>
      </c>
      <c r="BD168" s="413">
        <v>0.49675829146699901</v>
      </c>
      <c r="BF168" s="413">
        <v>631.58023091276266</v>
      </c>
      <c r="BG168" s="413">
        <v>0.26947287953131788</v>
      </c>
      <c r="BI168" s="413">
        <v>476.25439449082785</v>
      </c>
      <c r="BJ168" s="413">
        <v>0.37331586746593737</v>
      </c>
      <c r="BL168" s="413">
        <v>358.7486930020745</v>
      </c>
      <c r="BM168" s="413">
        <v>0.35038187002651389</v>
      </c>
      <c r="BO168" s="413">
        <v>274.7481662974223</v>
      </c>
      <c r="BP168" s="413">
        <v>0.29868860799150582</v>
      </c>
      <c r="BR168" s="413">
        <v>208.42367353990571</v>
      </c>
      <c r="BS168" s="413">
        <v>0.30340405439809925</v>
      </c>
      <c r="BU168" s="413">
        <v>162.91766107396234</v>
      </c>
      <c r="BV168" s="413">
        <v>0.22817951042694506</v>
      </c>
      <c r="BX168" s="413">
        <v>121.3450426265974</v>
      </c>
      <c r="BY168" s="413">
        <v>0.32086091115387444</v>
      </c>
      <c r="CA168" s="413">
        <v>105.53972979709553</v>
      </c>
      <c r="CB168" s="413">
        <v>0.2700765520092564</v>
      </c>
      <c r="CD168" s="413">
        <v>51.265539017825134</v>
      </c>
      <c r="CE168" s="413">
        <v>0.3451936866582907</v>
      </c>
      <c r="CG168" s="413">
        <v>27.717939516861321</v>
      </c>
      <c r="CH168" s="413">
        <v>0.29691158685683156</v>
      </c>
      <c r="CJ168" s="413">
        <v>17.291508169557414</v>
      </c>
      <c r="CK168" s="413">
        <v>0.32983942076098338</v>
      </c>
      <c r="CT168" s="413">
        <v>29.482112542300765</v>
      </c>
      <c r="CU168" s="413">
        <v>2.5774289182023548E-2</v>
      </c>
      <c r="CW168" s="413">
        <v>28.868630350198497</v>
      </c>
      <c r="CX168" s="413">
        <v>2.2133450862224451E-2</v>
      </c>
      <c r="CZ168" s="413">
        <v>26.516486700423464</v>
      </c>
      <c r="DA168" s="413">
        <v>1.850102402860861E-2</v>
      </c>
      <c r="DC168" s="413">
        <v>44.000245427998053</v>
      </c>
      <c r="DD168" s="413">
        <v>1.0345208048644899E-2</v>
      </c>
      <c r="DF168" s="413">
        <v>16.376887083883272</v>
      </c>
      <c r="DG168" s="413">
        <v>2.2172006062111345E-2</v>
      </c>
      <c r="DI168" s="413">
        <v>12.769220414601669</v>
      </c>
      <c r="DJ168" s="413">
        <v>2.1713743029375187E-2</v>
      </c>
      <c r="DL168" s="413">
        <v>10.530537347283381</v>
      </c>
      <c r="DM168" s="413">
        <v>2.3791248518178969E-2</v>
      </c>
      <c r="DO168" s="413">
        <v>8.9547773999484583</v>
      </c>
      <c r="DP168" s="413">
        <v>2.404099183509972E-2</v>
      </c>
      <c r="DR168" s="413">
        <v>8.8844416004771691</v>
      </c>
      <c r="DS168" s="413">
        <v>2.1884471064600324E-2</v>
      </c>
      <c r="DU168" s="413">
        <v>6.058205317281895</v>
      </c>
      <c r="DV168" s="413">
        <v>2.7464741148160516E-2</v>
      </c>
      <c r="DX168" s="413">
        <v>9.6895000626136927</v>
      </c>
      <c r="DY168" s="413">
        <v>1.5145098730888417E-2</v>
      </c>
      <c r="EA168" s="413">
        <v>31.622776601683793</v>
      </c>
      <c r="EB168" s="413">
        <v>9.6915793928004871E-3</v>
      </c>
      <c r="ED168" s="413">
        <v>8.676731617749228</v>
      </c>
      <c r="EE168" s="413">
        <v>1.5145098730888417E-2</v>
      </c>
    </row>
    <row r="169" spans="19:135" x14ac:dyDescent="0.2">
      <c r="S169" s="413">
        <v>11570.733250089343</v>
      </c>
      <c r="T169" s="413">
        <v>5.1525016626110469</v>
      </c>
      <c r="V169" s="413">
        <v>11497.569953977356</v>
      </c>
      <c r="W169" s="413">
        <v>2.0220808203718841</v>
      </c>
      <c r="Y169" s="413">
        <v>8709.7586716399819</v>
      </c>
      <c r="Z169" s="413">
        <v>1.637282970567024</v>
      </c>
      <c r="AB169" s="413">
        <v>7099.6946307946873</v>
      </c>
      <c r="AC169" s="413">
        <v>1.0333639826611185</v>
      </c>
      <c r="AE169" s="413">
        <v>5756.7521641930289</v>
      </c>
      <c r="AF169" s="413">
        <v>0.80308572213915141</v>
      </c>
      <c r="AH169" s="413">
        <v>4187.7172339222207</v>
      </c>
      <c r="AI169" s="413">
        <v>1.0188223826834051</v>
      </c>
      <c r="AJ169" s="413"/>
      <c r="AK169" s="413">
        <v>3188.0127452177089</v>
      </c>
      <c r="AL169" s="413">
        <v>0.92950978988064914</v>
      </c>
      <c r="AN169" s="413">
        <v>2558.701300329014</v>
      </c>
      <c r="AO169" s="413">
        <v>0.71540396751581359</v>
      </c>
      <c r="AQ169" s="413">
        <v>2175.7981860253094</v>
      </c>
      <c r="AR169" s="413">
        <v>0.70061761075283602</v>
      </c>
      <c r="AT169" s="413">
        <v>1556.2244616432915</v>
      </c>
      <c r="AU169" s="413">
        <v>0.55143788354629264</v>
      </c>
      <c r="AW169" s="413">
        <v>1298.8525185817793</v>
      </c>
      <c r="AX169" s="413">
        <v>0.64542792057237786</v>
      </c>
      <c r="AZ169" s="413">
        <v>977.69879768092824</v>
      </c>
      <c r="BA169" s="413">
        <v>0.5110399011999287</v>
      </c>
      <c r="BC169" s="413">
        <v>836.97400195005548</v>
      </c>
      <c r="BD169" s="413">
        <v>0.47078379946310572</v>
      </c>
      <c r="BF169" s="413">
        <v>639.64376303498625</v>
      </c>
      <c r="BG169" s="413">
        <v>0.25519226637136772</v>
      </c>
      <c r="BI169" s="413">
        <v>482.5048504407244</v>
      </c>
      <c r="BJ169" s="413">
        <v>0.35379593155146122</v>
      </c>
      <c r="BL169" s="413">
        <v>363.45698111160402</v>
      </c>
      <c r="BM169" s="413">
        <v>0.3323088826072606</v>
      </c>
      <c r="BO169" s="413">
        <v>278.64844696323593</v>
      </c>
      <c r="BP169" s="413">
        <v>0.28349338001147739</v>
      </c>
      <c r="BR169" s="413">
        <v>211.30794424649542</v>
      </c>
      <c r="BS169" s="413">
        <v>0.28775422166653603</v>
      </c>
      <c r="BU169" s="413">
        <v>165.23041392021244</v>
      </c>
      <c r="BV169" s="413">
        <v>0.21640982205532497</v>
      </c>
      <c r="BX169" s="413">
        <v>122.80769758341798</v>
      </c>
      <c r="BY169" s="413">
        <v>0.30385700872663562</v>
      </c>
      <c r="CA169" s="413">
        <v>107.11342183956992</v>
      </c>
      <c r="CB169" s="413">
        <v>0.25652818156225854</v>
      </c>
      <c r="CD169" s="413">
        <v>51.938357992485081</v>
      </c>
      <c r="CE169" s="413">
        <v>0.32714420302023878</v>
      </c>
      <c r="CG169" s="413">
        <v>28.131238858591026</v>
      </c>
      <c r="CH169" s="413">
        <v>0.28201703885251428</v>
      </c>
      <c r="CJ169" s="413">
        <v>17.524619906789535</v>
      </c>
      <c r="CK169" s="413">
        <v>0.31282602991020692</v>
      </c>
      <c r="CT169" s="413">
        <v>30.991892532112381</v>
      </c>
      <c r="CU169" s="413">
        <v>2.450568337027199E-2</v>
      </c>
      <c r="CW169" s="413">
        <v>30.29386197248521</v>
      </c>
      <c r="CX169" s="413">
        <v>2.1007452672679103E-2</v>
      </c>
      <c r="CZ169" s="413">
        <v>27.923285351755236</v>
      </c>
      <c r="DA169" s="413">
        <v>1.7636389228687339E-2</v>
      </c>
      <c r="DC169" s="413">
        <v>46.701441861645819</v>
      </c>
      <c r="DD169" s="413">
        <v>9.9479232580703212E-3</v>
      </c>
      <c r="DF169" s="413">
        <v>17.020570971059307</v>
      </c>
      <c r="DG169" s="413">
        <v>2.0898052703535588E-2</v>
      </c>
      <c r="DI169" s="413">
        <v>13.600711983310577</v>
      </c>
      <c r="DJ169" s="413">
        <v>2.0235896477251564E-2</v>
      </c>
      <c r="DL169" s="413">
        <v>10.99248522130609</v>
      </c>
      <c r="DM169" s="413">
        <v>2.2404751743049761E-2</v>
      </c>
      <c r="DO169" s="413">
        <v>9.6895000626136927</v>
      </c>
      <c r="DP169" s="413">
        <v>2.2229964825261943E-2</v>
      </c>
      <c r="DR169" s="413">
        <v>10</v>
      </c>
      <c r="DS169" s="413">
        <v>1.9458781714914157E-2</v>
      </c>
      <c r="DU169" s="413">
        <v>6.3517285996556865</v>
      </c>
      <c r="DV169" s="413">
        <v>2.6044849025348902E-2</v>
      </c>
      <c r="DX169" s="413">
        <v>10.906144131887014</v>
      </c>
      <c r="DY169" s="413">
        <v>1.3894954943731374E-2</v>
      </c>
      <c r="EA169" s="413">
        <v>40.062654898716929</v>
      </c>
      <c r="EB169" s="413">
        <v>9.319395762340775E-3</v>
      </c>
      <c r="ED169" s="413">
        <v>10.906144131887014</v>
      </c>
      <c r="EE169" s="413">
        <v>1.3051074191219128E-2</v>
      </c>
    </row>
    <row r="170" spans="19:135" x14ac:dyDescent="0.2">
      <c r="S170" s="413">
        <v>11726.721594340681</v>
      </c>
      <c r="T170" s="413">
        <v>4.919646711371696</v>
      </c>
      <c r="V170" s="413">
        <v>11652.571963035081</v>
      </c>
      <c r="W170" s="413">
        <v>1.91778021479395</v>
      </c>
      <c r="Y170" s="413">
        <v>8830.2886544937228</v>
      </c>
      <c r="Z170" s="413">
        <v>1.5528305571856573</v>
      </c>
      <c r="AB170" s="413">
        <v>7200.4807509527873</v>
      </c>
      <c r="AC170" s="413">
        <v>0.98006221149147821</v>
      </c>
      <c r="AE170" s="413">
        <v>5836.4169707395831</v>
      </c>
      <c r="AF170" s="413">
        <v>0.7616618946114756</v>
      </c>
      <c r="AH170" s="413">
        <v>4248.6623596138979</v>
      </c>
      <c r="AI170" s="413">
        <v>0.96699168689580284</v>
      </c>
      <c r="AJ170" s="413"/>
      <c r="AK170" s="413">
        <v>3232.1300550083629</v>
      </c>
      <c r="AL170" s="413">
        <v>0.88222270631264632</v>
      </c>
      <c r="AN170" s="413">
        <v>2595.0242113997347</v>
      </c>
      <c r="AO170" s="413">
        <v>0.67799693284122975</v>
      </c>
      <c r="AQ170" s="413">
        <v>2288.2534837787061</v>
      </c>
      <c r="AR170" s="413">
        <v>0.56391646045352384</v>
      </c>
      <c r="AT170" s="413">
        <v>1577.2043660113482</v>
      </c>
      <c r="AU170" s="413">
        <v>0.52299426021875672</v>
      </c>
      <c r="AW170" s="413">
        <v>1316.3627186201986</v>
      </c>
      <c r="AX170" s="413">
        <v>0.61167979265993122</v>
      </c>
      <c r="AZ170" s="413">
        <v>990.53030818846855</v>
      </c>
      <c r="BA170" s="413">
        <v>0.4843186525456023</v>
      </c>
      <c r="BC170" s="413">
        <v>847.36118109993731</v>
      </c>
      <c r="BD170" s="413">
        <v>0.44583479036876816</v>
      </c>
      <c r="BF170" s="413">
        <v>648.03857305821066</v>
      </c>
      <c r="BG170" s="413">
        <v>0.24166844889556524</v>
      </c>
      <c r="BI170" s="413">
        <v>488.83733859868755</v>
      </c>
      <c r="BJ170" s="413">
        <v>0.33529665382837576</v>
      </c>
      <c r="BL170" s="413">
        <v>368.22706171642295</v>
      </c>
      <c r="BM170" s="413">
        <v>0.31493311945972502</v>
      </c>
      <c r="BO170" s="413">
        <v>282.60409538446402</v>
      </c>
      <c r="BP170" s="413">
        <v>0.26907118102280442</v>
      </c>
      <c r="BR170" s="413">
        <v>214.15664671311848</v>
      </c>
      <c r="BS170" s="413">
        <v>0.27270813213335204</v>
      </c>
      <c r="BU170" s="413">
        <v>167.51695476566258</v>
      </c>
      <c r="BV170" s="413">
        <v>0.20524722397023351</v>
      </c>
      <c r="BX170" s="413">
        <v>124.2879829227939</v>
      </c>
      <c r="BY170" s="413">
        <v>0.28753966658558955</v>
      </c>
      <c r="CA170" s="413">
        <v>108.71057904203006</v>
      </c>
      <c r="CB170" s="413">
        <v>0.24365946412624395</v>
      </c>
      <c r="CD170" s="413">
        <v>52.638553761523205</v>
      </c>
      <c r="CE170" s="413">
        <v>0.3102698337356094</v>
      </c>
      <c r="CG170" s="413">
        <v>28.540641354588502</v>
      </c>
      <c r="CH170" s="413">
        <v>0.26766994597732052</v>
      </c>
      <c r="CJ170" s="413">
        <v>17.754616450723109</v>
      </c>
      <c r="CK170" s="413">
        <v>0.29646898594720306</v>
      </c>
      <c r="CT170" s="413">
        <v>32.607545775899688</v>
      </c>
      <c r="CU170" s="413">
        <v>2.3319802486458641E-2</v>
      </c>
      <c r="CW170" s="413">
        <v>31.761615760323476</v>
      </c>
      <c r="CX170" s="413">
        <v>1.9938737548967075E-2</v>
      </c>
      <c r="CZ170" s="413">
        <v>29.430494864640053</v>
      </c>
      <c r="DA170" s="413">
        <v>1.6812162642715681E-2</v>
      </c>
      <c r="DF170" s="413">
        <v>17.720579902479507</v>
      </c>
      <c r="DG170" s="413">
        <v>1.97316093869991E-2</v>
      </c>
      <c r="DI170" s="413">
        <v>14.601032298162915</v>
      </c>
      <c r="DJ170" s="413">
        <v>1.8711510322971612E-2</v>
      </c>
      <c r="DL170" s="413">
        <v>11.585824367724152</v>
      </c>
      <c r="DM170" s="413">
        <v>2.1488175704860578E-2</v>
      </c>
      <c r="DO170" s="413">
        <v>10.402154206403317</v>
      </c>
      <c r="DP170" s="413">
        <v>2.0879874845047504E-2</v>
      </c>
      <c r="DR170" s="413">
        <v>11.167223430989537</v>
      </c>
      <c r="DS170" s="413">
        <v>1.7713293541021097E-2</v>
      </c>
      <c r="DU170" s="413">
        <v>6.671153186168973</v>
      </c>
      <c r="DV170" s="413">
        <v>2.4762926307464839E-2</v>
      </c>
      <c r="DX170" s="413">
        <v>12.275553852817559</v>
      </c>
      <c r="DY170" s="413">
        <v>1.3257113655901088E-2</v>
      </c>
      <c r="EA170" s="413">
        <v>45.093047712267293</v>
      </c>
      <c r="EB170" s="413">
        <v>9.2466920573577704E-3</v>
      </c>
      <c r="ED170" s="413">
        <v>13.926295829347978</v>
      </c>
      <c r="EE170" s="413">
        <v>1.1695726687403403E-2</v>
      </c>
    </row>
    <row r="171" spans="19:135" x14ac:dyDescent="0.2">
      <c r="S171" s="413">
        <v>11880.625385276815</v>
      </c>
      <c r="T171" s="413">
        <v>4.6973150810096822</v>
      </c>
      <c r="V171" s="413">
        <v>11817.989995653465</v>
      </c>
      <c r="W171" s="413">
        <v>1.8215749108064307</v>
      </c>
      <c r="Y171" s="413">
        <v>8955.6420083552111</v>
      </c>
      <c r="Z171" s="413">
        <v>1.4727342693208634</v>
      </c>
      <c r="AB171" s="413">
        <v>7302.6976146209608</v>
      </c>
      <c r="AC171" s="413">
        <v>0.9302033673984107</v>
      </c>
      <c r="AE171" s="413">
        <v>5919.2698049381561</v>
      </c>
      <c r="AF171" s="413">
        <v>0.72237474245946454</v>
      </c>
      <c r="AH171" s="413">
        <v>4310.4944383012225</v>
      </c>
      <c r="AI171" s="413">
        <v>0.91779778145702617</v>
      </c>
      <c r="AJ171" s="413"/>
      <c r="AK171" s="413">
        <v>3275.7033191039509</v>
      </c>
      <c r="AL171" s="413">
        <v>0.83609305528437894</v>
      </c>
      <c r="AN171" s="413">
        <v>2630.9354502178085</v>
      </c>
      <c r="AO171" s="413">
        <v>0.64302528879867515</v>
      </c>
      <c r="AQ171" s="413">
        <v>2259.4071062533608</v>
      </c>
      <c r="AR171" s="413">
        <v>0.59547334476186675</v>
      </c>
      <c r="AT171" s="413">
        <v>1598.4671064343197</v>
      </c>
      <c r="AU171" s="413">
        <v>0.49601778257007006</v>
      </c>
      <c r="AW171" s="413">
        <v>1334.108978643105</v>
      </c>
      <c r="AX171" s="413">
        <v>0.58012884170314261</v>
      </c>
      <c r="AZ171" s="413">
        <v>1003.883928859302</v>
      </c>
      <c r="BA171" s="413">
        <v>0.45899460424289201</v>
      </c>
      <c r="BC171" s="413">
        <v>857.57500611433829</v>
      </c>
      <c r="BD171" s="413">
        <v>0.42189313819719182</v>
      </c>
      <c r="BF171" s="413">
        <v>657.00645391966248</v>
      </c>
      <c r="BG171" s="413">
        <v>0.22920298989168042</v>
      </c>
      <c r="BI171" s="413">
        <v>494.90400375118418</v>
      </c>
      <c r="BJ171" s="413">
        <v>0.31752773468713708</v>
      </c>
      <c r="BL171" s="413">
        <v>373.19123541433771</v>
      </c>
      <c r="BM171" s="413">
        <v>0.2984659000218563</v>
      </c>
      <c r="BO171" s="413">
        <v>286.61589755283438</v>
      </c>
      <c r="BP171" s="413">
        <v>0.2553826846118088</v>
      </c>
      <c r="BR171" s="413">
        <v>216.89083457308885</v>
      </c>
      <c r="BS171" s="413">
        <v>0.25825606798744466</v>
      </c>
      <c r="BU171" s="413">
        <v>169.83513790331469</v>
      </c>
      <c r="BV171" s="413">
        <v>0.19466040195124609</v>
      </c>
      <c r="BX171" s="413">
        <v>125.78611115580834</v>
      </c>
      <c r="BY171" s="413">
        <v>0.27230161089036831</v>
      </c>
      <c r="CA171" s="413">
        <v>110.37043904034638</v>
      </c>
      <c r="CB171" s="413">
        <v>0.23143630495770498</v>
      </c>
      <c r="CD171" s="413">
        <v>53.34818906877409</v>
      </c>
      <c r="CE171" s="413">
        <v>0.29404644812967379</v>
      </c>
      <c r="CG171" s="413">
        <v>28.966207918698341</v>
      </c>
      <c r="CH171" s="413">
        <v>0.25405273479582502</v>
      </c>
      <c r="CJ171" s="413">
        <v>17.987631514345139</v>
      </c>
      <c r="CK171" s="413">
        <v>0.28096721891650706</v>
      </c>
      <c r="CT171" s="413">
        <v>34.39772185193916</v>
      </c>
      <c r="CU171" s="413">
        <v>2.2268688146927947E-2</v>
      </c>
      <c r="CW171" s="413">
        <v>33.388129187752355</v>
      </c>
      <c r="CX171" s="413">
        <v>1.8973860652884443E-2</v>
      </c>
      <c r="CZ171" s="413">
        <v>31.019058719863658</v>
      </c>
      <c r="DA171" s="413">
        <v>1.602645581587462E-2</v>
      </c>
      <c r="DF171" s="413">
        <v>18.481736333596309</v>
      </c>
      <c r="DG171" s="413">
        <v>1.8646491508710235E-2</v>
      </c>
      <c r="DI171" s="413">
        <v>15.551805709238671</v>
      </c>
      <c r="DJ171" s="413">
        <v>1.7575106248547922E-2</v>
      </c>
      <c r="DL171" s="413">
        <v>12.372736200681091</v>
      </c>
      <c r="DM171" s="413">
        <v>1.9921394136413865E-2</v>
      </c>
      <c r="DO171" s="413">
        <v>11.61631801865135</v>
      </c>
      <c r="DP171" s="413">
        <v>1.9156357139552733E-2</v>
      </c>
      <c r="DR171" s="413">
        <v>12.275553852817559</v>
      </c>
      <c r="DS171" s="413">
        <v>1.6124378836620497E-2</v>
      </c>
      <c r="DU171" s="413">
        <v>7.0127831685861004</v>
      </c>
      <c r="DV171" s="413">
        <v>2.3564596903971231E-2</v>
      </c>
      <c r="DX171" s="413">
        <v>13.816910960569837</v>
      </c>
      <c r="DY171" s="413">
        <v>1.2549876607521337E-2</v>
      </c>
      <c r="ED171" s="413">
        <v>17.504539293052929</v>
      </c>
      <c r="EE171" s="413">
        <v>1.0730309405261559E-2</v>
      </c>
    </row>
    <row r="172" spans="19:135" x14ac:dyDescent="0.2">
      <c r="S172" s="413">
        <v>12036.549039707941</v>
      </c>
      <c r="T172" s="413">
        <v>4.4850311952845301</v>
      </c>
      <c r="V172" s="413">
        <v>11985.756275989361</v>
      </c>
      <c r="W172" s="413">
        <v>1.7301957388458942</v>
      </c>
      <c r="Y172" s="413">
        <v>9082.7748582149688</v>
      </c>
      <c r="Z172" s="413">
        <v>1.3967694144060672</v>
      </c>
      <c r="AB172" s="413">
        <v>7408.9759995143304</v>
      </c>
      <c r="AC172" s="413">
        <v>0.88353978361522256</v>
      </c>
      <c r="AE172" s="413">
        <v>6003.2988046110513</v>
      </c>
      <c r="AF172" s="413">
        <v>0.68511405419534777</v>
      </c>
      <c r="AH172" s="413">
        <v>4370.1452093876005</v>
      </c>
      <c r="AI172" s="413">
        <v>0.8704570107817734</v>
      </c>
      <c r="AJ172" s="413"/>
      <c r="AK172" s="413">
        <v>3317.5249874267479</v>
      </c>
      <c r="AL172" s="413">
        <v>0.79178462057657606</v>
      </c>
      <c r="AN172" s="413">
        <v>2667.3436466626276</v>
      </c>
      <c r="AO172" s="413">
        <v>0.60985751115698172</v>
      </c>
      <c r="AQ172" s="413">
        <v>2322.3733958299304</v>
      </c>
      <c r="AR172" s="413">
        <v>0.5356276325247582</v>
      </c>
      <c r="AT172" s="413">
        <v>1619.4457018062485</v>
      </c>
      <c r="AU172" s="413">
        <v>0.47008201028712054</v>
      </c>
      <c r="AW172" s="413">
        <v>1351.6180861701548</v>
      </c>
      <c r="AX172" s="413">
        <v>0.54979507129833149</v>
      </c>
      <c r="AZ172" s="413">
        <v>1017.0590981569048</v>
      </c>
      <c r="BA172" s="413">
        <v>0.43499469949539532</v>
      </c>
      <c r="BC172" s="413">
        <v>868.21785189236311</v>
      </c>
      <c r="BD172" s="413">
        <v>0.39953507117423087</v>
      </c>
      <c r="BF172" s="413">
        <v>665.86374469754651</v>
      </c>
      <c r="BG172" s="413">
        <v>0.21754271363096922</v>
      </c>
      <c r="BI172" s="413">
        <v>501.22255860192348</v>
      </c>
      <c r="BJ172" s="413">
        <v>0.30070047268396655</v>
      </c>
      <c r="BL172" s="413">
        <v>377.95585496258877</v>
      </c>
      <c r="BM172" s="413">
        <v>0.28285971837029633</v>
      </c>
      <c r="BO172" s="413">
        <v>290.68465061788675</v>
      </c>
      <c r="BP172" s="413">
        <v>0.24239056502304135</v>
      </c>
      <c r="BR172" s="413">
        <v>219.65993044720835</v>
      </c>
      <c r="BS172" s="413">
        <v>0.24456988550573092</v>
      </c>
      <c r="BU172" s="413">
        <v>172.12473367781172</v>
      </c>
      <c r="BV172" s="413">
        <v>0.18461965699139574</v>
      </c>
      <c r="BX172" s="413">
        <v>127.3022973550861</v>
      </c>
      <c r="BY172" s="413">
        <v>0.25806350729710603</v>
      </c>
      <c r="CA172" s="413">
        <v>112.05564280224378</v>
      </c>
      <c r="CB172" s="413">
        <v>0.21999034870767023</v>
      </c>
      <c r="CD172" s="413">
        <v>54.086447906493007</v>
      </c>
      <c r="CE172" s="413">
        <v>0.27887928848947441</v>
      </c>
      <c r="CG172" s="413">
        <v>29.387761973999936</v>
      </c>
      <c r="CH172" s="413">
        <v>0.24112827393295189</v>
      </c>
      <c r="CJ172" s="413">
        <v>18.236553327192002</v>
      </c>
      <c r="CK172" s="413">
        <v>0.26647469676541419</v>
      </c>
      <c r="CT172" s="413">
        <v>36.381684269375285</v>
      </c>
      <c r="CU172" s="413">
        <v>2.1357678456150494E-2</v>
      </c>
      <c r="CW172" s="413">
        <v>35.252033200610342</v>
      </c>
      <c r="CX172" s="413">
        <v>1.8134408785428525E-2</v>
      </c>
      <c r="CZ172" s="413">
        <v>32.664735632710062</v>
      </c>
      <c r="DA172" s="413">
        <v>1.5264179671752334E-2</v>
      </c>
      <c r="DF172" s="413">
        <v>19.292483071962472</v>
      </c>
      <c r="DG172" s="413">
        <v>1.7621048479375057E-2</v>
      </c>
      <c r="DI172" s="413">
        <v>16.564490501698209</v>
      </c>
      <c r="DJ172" s="413">
        <v>1.6507719276329033E-2</v>
      </c>
      <c r="DL172" s="413">
        <v>13.600711983310577</v>
      </c>
      <c r="DM172" s="413">
        <v>1.8420699693267165E-2</v>
      </c>
      <c r="DO172" s="413">
        <v>12.769220414601669</v>
      </c>
      <c r="DP172" s="413">
        <v>1.7575106248547922E-2</v>
      </c>
      <c r="DR172" s="413">
        <v>13.926295829347978</v>
      </c>
      <c r="DS172" s="413">
        <v>1.4677992676220698E-2</v>
      </c>
      <c r="DU172" s="413">
        <v>7.3783699381763466</v>
      </c>
      <c r="DV172" s="413">
        <v>2.242425714763998E-2</v>
      </c>
      <c r="DX172" s="413">
        <v>15.674925285794014</v>
      </c>
      <c r="DY172" s="413">
        <v>1.1880369057098952E-2</v>
      </c>
      <c r="ED172" s="413">
        <v>22.17636754962464</v>
      </c>
      <c r="EE172" s="413">
        <v>1.0078626718108514E-2</v>
      </c>
    </row>
    <row r="173" spans="19:135" x14ac:dyDescent="0.2">
      <c r="S173" s="413">
        <v>12194.519066718181</v>
      </c>
      <c r="T173" s="413">
        <v>4.2823409704829878</v>
      </c>
      <c r="V173" s="413">
        <v>12155.904139388713</v>
      </c>
      <c r="W173" s="413">
        <v>1.6409508078263719</v>
      </c>
      <c r="Y173" s="413">
        <v>9208.4668250302693</v>
      </c>
      <c r="Z173" s="413">
        <v>1.3247228897036092</v>
      </c>
      <c r="AB173" s="413">
        <v>7522.1008029920486</v>
      </c>
      <c r="AC173" s="413">
        <v>0.83984327839201156</v>
      </c>
      <c r="AE173" s="413">
        <v>6086.3754464865224</v>
      </c>
      <c r="AF173" s="413">
        <v>0.64977530313128962</v>
      </c>
      <c r="AH173" s="413">
        <v>4429.060379292242</v>
      </c>
      <c r="AI173" s="413">
        <v>0.82494256431020185</v>
      </c>
      <c r="AJ173" s="413"/>
      <c r="AK173" s="413">
        <v>3362.2494848821834</v>
      </c>
      <c r="AL173" s="413">
        <v>0.75038379516662268</v>
      </c>
      <c r="AN173" s="413">
        <v>2705.2088269634023</v>
      </c>
      <c r="AO173" s="413">
        <v>0.57883214336784061</v>
      </c>
      <c r="AQ173" s="413">
        <v>2351.1949702864872</v>
      </c>
      <c r="AR173" s="413">
        <v>0.50762074084914555</v>
      </c>
      <c r="AT173" s="413">
        <v>1641.2779096853606</v>
      </c>
      <c r="AU173" s="413">
        <v>0.44550236737604076</v>
      </c>
      <c r="AW173" s="413">
        <v>1368.8745095370805</v>
      </c>
      <c r="AX173" s="413">
        <v>0.52065888978680319</v>
      </c>
      <c r="AZ173" s="413">
        <v>1030.044128889004</v>
      </c>
      <c r="BA173" s="413">
        <v>0.41194232019501176</v>
      </c>
      <c r="BC173" s="413">
        <v>878.6830766529506</v>
      </c>
      <c r="BD173" s="413">
        <v>0.37807974756324164</v>
      </c>
      <c r="BF173" s="413">
        <v>674.60267089541367</v>
      </c>
      <c r="BG173" s="413">
        <v>0.20616784264688168</v>
      </c>
      <c r="BI173" s="413">
        <v>507.8007016277428</v>
      </c>
      <c r="BJ173" s="413">
        <v>0.28497744972197236</v>
      </c>
      <c r="BL173" s="413">
        <v>382.91622162749877</v>
      </c>
      <c r="BM173" s="413">
        <v>0.26786967475772872</v>
      </c>
      <c r="BO173" s="413">
        <v>295.01901950841057</v>
      </c>
      <c r="BP173" s="413">
        <v>0.23005939537951156</v>
      </c>
      <c r="BR173" s="413">
        <v>222.62122841409055</v>
      </c>
      <c r="BS173" s="413">
        <v>0.23160899707957394</v>
      </c>
      <c r="BU173" s="413">
        <v>174.50668155731407</v>
      </c>
      <c r="BV173" s="413">
        <v>0.17509682198312357</v>
      </c>
      <c r="BX173" s="413">
        <v>128.88216932929078</v>
      </c>
      <c r="BY173" s="413">
        <v>0.24438752949622436</v>
      </c>
      <c r="CA173" s="413">
        <v>113.68642273641045</v>
      </c>
      <c r="CB173" s="413">
        <v>0.20879874845047511</v>
      </c>
      <c r="CD173" s="413">
        <v>54.815602686316922</v>
      </c>
      <c r="CE173" s="413">
        <v>0.26449446352127848</v>
      </c>
      <c r="CG173" s="413">
        <v>29.846988644514116</v>
      </c>
      <c r="CH173" s="413">
        <v>0.22920298989168042</v>
      </c>
      <c r="CJ173" s="413">
        <v>18.488919844188022</v>
      </c>
      <c r="CK173" s="413">
        <v>0.25272971092517582</v>
      </c>
      <c r="CT173" s="413">
        <v>38.581354743178608</v>
      </c>
      <c r="CU173" s="413">
        <v>2.0537484142733813E-2</v>
      </c>
      <c r="CW173" s="413">
        <v>37.285269858237385</v>
      </c>
      <c r="CX173" s="413">
        <v>1.7362287920520313E-2</v>
      </c>
      <c r="CZ173" s="413">
        <v>34.427873446233626</v>
      </c>
      <c r="DA173" s="413">
        <v>1.4550816945665412E-2</v>
      </c>
      <c r="DF173" s="413">
        <v>20.15644802617344</v>
      </c>
      <c r="DG173" s="413">
        <v>1.6666495649042535E-2</v>
      </c>
      <c r="DI173" s="413">
        <v>17.504539293052929</v>
      </c>
      <c r="DJ173" s="413">
        <v>1.5505157798326246E-2</v>
      </c>
      <c r="DL173" s="413">
        <v>14.950562547578215</v>
      </c>
      <c r="DM173" s="413">
        <v>1.6637514055344475E-2</v>
      </c>
      <c r="DO173" s="413">
        <v>13.816910960569837</v>
      </c>
      <c r="DP173" s="413">
        <v>1.6637514055344475E-2</v>
      </c>
      <c r="DR173" s="413">
        <v>14.950562547578215</v>
      </c>
      <c r="DS173" s="413">
        <v>1.3894954943731374E-2</v>
      </c>
      <c r="DU173" s="413">
        <v>7.7630152873471152</v>
      </c>
      <c r="DV173" s="413">
        <v>2.1357678456150494E-2</v>
      </c>
      <c r="DX173" s="413">
        <v>19.702464240535715</v>
      </c>
      <c r="DY173" s="413">
        <v>1.089971057280832E-2</v>
      </c>
      <c r="ED173" s="413">
        <v>28.317492523637696</v>
      </c>
      <c r="EE173" s="413">
        <v>9.5409547634999446E-3</v>
      </c>
    </row>
    <row r="174" spans="19:135" x14ac:dyDescent="0.2">
      <c r="S174" s="413">
        <v>12354.562323302069</v>
      </c>
      <c r="T174" s="413">
        <v>4.0918618149681381</v>
      </c>
      <c r="V174" s="413">
        <v>12328.467394420659</v>
      </c>
      <c r="W174" s="413">
        <v>1.5563092043575184</v>
      </c>
      <c r="Y174" s="413">
        <v>9335.8981799476023</v>
      </c>
      <c r="Z174" s="413">
        <v>1.2563925844917601</v>
      </c>
      <c r="AB174" s="413">
        <v>7631.5722293792678</v>
      </c>
      <c r="AC174" s="413">
        <v>0.79771260185447135</v>
      </c>
      <c r="AE174" s="413">
        <v>6170.60174435113</v>
      </c>
      <c r="AF174" s="413">
        <v>0.61625935415269484</v>
      </c>
      <c r="AH174" s="413">
        <v>4491.9346062538689</v>
      </c>
      <c r="AI174" s="413">
        <v>0.78239134273798805</v>
      </c>
      <c r="AJ174" s="413"/>
      <c r="AK174" s="413">
        <v>3408.7779695441527</v>
      </c>
      <c r="AL174" s="413">
        <v>0.71220941377073077</v>
      </c>
      <c r="AN174" s="413">
        <v>2744.5785558089883</v>
      </c>
      <c r="AO174" s="413">
        <v>0.54938513352107421</v>
      </c>
      <c r="AQ174" s="413">
        <v>2379.5355345427729</v>
      </c>
      <c r="AR174" s="413">
        <v>0.48071957200186843</v>
      </c>
      <c r="AT174" s="413">
        <v>1663.9907316785491</v>
      </c>
      <c r="AU174" s="413">
        <v>0.42252298582235054</v>
      </c>
      <c r="AW174" s="413">
        <v>1387.3286959412919</v>
      </c>
      <c r="AX174" s="413">
        <v>0.49343468356452674</v>
      </c>
      <c r="AZ174" s="413">
        <v>1043.9304466096178</v>
      </c>
      <c r="BA174" s="413">
        <v>0.39069399370546171</v>
      </c>
      <c r="BC174" s="413">
        <v>889.90142844272373</v>
      </c>
      <c r="BD174" s="413">
        <v>0.35831071793936908</v>
      </c>
      <c r="BF174" s="413">
        <v>683.4562884722601</v>
      </c>
      <c r="BG174" s="413">
        <v>0.19524205593327135</v>
      </c>
      <c r="BI174" s="413">
        <v>514.64650724304136</v>
      </c>
      <c r="BJ174" s="413">
        <v>0.2700765520092564</v>
      </c>
      <c r="BL174" s="413">
        <v>388.21520720989588</v>
      </c>
      <c r="BM174" s="413">
        <v>0.25405273479582502</v>
      </c>
      <c r="BO174" s="413">
        <v>299.52355139058523</v>
      </c>
      <c r="BP174" s="413">
        <v>0.2185184826633749</v>
      </c>
      <c r="BR174" s="413">
        <v>225.62244848069656</v>
      </c>
      <c r="BS174" s="413">
        <v>0.21966241294242025</v>
      </c>
      <c r="BU174" s="413">
        <v>176.98395026962459</v>
      </c>
      <c r="BV174" s="413">
        <v>0.16631310273511535</v>
      </c>
      <c r="BX174" s="413">
        <v>130.52763804649032</v>
      </c>
      <c r="BY174" s="413">
        <v>0.23160899707957394</v>
      </c>
      <c r="CA174" s="413">
        <v>115.34093590816488</v>
      </c>
      <c r="CB174" s="413">
        <v>0.19817650006281712</v>
      </c>
      <c r="CD174" s="413">
        <v>55.554587409010452</v>
      </c>
      <c r="CE174" s="413">
        <v>0.25085161975393266</v>
      </c>
      <c r="CG174" s="413">
        <v>30.313391401968776</v>
      </c>
      <c r="CH174" s="413">
        <v>0.21803005227975447</v>
      </c>
      <c r="CJ174" s="413">
        <v>18.738174228603839</v>
      </c>
      <c r="CK174" s="413">
        <v>0.23951498261900853</v>
      </c>
      <c r="CT174" s="413">
        <v>40.94988284623458</v>
      </c>
      <c r="CU174" s="413">
        <v>1.9765980717016338E-2</v>
      </c>
      <c r="CW174" s="413">
        <v>39.40124033508225</v>
      </c>
      <c r="CX174" s="413">
        <v>1.6608582858129939E-2</v>
      </c>
      <c r="CZ174" s="413">
        <v>36.349821546702252</v>
      </c>
      <c r="DA174" s="413">
        <v>1.3919159157010618E-2</v>
      </c>
      <c r="DF174" s="413">
        <v>21.077562984165692</v>
      </c>
      <c r="DG174" s="413">
        <v>1.5804859059813849E-2</v>
      </c>
      <c r="DI174" s="413">
        <v>18.64437996959602</v>
      </c>
      <c r="DJ174" s="413">
        <v>1.4793400915475902E-2</v>
      </c>
      <c r="DL174" s="413">
        <v>16.695627238779007</v>
      </c>
      <c r="DM174" s="413">
        <v>1.5384196906973201E-2</v>
      </c>
      <c r="DO174" s="413">
        <v>15.188218953816605</v>
      </c>
      <c r="DP174" s="413">
        <v>1.5505157798326246E-2</v>
      </c>
      <c r="DR174" s="413">
        <v>17.643118150444192</v>
      </c>
      <c r="DS174" s="413">
        <v>1.2648552168552958E-2</v>
      </c>
      <c r="DU174" s="413">
        <v>8.1605595652417868</v>
      </c>
      <c r="DV174" s="413">
        <v>2.032413606432696E-2</v>
      </c>
      <c r="DX174" s="413">
        <v>24.960901930441626</v>
      </c>
      <c r="DY174" s="413">
        <v>1.0078626718108514E-2</v>
      </c>
      <c r="ED174" s="413">
        <v>35.593431780772121</v>
      </c>
      <c r="EE174" s="413">
        <v>9.2466920573577704E-3</v>
      </c>
    </row>
    <row r="175" spans="19:135" x14ac:dyDescent="0.2">
      <c r="S175" s="413">
        <v>12516.706018930552</v>
      </c>
      <c r="T175" s="413">
        <v>3.9098552002751727</v>
      </c>
      <c r="V175" s="413">
        <v>12494.670968079006</v>
      </c>
      <c r="W175" s="413">
        <v>1.4760334849868413</v>
      </c>
      <c r="Y175" s="413">
        <v>9475.1047962936864</v>
      </c>
      <c r="Z175" s="413">
        <v>1.1924759460831322</v>
      </c>
      <c r="AB175" s="413">
        <v>7737.1817307021001</v>
      </c>
      <c r="AC175" s="413">
        <v>0.7565659243268793</v>
      </c>
      <c r="AE175" s="413">
        <v>6255.9936077176289</v>
      </c>
      <c r="AF175" s="413">
        <v>0.58447218561638903</v>
      </c>
      <c r="AH175" s="413">
        <v>4555.7013856030189</v>
      </c>
      <c r="AI175" s="413">
        <v>0.74203494846117701</v>
      </c>
      <c r="AJ175" s="413"/>
      <c r="AK175" s="413">
        <v>3454.7326743927438</v>
      </c>
      <c r="AL175" s="413">
        <v>0.67547306159024223</v>
      </c>
      <c r="AN175" s="413">
        <v>2784.5212443218402</v>
      </c>
      <c r="AO175" s="413">
        <v>0.52143618558889027</v>
      </c>
      <c r="AQ175" s="413">
        <v>2408.217707041897</v>
      </c>
      <c r="AR175" s="413">
        <v>0.45524402040604389</v>
      </c>
      <c r="AT175" s="413">
        <v>1687.0178650262333</v>
      </c>
      <c r="AU175" s="413">
        <v>0.40072889982545001</v>
      </c>
      <c r="AW175" s="413">
        <v>1406.5272421052377</v>
      </c>
      <c r="AX175" s="413">
        <v>0.46798291339271364</v>
      </c>
      <c r="AZ175" s="413">
        <v>1058.3768765939581</v>
      </c>
      <c r="BA175" s="413">
        <v>0.37054167351697048</v>
      </c>
      <c r="BC175" s="413">
        <v>901.58066908086596</v>
      </c>
      <c r="BD175" s="413">
        <v>0.33957537111598607</v>
      </c>
      <c r="BF175" s="413">
        <v>692.67015698885825</v>
      </c>
      <c r="BG175" s="413">
        <v>0.18517130877867644</v>
      </c>
      <c r="BI175" s="413">
        <v>521.40082879996851</v>
      </c>
      <c r="BJ175" s="413">
        <v>0.2559547922699536</v>
      </c>
      <c r="BL175" s="413">
        <v>393.58752279665566</v>
      </c>
      <c r="BM175" s="413">
        <v>0.24094848405521335</v>
      </c>
      <c r="BO175" s="413">
        <v>303.98971622029666</v>
      </c>
      <c r="BP175" s="413">
        <v>0.20740176085651479</v>
      </c>
      <c r="BR175" s="413">
        <v>228.66412884820181</v>
      </c>
      <c r="BS175" s="413">
        <v>0.2081767071443765</v>
      </c>
      <c r="BU175" s="413">
        <v>179.55965165825174</v>
      </c>
      <c r="BV175" s="413">
        <v>0.15785223263658843</v>
      </c>
      <c r="BX175" s="413">
        <v>132.19411484660287</v>
      </c>
      <c r="BY175" s="413">
        <v>0.21949862842340673</v>
      </c>
      <c r="CA175" s="413">
        <v>117.10203227403291</v>
      </c>
      <c r="CB175" s="413">
        <v>0.18823499045465047</v>
      </c>
      <c r="CD175" s="413">
        <v>56.303534594827831</v>
      </c>
      <c r="CE175" s="413">
        <v>0.23773509305798099</v>
      </c>
      <c r="CG175" s="413">
        <v>30.776234910345078</v>
      </c>
      <c r="CH175" s="413">
        <v>0.20740176085651479</v>
      </c>
      <c r="CJ175" s="413">
        <v>18.990788882233552</v>
      </c>
      <c r="CK175" s="413">
        <v>0.22716060119148646</v>
      </c>
      <c r="CT175" s="413">
        <v>43.578211907644942</v>
      </c>
      <c r="CU175" s="413">
        <v>1.9106411996813781E-2</v>
      </c>
      <c r="CW175" s="413">
        <v>41.673791417437272</v>
      </c>
      <c r="CX175" s="413">
        <v>1.5901428105358339E-2</v>
      </c>
      <c r="CZ175" s="413">
        <v>38.480075976365569</v>
      </c>
      <c r="DA175" s="413">
        <v>1.3349727819347392E-2</v>
      </c>
      <c r="DF175" s="413">
        <v>22.098782165018481</v>
      </c>
      <c r="DG175" s="413">
        <v>1.5000816219944584E-2</v>
      </c>
      <c r="DI175" s="413">
        <v>19.702464240535715</v>
      </c>
      <c r="DJ175" s="413">
        <v>1.4114316893287416E-2</v>
      </c>
      <c r="DL175" s="413">
        <v>18.79198264737574</v>
      </c>
      <c r="DM175" s="413">
        <v>1.4225293134853698E-2</v>
      </c>
      <c r="DO175" s="413">
        <v>16.564490501698209</v>
      </c>
      <c r="DP175" s="413">
        <v>1.4677992676220698E-2</v>
      </c>
      <c r="DR175" s="413">
        <v>22.002182031514394</v>
      </c>
      <c r="DS175" s="413">
        <v>1.1335006374746551E-2</v>
      </c>
      <c r="DU175" s="413">
        <v>8.578462099179621</v>
      </c>
      <c r="DV175" s="413">
        <v>1.9340608934128863E-2</v>
      </c>
      <c r="DX175" s="413">
        <v>31.622776601683793</v>
      </c>
      <c r="DY175" s="413">
        <v>9.4665226030818984E-3</v>
      </c>
      <c r="ED175" s="413">
        <v>45.450037572076695</v>
      </c>
      <c r="EE175" s="413">
        <v>9.0319663923654047E-3</v>
      </c>
    </row>
    <row r="176" spans="19:135" x14ac:dyDescent="0.2">
      <c r="S176" s="413">
        <v>12676.509724157697</v>
      </c>
      <c r="T176" s="413">
        <v>3.7303751597660426</v>
      </c>
      <c r="V176" s="413">
        <v>12663.115179361903</v>
      </c>
      <c r="W176" s="413">
        <v>1.3998984537920334</v>
      </c>
      <c r="Y176" s="413">
        <v>9616.3871081605575</v>
      </c>
      <c r="Z176" s="413">
        <v>1.133500637474655</v>
      </c>
      <c r="AB176" s="413">
        <v>7847.0175149361476</v>
      </c>
      <c r="AC176" s="413">
        <v>0.71807703859610916</v>
      </c>
      <c r="AE176" s="413">
        <v>6344.802684198311</v>
      </c>
      <c r="AF176" s="413">
        <v>0.55432462559352258</v>
      </c>
      <c r="AH176" s="413">
        <v>4618.7454526770453</v>
      </c>
      <c r="AI176" s="413">
        <v>0.7037601704677543</v>
      </c>
      <c r="AJ176" s="413"/>
      <c r="AK176" s="413">
        <v>3502.5409875397695</v>
      </c>
      <c r="AL176" s="413">
        <v>0.64015393367934625</v>
      </c>
      <c r="AN176" s="413">
        <v>2824.0498589041817</v>
      </c>
      <c r="AO176" s="413">
        <v>0.49490908845472398</v>
      </c>
      <c r="AQ176" s="413">
        <v>2438.1046434302193</v>
      </c>
      <c r="AR176" s="413">
        <v>0.43111853601553179</v>
      </c>
      <c r="AT176" s="413">
        <v>1709.1586178969928</v>
      </c>
      <c r="AU176" s="413">
        <v>0.37977559158069651</v>
      </c>
      <c r="AW176" s="413">
        <v>1425.4890357010504</v>
      </c>
      <c r="AX176" s="413">
        <v>0.44384396663290554</v>
      </c>
      <c r="AZ176" s="413">
        <v>1073.0232234788641</v>
      </c>
      <c r="BA176" s="413">
        <v>0.35116679462475736</v>
      </c>
      <c r="BC176" s="413">
        <v>913.09135977395977</v>
      </c>
      <c r="BD176" s="413">
        <v>0.32157970297309857</v>
      </c>
      <c r="BF176" s="413">
        <v>701.7608957917945</v>
      </c>
      <c r="BG176" s="413">
        <v>0.17562001911374472</v>
      </c>
      <c r="BI176" s="413">
        <v>528.24379539587358</v>
      </c>
      <c r="BJ176" s="413">
        <v>0.2427524318274957</v>
      </c>
      <c r="BL176" s="413">
        <v>398.75304253175324</v>
      </c>
      <c r="BM176" s="413">
        <v>0.22852016143484344</v>
      </c>
      <c r="BO176" s="413">
        <v>308.41377124338857</v>
      </c>
      <c r="BP176" s="413">
        <v>0.19685058161715221</v>
      </c>
      <c r="BR176" s="413">
        <v>231.82849706647164</v>
      </c>
      <c r="BS176" s="413">
        <v>0.19743877995391657</v>
      </c>
      <c r="BU176" s="413">
        <v>182.04448763953582</v>
      </c>
      <c r="BV176" s="413">
        <v>0.14971008357412058</v>
      </c>
      <c r="BX176" s="413">
        <v>133.78754110578578</v>
      </c>
      <c r="BY176" s="413">
        <v>0.20771139259664553</v>
      </c>
      <c r="CA176" s="413">
        <v>118.97384149044511</v>
      </c>
      <c r="CB176" s="413">
        <v>0.17892560632037052</v>
      </c>
      <c r="CD176" s="413">
        <v>57.10281049303147</v>
      </c>
      <c r="CE176" s="413">
        <v>0.22530440316361897</v>
      </c>
      <c r="CG176" s="413">
        <v>31.224130840312338</v>
      </c>
      <c r="CH176" s="413">
        <v>0.1971444614177873</v>
      </c>
      <c r="CJ176" s="413">
        <v>19.260379058954666</v>
      </c>
      <c r="CK176" s="413">
        <v>0.21544346900318839</v>
      </c>
      <c r="CT176" s="413">
        <v>46.660541196370104</v>
      </c>
      <c r="CU176" s="413">
        <v>1.8727800419980022E-2</v>
      </c>
      <c r="CW176" s="413">
        <v>44.038814190043183</v>
      </c>
      <c r="CX176" s="413">
        <v>1.5224382353977097E-2</v>
      </c>
      <c r="CZ176" s="413">
        <v>40.735172392646888</v>
      </c>
      <c r="DA176" s="413">
        <v>1.2792454845015568E-2</v>
      </c>
      <c r="DF176" s="413">
        <v>23.312020088942926</v>
      </c>
      <c r="DG176" s="413">
        <v>1.4287323200764387E-2</v>
      </c>
      <c r="DI176" s="413">
        <v>20.820595685274469</v>
      </c>
      <c r="DJ176" s="413">
        <v>1.3679002274644012E-2</v>
      </c>
      <c r="DL176" s="413">
        <v>21.151563027176021</v>
      </c>
      <c r="DM176" s="413">
        <v>1.3153690504363763E-2</v>
      </c>
      <c r="DO176" s="413">
        <v>18.64437996959602</v>
      </c>
      <c r="DP176" s="413">
        <v>1.3679002274644012E-2</v>
      </c>
      <c r="DR176" s="413">
        <v>28.317492523637696</v>
      </c>
      <c r="DS176" s="413">
        <v>1.0481131341546858E-2</v>
      </c>
      <c r="DU176" s="413">
        <v>9.0335815517666003</v>
      </c>
      <c r="DV176" s="413">
        <v>1.8420699693267165E-2</v>
      </c>
      <c r="DX176" s="413">
        <v>40.062654898716929</v>
      </c>
      <c r="DY176" s="413">
        <v>9.1745555381508564E-3</v>
      </c>
    </row>
    <row r="177" spans="19:129" x14ac:dyDescent="0.2">
      <c r="S177" s="413">
        <v>12847.405355404066</v>
      </c>
      <c r="T177" s="413">
        <v>3.5617898039892473</v>
      </c>
      <c r="V177" s="413">
        <v>12838.353680563216</v>
      </c>
      <c r="W177" s="413">
        <v>1.3276905306432099</v>
      </c>
      <c r="Y177" s="413">
        <v>9749.4634673294386</v>
      </c>
      <c r="Z177" s="413">
        <v>1.0758358985421788</v>
      </c>
      <c r="AB177" s="413">
        <v>7961.2175532956271</v>
      </c>
      <c r="AC177" s="413">
        <v>0.68205475655790448</v>
      </c>
      <c r="AE177" s="413">
        <v>6432.6052270204018</v>
      </c>
      <c r="AF177" s="413">
        <v>0.52573210171728468</v>
      </c>
      <c r="AH177" s="413">
        <v>4685.9634634517643</v>
      </c>
      <c r="AI177" s="413">
        <v>0.6679576793535793</v>
      </c>
      <c r="AK177" s="413">
        <v>3551.0108959595373</v>
      </c>
      <c r="AL177" s="413">
        <v>0.60713426291585371</v>
      </c>
      <c r="AN177" s="413">
        <v>2863.1304688159275</v>
      </c>
      <c r="AO177" s="413">
        <v>0.46938126725598589</v>
      </c>
      <c r="AQ177" s="413">
        <v>2468.3624885466324</v>
      </c>
      <c r="AR177" s="413">
        <v>0.40827157253026453</v>
      </c>
      <c r="AT177" s="413">
        <v>1732.2002711013479</v>
      </c>
      <c r="AU177" s="413">
        <v>0.35991788968375293</v>
      </c>
      <c r="AW177" s="413">
        <v>1444.1974329941304</v>
      </c>
      <c r="AX177" s="413">
        <v>0.42063625825578516</v>
      </c>
      <c r="AZ177" s="413">
        <v>1087.4889545916622</v>
      </c>
      <c r="BA177" s="413">
        <v>0.33280498918397272</v>
      </c>
      <c r="BC177" s="413">
        <v>924.749010139966</v>
      </c>
      <c r="BD177" s="413">
        <v>0.30453770844571693</v>
      </c>
      <c r="BF177" s="413">
        <v>710.9709432312435</v>
      </c>
      <c r="BG177" s="413">
        <v>0.16656139289038577</v>
      </c>
      <c r="BI177" s="413">
        <v>535.36520016978545</v>
      </c>
      <c r="BJ177" s="413">
        <v>0.23005939537951156</v>
      </c>
      <c r="BL177" s="413">
        <v>404.12874565490966</v>
      </c>
      <c r="BM177" s="413">
        <v>0.21673290200174231</v>
      </c>
      <c r="BO177" s="413">
        <v>313.01249722580627</v>
      </c>
      <c r="BP177" s="413">
        <v>0.18697558661068175</v>
      </c>
      <c r="BR177" s="413">
        <v>234.87105966664231</v>
      </c>
      <c r="BS177" s="413">
        <v>0.18725472395264625</v>
      </c>
      <c r="BU177" s="413">
        <v>184.56371001997388</v>
      </c>
      <c r="BV177" s="413">
        <v>0.14188204439390989</v>
      </c>
      <c r="BX177" s="413">
        <v>135.4001740236493</v>
      </c>
      <c r="BY177" s="413">
        <v>0.19655713989799611</v>
      </c>
      <c r="CA177" s="413">
        <v>120.87557050990944</v>
      </c>
      <c r="CB177" s="413">
        <v>0.17007662879142074</v>
      </c>
      <c r="CD177" s="413">
        <v>57.913432783003344</v>
      </c>
      <c r="CE177" s="413">
        <v>0.21384246025927897</v>
      </c>
      <c r="CG177" s="413">
        <v>31.700880078709737</v>
      </c>
      <c r="CH177" s="413">
        <v>0.18739444885715195</v>
      </c>
      <c r="CJ177" s="413">
        <v>19.540681227665779</v>
      </c>
      <c r="CK177" s="413">
        <v>0.20463576316302545</v>
      </c>
      <c r="CZ177" s="413">
        <v>43.122427067915233</v>
      </c>
      <c r="DA177" s="413">
        <v>1.2258444754550983E-2</v>
      </c>
      <c r="DF177" s="413">
        <v>24.699835673065436</v>
      </c>
      <c r="DG177" s="413">
        <v>1.365521567340122E-2</v>
      </c>
      <c r="DI177" s="413">
        <v>22.351932048904853</v>
      </c>
      <c r="DJ177" s="413">
        <v>1.3051074191219128E-2</v>
      </c>
      <c r="DL177" s="413">
        <v>24.377339255150094</v>
      </c>
      <c r="DM177" s="413">
        <v>1.2162812551164267E-2</v>
      </c>
      <c r="DO177" s="413">
        <v>22.002182031514394</v>
      </c>
      <c r="DP177" s="413">
        <v>1.2549876607521337E-2</v>
      </c>
      <c r="DR177" s="413">
        <v>35.593431780772121</v>
      </c>
      <c r="DS177" s="413">
        <v>9.8445819580114703E-3</v>
      </c>
      <c r="DU177" s="413">
        <v>9.5295312220075505</v>
      </c>
      <c r="DV177" s="413">
        <v>1.7605721073984049E-2</v>
      </c>
      <c r="DX177" s="413">
        <v>45.093047712267293</v>
      </c>
      <c r="DY177" s="413">
        <v>9.0319663923654047E-3</v>
      </c>
    </row>
    <row r="178" spans="19:129" x14ac:dyDescent="0.2">
      <c r="S178" s="413">
        <v>13020.604879237178</v>
      </c>
      <c r="T178" s="413">
        <v>3.4008232589124914</v>
      </c>
      <c r="V178" s="413">
        <v>13011.431176194592</v>
      </c>
      <c r="W178" s="413">
        <v>1.2592071520507027</v>
      </c>
      <c r="Y178" s="413">
        <v>9884.3814035033301</v>
      </c>
      <c r="Z178" s="413">
        <v>1.0195826030779769</v>
      </c>
      <c r="AB178" s="413">
        <v>8082.7743205491624</v>
      </c>
      <c r="AC178" s="413">
        <v>0.64783952965932234</v>
      </c>
      <c r="AE178" s="413">
        <v>6521.6228252050851</v>
      </c>
      <c r="AF178" s="413">
        <v>0.49861440393367767</v>
      </c>
      <c r="AH178" s="413">
        <v>4755.8353820926086</v>
      </c>
      <c r="AI178" s="413">
        <v>0.6344496313002661</v>
      </c>
      <c r="AK178" s="413">
        <v>3600.1515551372768</v>
      </c>
      <c r="AL178" s="413">
        <v>0.57581777415276358</v>
      </c>
      <c r="AN178" s="413">
        <v>2902.7518956917438</v>
      </c>
      <c r="AO178" s="413">
        <v>0.44550236737604076</v>
      </c>
      <c r="AQ178" s="413">
        <v>2498.1153531956829</v>
      </c>
      <c r="AR178" s="413">
        <v>0.38663537521924113</v>
      </c>
      <c r="AT178" s="413">
        <v>1756.7903068338526</v>
      </c>
      <c r="AU178" s="413">
        <v>0.34160773575919867</v>
      </c>
      <c r="AW178" s="413">
        <v>1462.6358384758078</v>
      </c>
      <c r="AX178" s="413">
        <v>0.39834479910914533</v>
      </c>
      <c r="AZ178" s="413">
        <v>1102.1497023378831</v>
      </c>
      <c r="BA178" s="413">
        <v>0.31563863185466368</v>
      </c>
      <c r="BC178" s="413">
        <v>936.55549644730581</v>
      </c>
      <c r="BD178" s="413">
        <v>0.28839884796189019</v>
      </c>
      <c r="BF178" s="413">
        <v>720.8097136068443</v>
      </c>
      <c r="BG178" s="413">
        <v>0.15797001811972924</v>
      </c>
      <c r="BI178" s="413">
        <v>542.58261062591419</v>
      </c>
      <c r="BJ178" s="413">
        <v>0.21803005227975447</v>
      </c>
      <c r="BL178" s="413">
        <v>409.72128072055858</v>
      </c>
      <c r="BM178" s="413">
        <v>0.20555363918509217</v>
      </c>
      <c r="BO178" s="413">
        <v>317.90377431786618</v>
      </c>
      <c r="BP178" s="413">
        <v>0.17772848778337569</v>
      </c>
      <c r="BR178" s="413">
        <v>237.9535534542774</v>
      </c>
      <c r="BS178" s="413">
        <v>0.17759597000531491</v>
      </c>
      <c r="BU178" s="413">
        <v>187.24972196322869</v>
      </c>
      <c r="BV178" s="413">
        <v>0.13466405899655826</v>
      </c>
      <c r="BX178" s="413">
        <v>137.17719242627828</v>
      </c>
      <c r="BY178" s="413">
        <v>0.18614066873551216</v>
      </c>
      <c r="CA178" s="413">
        <v>122.6779336939606</v>
      </c>
      <c r="CB178" s="413">
        <v>0.16154474716711842</v>
      </c>
      <c r="CD178" s="413">
        <v>58.694180233875777</v>
      </c>
      <c r="CE178" s="413">
        <v>0.20281228882467919</v>
      </c>
      <c r="CG178" s="413">
        <v>32.196252595466703</v>
      </c>
      <c r="CH178" s="413">
        <v>0.1781266347019341</v>
      </c>
      <c r="CJ178" s="413">
        <v>19.818077587452905</v>
      </c>
      <c r="CK178" s="413">
        <v>0.19422529891720564</v>
      </c>
      <c r="CZ178" s="413">
        <v>45.609605579900062</v>
      </c>
      <c r="DA178" s="413">
        <v>1.1736508744488233E-2</v>
      </c>
      <c r="DF178" s="413">
        <v>25.760773795493996</v>
      </c>
      <c r="DG178" s="413">
        <v>1.2971815286319162E-2</v>
      </c>
      <c r="DI178" s="413">
        <v>24.377339255150094</v>
      </c>
      <c r="DJ178" s="413">
        <v>1.2354828882567469E-2</v>
      </c>
      <c r="DL178" s="413">
        <v>28.095071196259546</v>
      </c>
      <c r="DM178" s="413">
        <v>1.1246578221198195E-2</v>
      </c>
      <c r="DO178" s="413">
        <v>25.15851085982079</v>
      </c>
      <c r="DP178" s="413">
        <v>1.1695726687403403E-2</v>
      </c>
      <c r="DR178" s="413">
        <v>45.093047712267293</v>
      </c>
      <c r="DS178" s="413">
        <v>9.319395762340775E-3</v>
      </c>
      <c r="DU178" s="413">
        <v>10.070340147371533</v>
      </c>
      <c r="DV178" s="413">
        <v>1.6856110499753461E-2</v>
      </c>
    </row>
    <row r="179" spans="19:129" x14ac:dyDescent="0.2">
      <c r="S179" s="413">
        <v>13191.489847817231</v>
      </c>
      <c r="T179" s="413">
        <v>3.2471312106645298</v>
      </c>
      <c r="V179" s="413">
        <v>13186.841978746728</v>
      </c>
      <c r="W179" s="413">
        <v>1.1933657425281821</v>
      </c>
      <c r="Y179" s="413">
        <v>10028.231819701743</v>
      </c>
      <c r="Z179" s="413">
        <v>0.96771323249026009</v>
      </c>
      <c r="AB179" s="413">
        <v>8203.2957360750406</v>
      </c>
      <c r="AC179" s="413">
        <v>0.61534070711165989</v>
      </c>
      <c r="AE179" s="413">
        <v>6616.5339905474411</v>
      </c>
      <c r="AF179" s="413">
        <v>0.47324832253925875</v>
      </c>
      <c r="AH179" s="413">
        <v>4825.048504407242</v>
      </c>
      <c r="AI179" s="413">
        <v>0.60217318509001527</v>
      </c>
      <c r="AK179" s="413">
        <v>3649.9722472563881</v>
      </c>
      <c r="AL179" s="413">
        <v>0.54652411473923623</v>
      </c>
      <c r="AN179" s="413">
        <v>2942.9216236264115</v>
      </c>
      <c r="AO179" s="413">
        <v>0.42283826216144271</v>
      </c>
      <c r="AQ179" s="413">
        <v>2529.1179550091897</v>
      </c>
      <c r="AR179" s="413">
        <v>0.36614577998776077</v>
      </c>
      <c r="AT179" s="413">
        <v>1781.1016469688852</v>
      </c>
      <c r="AU179" s="413">
        <v>0.32398732546163267</v>
      </c>
      <c r="AW179" s="413">
        <v>1481.8317576838763</v>
      </c>
      <c r="AX179" s="413">
        <v>0.37751615069605621</v>
      </c>
      <c r="AZ179" s="413">
        <v>1117.0080957922019</v>
      </c>
      <c r="BA179" s="413">
        <v>0.29935772947204897</v>
      </c>
      <c r="BC179" s="413">
        <v>949.18146733719595</v>
      </c>
      <c r="BD179" s="413">
        <v>0.27352299622176462</v>
      </c>
      <c r="BF179" s="413">
        <v>730.52715426644522</v>
      </c>
      <c r="BG179" s="413">
        <v>0.14971008357412058</v>
      </c>
      <c r="BI179" s="413">
        <v>549.5098893715126</v>
      </c>
      <c r="BJ179" s="413">
        <v>0.20662969933783457</v>
      </c>
      <c r="BL179" s="413">
        <v>415.39120807467208</v>
      </c>
      <c r="BM179" s="413">
        <v>0.19495101201521953</v>
      </c>
      <c r="BO179" s="413">
        <v>322.64400475884247</v>
      </c>
      <c r="BP179" s="413">
        <v>0.16881275121328138</v>
      </c>
      <c r="BR179" s="413">
        <v>241.24647336160115</v>
      </c>
      <c r="BS179" s="413">
        <v>0.16856110499753463</v>
      </c>
      <c r="BU179" s="413">
        <v>189.97482425722765</v>
      </c>
      <c r="BV179" s="413">
        <v>0.12781327519556746</v>
      </c>
      <c r="BX179" s="413">
        <v>139.02651715385838</v>
      </c>
      <c r="BY179" s="413">
        <v>0.17653937868013989</v>
      </c>
      <c r="CA179" s="413">
        <v>124.46330306608769</v>
      </c>
      <c r="CB179" s="413">
        <v>0.15332645829869856</v>
      </c>
      <c r="CD179" s="413">
        <v>59.485453163082873</v>
      </c>
      <c r="CE179" s="413">
        <v>0.19220764212857486</v>
      </c>
      <c r="CG179" s="413">
        <v>32.722420702428479</v>
      </c>
      <c r="CH179" s="413">
        <v>0.16944351160006016</v>
      </c>
      <c r="CJ179" s="413">
        <v>20.092330025650472</v>
      </c>
      <c r="CK179" s="413">
        <v>0.18420699693267159</v>
      </c>
      <c r="DF179" s="413">
        <v>27.655455881664896</v>
      </c>
      <c r="DG179" s="413">
        <v>1.2258444754550983E-2</v>
      </c>
      <c r="DI179" s="413">
        <v>26.796754149700224</v>
      </c>
      <c r="DJ179" s="413">
        <v>1.1695726687403403E-2</v>
      </c>
      <c r="DL179" s="413">
        <v>31.622776601683793</v>
      </c>
      <c r="DM179" s="413">
        <v>1.0730309405261559E-2</v>
      </c>
      <c r="DO179" s="413">
        <v>28.095071196259546</v>
      </c>
      <c r="DP179" s="413">
        <v>1.1071786104577245E-2</v>
      </c>
      <c r="DU179" s="413">
        <v>10.641840434874911</v>
      </c>
      <c r="DV179" s="413">
        <v>1.6124378836620497E-2</v>
      </c>
    </row>
    <row r="180" spans="19:129" x14ac:dyDescent="0.2">
      <c r="S180" s="413">
        <v>13364.617544193532</v>
      </c>
      <c r="T180" s="413">
        <v>3.1003849058134789</v>
      </c>
      <c r="V180" s="413">
        <v>13374.040261108217</v>
      </c>
      <c r="W180" s="413">
        <v>1.1318109478989746</v>
      </c>
      <c r="Y180" s="413">
        <v>10174.175734865416</v>
      </c>
      <c r="Z180" s="413">
        <v>0.91916796907253673</v>
      </c>
      <c r="AB180" s="413">
        <v>8319.7483995688144</v>
      </c>
      <c r="AC180" s="413">
        <v>0.58447218561638903</v>
      </c>
      <c r="AE180" s="413">
        <v>6708.0968866617222</v>
      </c>
      <c r="AF180" s="413">
        <v>0.44883778160919435</v>
      </c>
      <c r="AH180" s="413">
        <v>4891.8199311975477</v>
      </c>
      <c r="AI180" s="413">
        <v>0.57111259283528482</v>
      </c>
      <c r="AK180" s="413">
        <v>3699.1785607290867</v>
      </c>
      <c r="AL180" s="413">
        <v>0.51794746792312119</v>
      </c>
      <c r="AN180" s="413">
        <v>2985.7508592777085</v>
      </c>
      <c r="AO180" s="413">
        <v>0.4016266117152697</v>
      </c>
      <c r="AQ180" s="413">
        <v>2563.2137131336954</v>
      </c>
      <c r="AR180" s="413">
        <v>0.34725967702007371</v>
      </c>
      <c r="AT180" s="413">
        <v>1805.1131845999912</v>
      </c>
      <c r="AU180" s="413">
        <v>0.30704667980131756</v>
      </c>
      <c r="AW180" s="413">
        <v>1501.8087528616343</v>
      </c>
      <c r="AX180" s="413">
        <v>0.35777659041888921</v>
      </c>
      <c r="AZ180" s="413">
        <v>1132.0667994725959</v>
      </c>
      <c r="BA180" s="413">
        <v>0.28370491585214391</v>
      </c>
      <c r="BC180" s="413">
        <v>961.29988852436941</v>
      </c>
      <c r="BD180" s="413">
        <v>0.2592210288459163</v>
      </c>
      <c r="BF180" s="413">
        <v>740.37559850603486</v>
      </c>
      <c r="BG180" s="413">
        <v>0.14188204439390989</v>
      </c>
      <c r="BI180" s="413">
        <v>556.52561030062282</v>
      </c>
      <c r="BJ180" s="413">
        <v>0.19582544792339387</v>
      </c>
      <c r="BL180" s="413">
        <v>421.13959871032273</v>
      </c>
      <c r="BM180" s="413">
        <v>0.1848952771472735</v>
      </c>
      <c r="BO180" s="413">
        <v>327.22420702428474</v>
      </c>
      <c r="BP180" s="413">
        <v>0.16022471614267506</v>
      </c>
      <c r="BR180" s="413">
        <v>244.4987856500951</v>
      </c>
      <c r="BS180" s="413">
        <v>0.15986658341807808</v>
      </c>
      <c r="BU180" s="413">
        <v>192.67167622907922</v>
      </c>
      <c r="BV180" s="413">
        <v>0.12122056046849483</v>
      </c>
      <c r="BX180" s="413">
        <v>140.8511283939641</v>
      </c>
      <c r="BY180" s="413">
        <v>0.16730848961665212</v>
      </c>
      <c r="CA180" s="413">
        <v>126.36368534569857</v>
      </c>
      <c r="CB180" s="413">
        <v>0.1457435169188645</v>
      </c>
      <c r="CD180" s="413">
        <v>60.329899064199388</v>
      </c>
      <c r="CE180" s="413">
        <v>0.18242943544942869</v>
      </c>
      <c r="CG180" s="413">
        <v>33.24546993961669</v>
      </c>
      <c r="CH180" s="413">
        <v>0.16118366392203543</v>
      </c>
      <c r="CJ180" s="413">
        <v>20.370377705819685</v>
      </c>
      <c r="CK180" s="413">
        <v>0.17470544727243756</v>
      </c>
      <c r="DF180" s="413">
        <v>30.161438787847967</v>
      </c>
      <c r="DG180" s="413">
        <v>1.1513953993264475E-2</v>
      </c>
      <c r="DI180" s="413">
        <v>29.224926302337209</v>
      </c>
      <c r="DJ180" s="413">
        <v>1.1071786104577245E-2</v>
      </c>
      <c r="DL180" s="413">
        <v>35.875215666896473</v>
      </c>
      <c r="DM180" s="413">
        <v>1.0078626718108514E-2</v>
      </c>
      <c r="DO180" s="413">
        <v>31.622776601683793</v>
      </c>
      <c r="DP180" s="413">
        <v>1.056354103749187E-2</v>
      </c>
      <c r="DU180" s="413">
        <v>11.245773845176203</v>
      </c>
      <c r="DV180" s="413">
        <v>1.5424411988202007E-2</v>
      </c>
    </row>
    <row r="181" spans="19:129" x14ac:dyDescent="0.2">
      <c r="S181" s="413">
        <v>13540.017402364923</v>
      </c>
      <c r="T181" s="413">
        <v>2.9602704481500965</v>
      </c>
      <c r="V181" s="413">
        <v>13563.895980100517</v>
      </c>
      <c r="W181" s="413">
        <v>1.0734312006226574</v>
      </c>
      <c r="Y181" s="413">
        <v>10314.971051142909</v>
      </c>
      <c r="Z181" s="413">
        <v>0.87240700642345537</v>
      </c>
      <c r="AB181" s="413">
        <v>8440.828234622506</v>
      </c>
      <c r="AC181" s="413">
        <v>0.55515218124064458</v>
      </c>
      <c r="AE181" s="413">
        <v>6798.5306477563227</v>
      </c>
      <c r="AF181" s="413">
        <v>0.425686356623379</v>
      </c>
      <c r="AH181" s="413">
        <v>4959.51537428148</v>
      </c>
      <c r="AI181" s="413">
        <v>0.54165413168685794</v>
      </c>
      <c r="AK181" s="413">
        <v>3749.0482385019909</v>
      </c>
      <c r="AL181" s="413">
        <v>0.49086503649701241</v>
      </c>
      <c r="AN181" s="413">
        <v>3029.2034018535783</v>
      </c>
      <c r="AO181" s="413">
        <v>0.38147904215986245</v>
      </c>
      <c r="AQ181" s="413">
        <v>2597.7691258661566</v>
      </c>
      <c r="AR181" s="413">
        <v>0.32934773490525249</v>
      </c>
      <c r="AT181" s="413">
        <v>1830.0932408095071</v>
      </c>
      <c r="AU181" s="413">
        <v>0.2912089574307144</v>
      </c>
      <c r="AW181" s="413">
        <v>1521.5187850702951</v>
      </c>
      <c r="AX181" s="413">
        <v>0.33906917204933995</v>
      </c>
      <c r="AZ181" s="413">
        <v>1148.1374372129503</v>
      </c>
      <c r="BA181" s="413">
        <v>0.26907118102280442</v>
      </c>
      <c r="BC181" s="413">
        <v>972.88709486182029</v>
      </c>
      <c r="BD181" s="413">
        <v>0.24548370862908689</v>
      </c>
      <c r="BF181" s="413">
        <v>750.621285161375</v>
      </c>
      <c r="BG181" s="413">
        <v>0.13456365088469369</v>
      </c>
      <c r="BI181" s="413">
        <v>563.63090257523038</v>
      </c>
      <c r="BJ181" s="413">
        <v>0.18558612908641189</v>
      </c>
      <c r="BL181" s="413">
        <v>426.96753844151914</v>
      </c>
      <c r="BM181" s="413">
        <v>0.17535822542279597</v>
      </c>
      <c r="BO181" s="413">
        <v>332.10341347752387</v>
      </c>
      <c r="BP181" s="413">
        <v>0.15218705499469196</v>
      </c>
      <c r="BR181" s="413">
        <v>247.79494328511163</v>
      </c>
      <c r="BS181" s="413">
        <v>0.15150748128730171</v>
      </c>
      <c r="BU181" s="413">
        <v>195.47568587660007</v>
      </c>
      <c r="BV181" s="413">
        <v>0.11505368967763432</v>
      </c>
      <c r="BX181" s="413">
        <v>142.6494076032655</v>
      </c>
      <c r="BY181" s="413">
        <v>0.15856026517756411</v>
      </c>
      <c r="CA181" s="413">
        <v>128.33830234942096</v>
      </c>
      <c r="CB181" s="413">
        <v>0.13853559887556363</v>
      </c>
      <c r="CD181" s="413">
        <v>61.207898479167049</v>
      </c>
      <c r="CE181" s="413">
        <v>0.17314867686756549</v>
      </c>
      <c r="CG181" s="413">
        <v>33.776879820628018</v>
      </c>
      <c r="CH181" s="413">
        <v>0.15332645829869856</v>
      </c>
      <c r="CJ181" s="413">
        <v>20.659552303022721</v>
      </c>
      <c r="CK181" s="413">
        <v>0.16569399542308569</v>
      </c>
      <c r="DF181" s="413">
        <v>32.636128177240252</v>
      </c>
      <c r="DG181" s="413">
        <v>1.089971057280832E-2</v>
      </c>
      <c r="DI181" s="413">
        <v>31.622776601683793</v>
      </c>
      <c r="DJ181" s="413">
        <v>1.0730309405261559E-2</v>
      </c>
      <c r="DL181" s="413">
        <v>40.062654898716929</v>
      </c>
      <c r="DM181" s="413">
        <v>9.7677811008948928E-3</v>
      </c>
      <c r="DO181" s="413">
        <v>35.313861181927095</v>
      </c>
      <c r="DP181" s="413">
        <v>1.0078626718108514E-2</v>
      </c>
      <c r="DU181" s="413">
        <v>11.915259378317767</v>
      </c>
      <c r="DV181" s="413">
        <v>1.4806279936561738E-2</v>
      </c>
    </row>
    <row r="182" spans="19:129" x14ac:dyDescent="0.2">
      <c r="S182" s="413">
        <v>13717.719242627836</v>
      </c>
      <c r="T182" s="413">
        <v>2.8285971837029638</v>
      </c>
      <c r="V182" s="413">
        <v>13741.911207494344</v>
      </c>
      <c r="W182" s="413">
        <v>1.0173036419764521</v>
      </c>
      <c r="Y182" s="413">
        <v>10457.714763202259</v>
      </c>
      <c r="Z182" s="413">
        <v>0.82679059860151982</v>
      </c>
      <c r="AB182" s="413">
        <v>8566.6885551885753</v>
      </c>
      <c r="AC182" s="413">
        <v>0.52769647337427072</v>
      </c>
      <c r="AE182" s="413">
        <v>6895.0414925736859</v>
      </c>
      <c r="AF182" s="413">
        <v>0.40403035413846378</v>
      </c>
      <c r="AH182" s="413">
        <v>5028.1476206571897</v>
      </c>
      <c r="AI182" s="413">
        <v>0.5140984841090962</v>
      </c>
      <c r="AK182" s="413">
        <v>3800.9294371597462</v>
      </c>
      <c r="AL182" s="413">
        <v>0.46589318977291777</v>
      </c>
      <c r="AN182" s="413">
        <v>3073.2883225297314</v>
      </c>
      <c r="AO182" s="413">
        <v>0.36207200466284872</v>
      </c>
      <c r="AQ182" s="413">
        <v>2630.9354502178085</v>
      </c>
      <c r="AR182" s="413">
        <v>0.31189407646857437</v>
      </c>
      <c r="AT182" s="413">
        <v>1855.4189834909596</v>
      </c>
      <c r="AU182" s="413">
        <v>0.27618815791383039</v>
      </c>
      <c r="AW182" s="413">
        <v>1540.9443702888982</v>
      </c>
      <c r="AX182" s="413">
        <v>0.32133992696285424</v>
      </c>
      <c r="AZ182" s="413">
        <v>1164.0259354869156</v>
      </c>
      <c r="BA182" s="413">
        <v>0.25519226637136772</v>
      </c>
      <c r="BC182" s="413">
        <v>985.65545563916862</v>
      </c>
      <c r="BD182" s="413">
        <v>0.23264785921016301</v>
      </c>
      <c r="BF182" s="413">
        <v>761.00875673676285</v>
      </c>
      <c r="BG182" s="413">
        <v>0.1276227461816512</v>
      </c>
      <c r="BI182" s="413">
        <v>570.82690977359528</v>
      </c>
      <c r="BJ182" s="413">
        <v>0.17588220363857915</v>
      </c>
      <c r="BL182" s="413">
        <v>432.72360920480031</v>
      </c>
      <c r="BM182" s="413">
        <v>0.16618909648765481</v>
      </c>
      <c r="BO182" s="413">
        <v>337.17417270071326</v>
      </c>
      <c r="BP182" s="413">
        <v>0.14466046415316772</v>
      </c>
      <c r="BR182" s="413">
        <v>251.31260034323037</v>
      </c>
      <c r="BS182" s="413">
        <v>0.14369259976098028</v>
      </c>
      <c r="BU182" s="413">
        <v>198.46032890296607</v>
      </c>
      <c r="BV182" s="413">
        <v>0.1092820297632516</v>
      </c>
      <c r="BX182" s="413">
        <v>144.47064586267521</v>
      </c>
      <c r="BY182" s="413">
        <v>0.15026946780037839</v>
      </c>
      <c r="CA182" s="413">
        <v>130.25194155941557</v>
      </c>
      <c r="CB182" s="413">
        <v>0.13148785767639534</v>
      </c>
      <c r="CD182" s="413">
        <v>62.054923894260206</v>
      </c>
      <c r="CE182" s="413">
        <v>0.16434005963527465</v>
      </c>
      <c r="CG182" s="413">
        <v>34.316783985586895</v>
      </c>
      <c r="CH182" s="413">
        <v>0.1457435169188645</v>
      </c>
      <c r="CJ182" s="413">
        <v>20.960217066546456</v>
      </c>
      <c r="CK182" s="413">
        <v>0.15726462125878155</v>
      </c>
      <c r="DF182" s="413">
        <v>35.875215666896473</v>
      </c>
      <c r="DG182" s="413">
        <v>1.0399364551040619E-2</v>
      </c>
      <c r="DI182" s="413">
        <v>35.593431780772121</v>
      </c>
      <c r="DJ182" s="413">
        <v>1.0157871652297085E-2</v>
      </c>
      <c r="DL182" s="413">
        <v>45.093047712267293</v>
      </c>
      <c r="DM182" s="413">
        <v>9.4665226030818984E-3</v>
      </c>
      <c r="DO182" s="413">
        <v>40.062654898716929</v>
      </c>
      <c r="DP182" s="413">
        <v>9.7677811008948928E-3</v>
      </c>
      <c r="DU182" s="413">
        <v>12.657828539918825</v>
      </c>
      <c r="DV182" s="413">
        <v>1.4274895586431064E-2</v>
      </c>
    </row>
    <row r="183" spans="19:129" x14ac:dyDescent="0.2">
      <c r="S183" s="413">
        <v>13897.753276646063</v>
      </c>
      <c r="T183" s="413">
        <v>2.7007655200925638</v>
      </c>
      <c r="V183" s="413">
        <v>13912.453773023804</v>
      </c>
      <c r="W183" s="413">
        <v>0.96339202087921372</v>
      </c>
      <c r="Y183" s="413">
        <v>10609.909074587064</v>
      </c>
      <c r="Z183" s="413">
        <v>0.78472916304167573</v>
      </c>
      <c r="AB183" s="413">
        <v>8697.4900261778348</v>
      </c>
      <c r="AC183" s="413">
        <v>0.5015986200204362</v>
      </c>
      <c r="AE183" s="413">
        <v>6997.8527462148959</v>
      </c>
      <c r="AF183" s="413">
        <v>0.38376220102048397</v>
      </c>
      <c r="AH183" s="413">
        <v>5097.729634275689</v>
      </c>
      <c r="AI183" s="413">
        <v>0.48794467890455728</v>
      </c>
      <c r="AK183" s="413">
        <v>3853.5285937105309</v>
      </c>
      <c r="AL183" s="413">
        <v>0.44219173935421469</v>
      </c>
      <c r="AN183" s="413">
        <v>3118.0148244974653</v>
      </c>
      <c r="AO183" s="413">
        <v>0.34365226414099276</v>
      </c>
      <c r="AQ183" s="413">
        <v>2663.586402086702</v>
      </c>
      <c r="AR183" s="413">
        <v>0.295365368048364</v>
      </c>
      <c r="AT183" s="413">
        <v>1879.7698656225805</v>
      </c>
      <c r="AU183" s="413">
        <v>0.26174683459315179</v>
      </c>
      <c r="AW183" s="413">
        <v>1561.1680260055653</v>
      </c>
      <c r="AX183" s="413">
        <v>0.30453770844571693</v>
      </c>
      <c r="AZ183" s="413">
        <v>1180.1343067213993</v>
      </c>
      <c r="BA183" s="413">
        <v>0.24202923764710335</v>
      </c>
      <c r="BC183" s="413">
        <v>999.29544724475772</v>
      </c>
      <c r="BD183" s="413">
        <v>0.22064768970281001</v>
      </c>
      <c r="BF183" s="413">
        <v>771.53997532261042</v>
      </c>
      <c r="BG183" s="413">
        <v>0.12094960945267838</v>
      </c>
      <c r="BI183" s="413">
        <v>578.72629714370578</v>
      </c>
      <c r="BJ183" s="413">
        <v>0.16668567693633504</v>
      </c>
      <c r="BL183" s="413">
        <v>438.71185424856799</v>
      </c>
      <c r="BM183" s="413">
        <v>0.15761692507418762</v>
      </c>
      <c r="BO183" s="413">
        <v>342.32235539519536</v>
      </c>
      <c r="BP183" s="413">
        <v>0.13750610976564209</v>
      </c>
      <c r="BR183" s="413">
        <v>254.79038940171793</v>
      </c>
      <c r="BS183" s="413">
        <v>0.13628081630448041</v>
      </c>
      <c r="BU183" s="413">
        <v>201.41955042970187</v>
      </c>
      <c r="BV183" s="413">
        <v>0.10379990474566907</v>
      </c>
      <c r="BX183" s="413">
        <v>146.31513629574098</v>
      </c>
      <c r="BY183" s="413">
        <v>0.14241217954398391</v>
      </c>
      <c r="CA183" s="413">
        <v>132.19411484660287</v>
      </c>
      <c r="CB183" s="413">
        <v>0.12489177892824517</v>
      </c>
      <c r="CD183" s="413">
        <v>62.913670869342198</v>
      </c>
      <c r="CE183" s="413">
        <v>0.15586326307601522</v>
      </c>
      <c r="CG183" s="413">
        <v>34.865318210778902</v>
      </c>
      <c r="CH183" s="413">
        <v>0.13853559887556363</v>
      </c>
      <c r="CJ183" s="413">
        <v>21.257764928203194</v>
      </c>
      <c r="CK183" s="413">
        <v>0.14926407584364482</v>
      </c>
      <c r="DF183" s="413">
        <v>40.062654898716929</v>
      </c>
      <c r="DG183" s="413">
        <v>9.9219866750623383E-3</v>
      </c>
      <c r="DI183" s="413">
        <v>40.062654898716929</v>
      </c>
      <c r="DJ183" s="413">
        <v>9.7677811008948928E-3</v>
      </c>
      <c r="DO183" s="413">
        <v>45.093047712267293</v>
      </c>
      <c r="DP183" s="413">
        <v>9.5409547634999446E-3</v>
      </c>
      <c r="DU183" s="413">
        <v>13.482066619251398</v>
      </c>
      <c r="DV183" s="413">
        <v>1.3822594545458453E-2</v>
      </c>
    </row>
    <row r="184" spans="19:129" x14ac:dyDescent="0.2">
      <c r="S184" s="413">
        <v>14085.11283939641</v>
      </c>
      <c r="T184" s="413">
        <v>2.5806350729710599</v>
      </c>
      <c r="V184" s="413">
        <v>14090.077315381357</v>
      </c>
      <c r="W184" s="413">
        <v>0.9130181896361691</v>
      </c>
      <c r="Y184" s="413">
        <v>10768.112336184895</v>
      </c>
      <c r="Z184" s="413">
        <v>0.74536328206328251</v>
      </c>
      <c r="AB184" s="413">
        <v>8827.1774042866346</v>
      </c>
      <c r="AC184" s="413">
        <v>0.47608072217715813</v>
      </c>
      <c r="AE184" s="413">
        <v>7097.1931354014314</v>
      </c>
      <c r="AF184" s="413">
        <v>0.36423901205845438</v>
      </c>
      <c r="AH184" s="413">
        <v>5168.2745584895911</v>
      </c>
      <c r="AI184" s="413">
        <v>0.46243103297603089</v>
      </c>
      <c r="AK184" s="413">
        <v>3905.4791081564035</v>
      </c>
      <c r="AL184" s="413">
        <v>0.41907042261861516</v>
      </c>
      <c r="AN184" s="413">
        <v>3163.3922448849271</v>
      </c>
      <c r="AO184" s="413">
        <v>0.32616959369504178</v>
      </c>
      <c r="AQ184" s="413">
        <v>2697.5930309555379</v>
      </c>
      <c r="AR184" s="413">
        <v>0.27971259226891948</v>
      </c>
      <c r="AT184" s="413">
        <v>1904.4403335005265</v>
      </c>
      <c r="AU184" s="413">
        <v>0.24787566025765864</v>
      </c>
      <c r="AW184" s="413">
        <v>1582.7722474886409</v>
      </c>
      <c r="AX184" s="413">
        <v>0.28882940089826536</v>
      </c>
      <c r="AZ184" s="413">
        <v>1196.8873030438065</v>
      </c>
      <c r="BA184" s="413">
        <v>0.22954516886022078</v>
      </c>
      <c r="BC184" s="413">
        <v>1012.0536853023443</v>
      </c>
      <c r="BD184" s="413">
        <v>0.20926649889009924</v>
      </c>
      <c r="BF184" s="413">
        <v>782.76843181706897</v>
      </c>
      <c r="BG184" s="413">
        <v>0.11479652279133133</v>
      </c>
      <c r="BI184" s="413">
        <v>586.94180233875795</v>
      </c>
      <c r="BJ184" s="413">
        <v>0.15797001811972924</v>
      </c>
      <c r="BL184" s="413">
        <v>444.78296761276329</v>
      </c>
      <c r="BM184" s="413">
        <v>0.14948691337092337</v>
      </c>
      <c r="BO184" s="413">
        <v>347.54914371015963</v>
      </c>
      <c r="BP184" s="413">
        <v>0.13070558243792813</v>
      </c>
      <c r="BR184" s="413">
        <v>258.31630583909083</v>
      </c>
      <c r="BS184" s="413">
        <v>0.12925133878508122</v>
      </c>
      <c r="BU184" s="413">
        <v>204.27886988884407</v>
      </c>
      <c r="BV184" s="413">
        <v>9.8519277447822712E-2</v>
      </c>
      <c r="BX184" s="413">
        <v>148.18317576838754</v>
      </c>
      <c r="BY184" s="413">
        <v>0.13496573308830764</v>
      </c>
      <c r="CA184" s="413">
        <v>134.259840820438</v>
      </c>
      <c r="CB184" s="413">
        <v>0.11862659198729802</v>
      </c>
      <c r="CD184" s="413">
        <v>63.829272703152157</v>
      </c>
      <c r="CE184" s="413">
        <v>0.14782370671288653</v>
      </c>
      <c r="CG184" s="413">
        <v>35.447595143621335</v>
      </c>
      <c r="CH184" s="413">
        <v>0.13188074927242011</v>
      </c>
      <c r="CJ184" s="413">
        <v>21.559536731324634</v>
      </c>
      <c r="CK184" s="413">
        <v>0.14167054331180842</v>
      </c>
      <c r="DF184" s="413">
        <v>45.093047712267293</v>
      </c>
      <c r="DG184" s="413">
        <v>9.6915793928004871E-3</v>
      </c>
      <c r="DI184" s="413">
        <v>45.450037572076695</v>
      </c>
      <c r="DJ184" s="413">
        <v>9.3926711126955057E-3</v>
      </c>
      <c r="DU184" s="413">
        <v>15.551805709238671</v>
      </c>
      <c r="DV184" s="413">
        <v>1.2748003583136729E-2</v>
      </c>
    </row>
    <row r="185" spans="19:129" x14ac:dyDescent="0.2">
      <c r="S185" s="413">
        <v>14274.998249674429</v>
      </c>
      <c r="T185" s="413">
        <v>2.4658480457866991</v>
      </c>
      <c r="V185" s="413">
        <v>14269.968618934341</v>
      </c>
      <c r="W185" s="413">
        <v>0.86527830471934275</v>
      </c>
      <c r="Y185" s="413">
        <v>10920.974722558993</v>
      </c>
      <c r="Z185" s="413">
        <v>0.70691682586255589</v>
      </c>
      <c r="AB185" s="413">
        <v>8961.9561792736695</v>
      </c>
      <c r="AC185" s="413">
        <v>0.45219816762459053</v>
      </c>
      <c r="AE185" s="413">
        <v>7195.4076324006346</v>
      </c>
      <c r="AF185" s="413">
        <v>0.34545126176179791</v>
      </c>
      <c r="AH185" s="413">
        <v>5241.6425507413478</v>
      </c>
      <c r="AI185" s="413">
        <v>0.43857845681215668</v>
      </c>
      <c r="AK185" s="413">
        <v>3959.5250751789399</v>
      </c>
      <c r="AL185" s="413">
        <v>0.39745442269489117</v>
      </c>
      <c r="AN185" s="413">
        <v>3208.2992510985855</v>
      </c>
      <c r="AO185" s="413">
        <v>0.30957632162592308</v>
      </c>
      <c r="AQ185" s="413">
        <v>2731.071229825186</v>
      </c>
      <c r="AR185" s="413">
        <v>0.26488932941179377</v>
      </c>
      <c r="AT185" s="413">
        <v>1932.1562343157254</v>
      </c>
      <c r="AU185" s="413">
        <v>0.23509002814422544</v>
      </c>
      <c r="AW185" s="413">
        <v>1604.1100501046346</v>
      </c>
      <c r="AX185" s="413">
        <v>0.2737270924054041</v>
      </c>
      <c r="AZ185" s="413">
        <v>1213.8781222005982</v>
      </c>
      <c r="BA185" s="413">
        <v>0.21786748488023994</v>
      </c>
      <c r="BC185" s="413">
        <v>1024.613672726136</v>
      </c>
      <c r="BD185" s="413">
        <v>0.19817650006281712</v>
      </c>
      <c r="BF185" s="413">
        <v>794.44021129403882</v>
      </c>
      <c r="BG185" s="413">
        <v>0.10895646298169034</v>
      </c>
      <c r="BI185" s="413">
        <v>594.85453163082877</v>
      </c>
      <c r="BJ185" s="413">
        <v>0.14982179358436432</v>
      </c>
      <c r="BL185" s="413">
        <v>451.25602974959912</v>
      </c>
      <c r="BM185" s="413">
        <v>0.14188204439390989</v>
      </c>
      <c r="BO185" s="413">
        <v>353.10451860604951</v>
      </c>
      <c r="BP185" s="413">
        <v>0.12424138323420666</v>
      </c>
      <c r="BR185" s="413">
        <v>261.89101566601221</v>
      </c>
      <c r="BS185" s="413">
        <v>0.12258444754550979</v>
      </c>
      <c r="BU185" s="413">
        <v>207.25180256459407</v>
      </c>
      <c r="BV185" s="413">
        <v>9.357706511171468E-2</v>
      </c>
      <c r="BX185" s="413">
        <v>150.07506493669587</v>
      </c>
      <c r="BY185" s="413">
        <v>0.12790864634185578</v>
      </c>
      <c r="CA185" s="413">
        <v>136.35784677741702</v>
      </c>
      <c r="CB185" s="413">
        <v>0.11267569769028515</v>
      </c>
      <c r="CD185" s="413">
        <v>64.781024415260887</v>
      </c>
      <c r="CE185" s="413">
        <v>0.14040814129450874</v>
      </c>
      <c r="CG185" s="413">
        <v>36.052299148602607</v>
      </c>
      <c r="CH185" s="413">
        <v>0.12563925844917601</v>
      </c>
      <c r="CJ185" s="413">
        <v>21.873299242628249</v>
      </c>
      <c r="CK185" s="413">
        <v>0.13446331763904809</v>
      </c>
      <c r="DU185" s="413">
        <v>19.702464240535715</v>
      </c>
      <c r="DV185" s="413">
        <v>1.1246578221198195E-2</v>
      </c>
    </row>
    <row r="186" spans="19:129" x14ac:dyDescent="0.2">
      <c r="S186" s="413">
        <v>14462.346122526787</v>
      </c>
      <c r="T186" s="413">
        <v>2.3526544658515625</v>
      </c>
      <c r="V186" s="413">
        <v>14452.156636718897</v>
      </c>
      <c r="W186" s="413">
        <v>0.81942320877467523</v>
      </c>
      <c r="Y186" s="413">
        <v>11076.007118721107</v>
      </c>
      <c r="Z186" s="413">
        <v>0.67045346975538733</v>
      </c>
      <c r="AB186" s="413">
        <v>9098.7928395115723</v>
      </c>
      <c r="AC186" s="413">
        <v>0.42983417229584203</v>
      </c>
      <c r="AE186" s="413">
        <v>7297.5524788958792</v>
      </c>
      <c r="AF186" s="413">
        <v>0.32763259920567389</v>
      </c>
      <c r="AH186" s="413">
        <v>5316.052063180573</v>
      </c>
      <c r="AI186" s="413">
        <v>0.41626659268314614</v>
      </c>
      <c r="AK186" s="413">
        <v>4014.3189572384053</v>
      </c>
      <c r="AL186" s="413">
        <v>0.37695339397286348</v>
      </c>
      <c r="AN186" s="413">
        <v>3253.8437499312299</v>
      </c>
      <c r="AO186" s="413">
        <v>0.29382720144368202</v>
      </c>
      <c r="AQ186" s="413">
        <v>2765.9394532303891</v>
      </c>
      <c r="AR186" s="413">
        <v>0.25085161975393266</v>
      </c>
      <c r="AT186" s="413">
        <v>1960.9664169512664</v>
      </c>
      <c r="AU186" s="413">
        <v>0.2232967541039676</v>
      </c>
      <c r="AW186" s="413">
        <v>1625.7355137035665</v>
      </c>
      <c r="AX186" s="413">
        <v>0.25941445325058193</v>
      </c>
      <c r="AZ186" s="413">
        <v>1230.6763728492365</v>
      </c>
      <c r="BA186" s="413">
        <v>0.20662969933783457</v>
      </c>
      <c r="BC186" s="413">
        <v>1037.6951544738408</v>
      </c>
      <c r="BD186" s="413">
        <v>0.18781424943779021</v>
      </c>
      <c r="BF186" s="413">
        <v>805.71795643065479</v>
      </c>
      <c r="BG186" s="413">
        <v>0.10341350536426629</v>
      </c>
      <c r="BI186" s="413">
        <v>602.44917818416297</v>
      </c>
      <c r="BJ186" s="413">
        <v>0.14188204439390989</v>
      </c>
      <c r="BL186" s="413">
        <v>457.6619875832136</v>
      </c>
      <c r="BM186" s="413">
        <v>0.13456365088469369</v>
      </c>
      <c r="BO186" s="413">
        <v>358.7486930020745</v>
      </c>
      <c r="BP186" s="413">
        <v>0.11809687864923064</v>
      </c>
      <c r="BR186" s="413">
        <v>265.51519410973339</v>
      </c>
      <c r="BS186" s="413">
        <v>0.11626144008476855</v>
      </c>
      <c r="BU186" s="413">
        <v>210.41625058508447</v>
      </c>
      <c r="BV186" s="413">
        <v>8.8949100655269189E-2</v>
      </c>
      <c r="BX186" s="413">
        <v>151.99110829529337</v>
      </c>
      <c r="BY186" s="413">
        <v>0.12122056046849483</v>
      </c>
      <c r="CA186" s="413">
        <v>138.39106458852103</v>
      </c>
      <c r="CB186" s="413">
        <v>0.10702332956974721</v>
      </c>
      <c r="CD186" s="413">
        <v>65.723802414559046</v>
      </c>
      <c r="CE186" s="413">
        <v>0.13326513797888587</v>
      </c>
      <c r="CG186" s="413">
        <v>36.667318858560726</v>
      </c>
      <c r="CH186" s="413">
        <v>0.11969315727083124</v>
      </c>
      <c r="CJ186" s="413">
        <v>22.199449755112624</v>
      </c>
      <c r="CK186" s="413">
        <v>0.1276227461816512</v>
      </c>
      <c r="DU186" s="413">
        <v>24.960901930441626</v>
      </c>
      <c r="DV186" s="413">
        <v>1.0399364551040619E-2</v>
      </c>
    </row>
    <row r="187" spans="19:129" x14ac:dyDescent="0.2">
      <c r="S187" s="413">
        <v>14652.152785555383</v>
      </c>
      <c r="T187" s="413">
        <v>2.2463318915369923</v>
      </c>
      <c r="V187" s="413">
        <v>14636.670691421292</v>
      </c>
      <c r="W187" s="413">
        <v>0.77599818626722017</v>
      </c>
      <c r="Y187" s="413">
        <v>11241.160320256033</v>
      </c>
      <c r="Z187" s="413">
        <v>0.63682022055939735</v>
      </c>
      <c r="AB187" s="413">
        <v>9234.4640025436438</v>
      </c>
      <c r="AC187" s="413">
        <v>0.40827157253026453</v>
      </c>
      <c r="AE187" s="413">
        <v>7401.1473571611878</v>
      </c>
      <c r="AF187" s="413">
        <v>0.31096489944940775</v>
      </c>
      <c r="AH187" s="413">
        <v>5389.6182420129498</v>
      </c>
      <c r="AI187" s="413">
        <v>0.39479521663264261</v>
      </c>
      <c r="AK187" s="413">
        <v>4071.3055818493112</v>
      </c>
      <c r="AL187" s="413">
        <v>0.35750982531332959</v>
      </c>
      <c r="AN187" s="413">
        <v>3302.3614790041233</v>
      </c>
      <c r="AO187" s="413">
        <v>0.27908738140766787</v>
      </c>
      <c r="AQ187" s="413">
        <v>2801.2528473767156</v>
      </c>
      <c r="AR187" s="413">
        <v>0.23773509305798099</v>
      </c>
      <c r="AT187" s="413">
        <v>1988.8039800018796</v>
      </c>
      <c r="AU187" s="413">
        <v>0.21193694661540532</v>
      </c>
      <c r="AW187" s="413">
        <v>1647.6525163249225</v>
      </c>
      <c r="AX187" s="413">
        <v>0.24603364062572933</v>
      </c>
      <c r="AZ187" s="413">
        <v>1247.7070860653218</v>
      </c>
      <c r="BA187" s="413">
        <v>0.19597156809293256</v>
      </c>
      <c r="BC187" s="413">
        <v>1051.6846178453843</v>
      </c>
      <c r="BD187" s="413">
        <v>0.1781266347019341</v>
      </c>
      <c r="BF187" s="413">
        <v>816.86788321217944</v>
      </c>
      <c r="BG187" s="413">
        <v>9.800622114914781E-2</v>
      </c>
      <c r="BI187" s="413">
        <v>610.14078736147133</v>
      </c>
      <c r="BJ187" s="413">
        <v>0.13436305920379979</v>
      </c>
      <c r="BL187" s="413">
        <v>463.99534234031199</v>
      </c>
      <c r="BM187" s="413">
        <v>0.1276227461816512</v>
      </c>
      <c r="BO187" s="413">
        <v>364.22628874491528</v>
      </c>
      <c r="BP187" s="413">
        <v>0.11217255738301761</v>
      </c>
      <c r="BR187" s="413">
        <v>269.28440499118074</v>
      </c>
      <c r="BS187" s="413">
        <v>0.11034685532958194</v>
      </c>
      <c r="BU187" s="413">
        <v>213.62901534468381</v>
      </c>
      <c r="BV187" s="413">
        <v>8.4486975536893161E-2</v>
      </c>
      <c r="BX187" s="413">
        <v>154.04014363397653</v>
      </c>
      <c r="BY187" s="413">
        <v>0.11479652279133133</v>
      </c>
      <c r="CA187" s="413">
        <v>140.45459950102475</v>
      </c>
      <c r="CB187" s="413">
        <v>0.10165451208190998</v>
      </c>
      <c r="CD187" s="413">
        <v>66.656806915720182</v>
      </c>
      <c r="CE187" s="413">
        <v>0.12648552168552962</v>
      </c>
      <c r="CG187" s="413">
        <v>37.266555483815949</v>
      </c>
      <c r="CH187" s="413">
        <v>0.11394344408066226</v>
      </c>
      <c r="CJ187" s="413">
        <v>22.522525115753488</v>
      </c>
      <c r="CK187" s="413">
        <v>0.12113017608763996</v>
      </c>
      <c r="DU187" s="413">
        <v>31.622776601683793</v>
      </c>
      <c r="DV187" s="413">
        <v>9.6159721595675176E-3</v>
      </c>
    </row>
    <row r="188" spans="19:129" x14ac:dyDescent="0.2">
      <c r="S188" s="413">
        <v>14844.450508404068</v>
      </c>
      <c r="T188" s="413">
        <v>2.1448143108893465</v>
      </c>
      <c r="V188" s="413">
        <v>14823.540480097427</v>
      </c>
      <c r="W188" s="413">
        <v>0.73542280175836861</v>
      </c>
      <c r="Y188" s="413">
        <v>11408.77610417148</v>
      </c>
      <c r="Z188" s="413">
        <v>0.60532552319550537</v>
      </c>
      <c r="AB188" s="413">
        <v>9368.855972653615</v>
      </c>
      <c r="AC188" s="413">
        <v>0.38750151483011114</v>
      </c>
      <c r="AE188" s="413">
        <v>7506.21285161375</v>
      </c>
      <c r="AF188" s="413">
        <v>0.29492507206007046</v>
      </c>
      <c r="AH188" s="413">
        <v>5468.0549995210458</v>
      </c>
      <c r="AI188" s="413">
        <v>0.37443135196452149</v>
      </c>
      <c r="AK188" s="413">
        <v>4129.1011793941425</v>
      </c>
      <c r="AL188" s="413">
        <v>0.33932217718953284</v>
      </c>
      <c r="AN188" s="413">
        <v>3352.7839656404972</v>
      </c>
      <c r="AO188" s="413">
        <v>0.26508698336398995</v>
      </c>
      <c r="AQ188" s="413">
        <v>2837.0170958628469</v>
      </c>
      <c r="AR188" s="413">
        <v>0.22530440316361897</v>
      </c>
      <c r="AT188" s="413">
        <v>2015.6156118298429</v>
      </c>
      <c r="AU188" s="413">
        <v>0.20085518991450665</v>
      </c>
      <c r="AW188" s="413">
        <v>1670.4535533029266</v>
      </c>
      <c r="AX188" s="413">
        <v>0.2333430214124538</v>
      </c>
      <c r="AZ188" s="413">
        <v>1265.8653477002474</v>
      </c>
      <c r="BA188" s="413">
        <v>0.18600187867357426</v>
      </c>
      <c r="BC188" s="413">
        <v>1065.8626771495376</v>
      </c>
      <c r="BD188" s="413">
        <v>0.16881275121328138</v>
      </c>
      <c r="BF188" s="413">
        <v>828.17210823943742</v>
      </c>
      <c r="BG188" s="413">
        <v>9.2950978988064897E-2</v>
      </c>
      <c r="BI188" s="413">
        <v>618.58421977005241</v>
      </c>
      <c r="BJ188" s="413">
        <v>0.12743250118600366</v>
      </c>
      <c r="BL188" s="413">
        <v>470.41634121810978</v>
      </c>
      <c r="BM188" s="413">
        <v>0.12094960945267838</v>
      </c>
      <c r="BO188" s="413">
        <v>369.78751978931211</v>
      </c>
      <c r="BP188" s="413">
        <v>0.10654542925913604</v>
      </c>
      <c r="BR188" s="413">
        <v>273.1071229825186</v>
      </c>
      <c r="BS188" s="413">
        <v>0.1047331640847525</v>
      </c>
      <c r="BU188" s="413">
        <v>216.73802353800363</v>
      </c>
      <c r="BV188" s="413">
        <v>8.0188857629889893E-2</v>
      </c>
      <c r="BX188" s="413">
        <v>156.17182794016108</v>
      </c>
      <c r="BY188" s="413">
        <v>0.10887522294774996</v>
      </c>
      <c r="CA188" s="413">
        <v>142.59914673226658</v>
      </c>
      <c r="CB188" s="413">
        <v>9.6627067929961577E-2</v>
      </c>
      <c r="CD188" s="413">
        <v>67.626883749651824</v>
      </c>
      <c r="CE188" s="413">
        <v>0.12005080577484077</v>
      </c>
      <c r="CG188" s="413">
        <v>37.875585149419521</v>
      </c>
      <c r="CH188" s="413">
        <v>0.10838905322126352</v>
      </c>
      <c r="CJ188" s="413">
        <v>22.850302290619688</v>
      </c>
      <c r="CK188" s="413">
        <v>0.11505368967763432</v>
      </c>
      <c r="DU188" s="413">
        <v>40.062654898716929</v>
      </c>
      <c r="DV188" s="413">
        <v>9.2466920573577704E-3</v>
      </c>
    </row>
    <row r="189" spans="19:129" x14ac:dyDescent="0.2">
      <c r="S189" s="413">
        <v>15039.271984229807</v>
      </c>
      <c r="T189" s="413">
        <v>2.0494126552317655</v>
      </c>
      <c r="V189" s="413">
        <v>15018.087528616343</v>
      </c>
      <c r="W189" s="413">
        <v>0.69696902250217951</v>
      </c>
      <c r="Y189" s="413">
        <v>11570.733250089343</v>
      </c>
      <c r="Z189" s="413">
        <v>0.57453071187365123</v>
      </c>
      <c r="AB189" s="413">
        <v>9508.5540192527296</v>
      </c>
      <c r="AC189" s="413">
        <v>0.36806252972520931</v>
      </c>
      <c r="AE189" s="413">
        <v>7610.0875673676283</v>
      </c>
      <c r="AF189" s="413">
        <v>0.27971259226891948</v>
      </c>
      <c r="AH189" s="413">
        <v>5547.6332710756087</v>
      </c>
      <c r="AI189" s="413">
        <v>0.35511787232324693</v>
      </c>
      <c r="AK189" s="413">
        <v>4187.7172339222207</v>
      </c>
      <c r="AL189" s="413">
        <v>0.32181965789834921</v>
      </c>
      <c r="AN189" s="413">
        <v>3401.5780529174021</v>
      </c>
      <c r="AO189" s="413">
        <v>0.25160117560640594</v>
      </c>
      <c r="AQ189" s="413">
        <v>2873.2379548513022</v>
      </c>
      <c r="AR189" s="413">
        <v>0.21368301520889879</v>
      </c>
      <c r="AT189" s="413">
        <v>2043.5087055758977</v>
      </c>
      <c r="AU189" s="413">
        <v>0.19035287598438996</v>
      </c>
      <c r="AW189" s="413">
        <v>1692.3769129024349</v>
      </c>
      <c r="AX189" s="413">
        <v>0.22130699486222533</v>
      </c>
      <c r="AZ189" s="413">
        <v>1284.2878720529893</v>
      </c>
      <c r="BA189" s="413">
        <v>0.17653937868013989</v>
      </c>
      <c r="BC189" s="413">
        <v>1079.4707945579205</v>
      </c>
      <c r="BD189" s="413">
        <v>0.15986658341807808</v>
      </c>
      <c r="BF189" s="413">
        <v>839.63276676848068</v>
      </c>
      <c r="BG189" s="413">
        <v>8.8156490409841831E-2</v>
      </c>
      <c r="BI189" s="413">
        <v>627.36554160764638</v>
      </c>
      <c r="BJ189" s="413">
        <v>0.12076931198524146</v>
      </c>
      <c r="BL189" s="413">
        <v>477.26245365634242</v>
      </c>
      <c r="BM189" s="413">
        <v>0.11479652279133133</v>
      </c>
      <c r="BO189" s="413">
        <v>375.69836244690214</v>
      </c>
      <c r="BP189" s="413">
        <v>0.10135166876538865</v>
      </c>
      <c r="BR189" s="413">
        <v>276.98410766205092</v>
      </c>
      <c r="BS189" s="413">
        <v>9.940505895198895E-2</v>
      </c>
      <c r="BU189" s="413">
        <v>220.04731301613043</v>
      </c>
      <c r="BV189" s="413">
        <v>7.6166189461147574E-2</v>
      </c>
      <c r="BX189" s="413">
        <v>160.41100501046347</v>
      </c>
      <c r="BY189" s="413">
        <v>9.7860124989381653E-2</v>
      </c>
      <c r="CA189" s="413">
        <v>144.82746651483313</v>
      </c>
      <c r="CB189" s="413">
        <v>9.1848261975996853E-2</v>
      </c>
      <c r="CD189" s="413">
        <v>68.611078407512878</v>
      </c>
      <c r="CE189" s="413">
        <v>0.11394344408066226</v>
      </c>
      <c r="CG189" s="413">
        <v>38.481004782050519</v>
      </c>
      <c r="CH189" s="413">
        <v>0.10302854437032939</v>
      </c>
      <c r="CJ189" s="413">
        <v>23.182849706647172</v>
      </c>
      <c r="CK189" s="413">
        <v>0.1092005469804585</v>
      </c>
      <c r="DU189" s="413">
        <v>45.450037572076695</v>
      </c>
      <c r="DV189" s="413">
        <v>9.1745555381508564E-3</v>
      </c>
    </row>
    <row r="190" spans="19:129" x14ac:dyDescent="0.2">
      <c r="S190" s="413">
        <v>15236.650335260972</v>
      </c>
      <c r="T190" s="413">
        <v>1.9567943670386332</v>
      </c>
      <c r="V190" s="413">
        <v>15215.187850702951</v>
      </c>
      <c r="W190" s="413">
        <v>0.66003341320400721</v>
      </c>
      <c r="Y190" s="413">
        <v>11739.125658860237</v>
      </c>
      <c r="Z190" s="413">
        <v>0.5453025293622632</v>
      </c>
      <c r="AB190" s="413">
        <v>9657.1390529660475</v>
      </c>
      <c r="AC190" s="413">
        <v>0.34985956190094442</v>
      </c>
      <c r="AE190" s="413">
        <v>7715.3997532261055</v>
      </c>
      <c r="AF190" s="413">
        <v>0.26528478480074091</v>
      </c>
      <c r="AH190" s="413">
        <v>5628.3696694786022</v>
      </c>
      <c r="AI190" s="413">
        <v>0.33730341027242755</v>
      </c>
      <c r="AK190" s="413">
        <v>4245.6689528423376</v>
      </c>
      <c r="AL190" s="413">
        <v>0.30521993306662448</v>
      </c>
      <c r="AN190" s="413">
        <v>3451.0822554231981</v>
      </c>
      <c r="AO190" s="413">
        <v>0.23880143326239517</v>
      </c>
      <c r="AQ190" s="413">
        <v>2907.8710609578316</v>
      </c>
      <c r="AR190" s="413">
        <v>0.20235896477251572</v>
      </c>
      <c r="AT190" s="413">
        <v>2072.5180256459416</v>
      </c>
      <c r="AU190" s="413">
        <v>0.18066902708674756</v>
      </c>
      <c r="AW190" s="413">
        <v>1713.9838836912077</v>
      </c>
      <c r="AX190" s="413">
        <v>0.2095789145124875</v>
      </c>
      <c r="AZ190" s="413">
        <v>1302.0604879237178</v>
      </c>
      <c r="BA190" s="413">
        <v>0.16755826579292335</v>
      </c>
      <c r="BC190" s="413">
        <v>1093.2526499753092</v>
      </c>
      <c r="BD190" s="413">
        <v>0.15150748128730171</v>
      </c>
      <c r="BF190" s="413">
        <v>851.25202360409889</v>
      </c>
      <c r="BG190" s="413">
        <v>8.3609305528437913E-2</v>
      </c>
      <c r="BI190" s="413">
        <v>635.82323482038805</v>
      </c>
      <c r="BJ190" s="413">
        <v>0.11445452754709437</v>
      </c>
      <c r="BL190" s="413">
        <v>484.2081996561887</v>
      </c>
      <c r="BM190" s="413">
        <v>0.10895646298169034</v>
      </c>
      <c r="BO190" s="413">
        <v>381.70368655411664</v>
      </c>
      <c r="BP190" s="413">
        <v>9.6483027649778216E-2</v>
      </c>
      <c r="BR190" s="413">
        <v>281.01514183009795</v>
      </c>
      <c r="BS190" s="413">
        <v>9.4348011268447607E-2</v>
      </c>
      <c r="BU190" s="413">
        <v>223.56464384764379</v>
      </c>
      <c r="BV190" s="413">
        <v>7.2453323047887819E-2</v>
      </c>
      <c r="BX190" s="413">
        <v>158.33301155655161</v>
      </c>
      <c r="BY190" s="413">
        <v>0.10325934866049249</v>
      </c>
      <c r="CA190" s="413">
        <v>147.03878136977954</v>
      </c>
      <c r="CB190" s="413">
        <v>8.7305797523796441E-2</v>
      </c>
      <c r="CD190" s="413">
        <v>69.609596350299299</v>
      </c>
      <c r="CE190" s="413">
        <v>0.10814678306544029</v>
      </c>
      <c r="CG190" s="413">
        <v>39.137456019803835</v>
      </c>
      <c r="CH190" s="413">
        <v>9.8079350999236384E-2</v>
      </c>
      <c r="CJ190" s="413">
        <v>23.528526791242417</v>
      </c>
      <c r="CK190" s="413">
        <v>0.10372250954070573</v>
      </c>
    </row>
    <row r="191" spans="19:129" x14ac:dyDescent="0.2">
      <c r="S191" s="413">
        <v>15442.059949877714</v>
      </c>
      <c r="T191" s="413">
        <v>1.8697558661068177</v>
      </c>
      <c r="V191" s="413">
        <v>15409.443702888982</v>
      </c>
      <c r="W191" s="413">
        <v>0.62505519252739727</v>
      </c>
      <c r="Y191" s="413">
        <v>11909.968733696867</v>
      </c>
      <c r="Z191" s="413">
        <v>0.51756127633134297</v>
      </c>
      <c r="AB191" s="413">
        <v>9808.0459446820551</v>
      </c>
      <c r="AC191" s="413">
        <v>0.33255684338447683</v>
      </c>
      <c r="AE191" s="413">
        <v>7827.6843181706881</v>
      </c>
      <c r="AF191" s="413">
        <v>0.25178891426256939</v>
      </c>
      <c r="AH191" s="413">
        <v>5712.2937100080908</v>
      </c>
      <c r="AI191" s="413">
        <v>0.32038260940538327</v>
      </c>
      <c r="AK191" s="413">
        <v>4304.4226365414015</v>
      </c>
      <c r="AL191" s="413">
        <v>0.28947643580747406</v>
      </c>
      <c r="AN191" s="413">
        <v>3501.3069076813185</v>
      </c>
      <c r="AO191" s="413">
        <v>0.22665285402872443</v>
      </c>
      <c r="AQ191" s="413">
        <v>2942.9216236264115</v>
      </c>
      <c r="AR191" s="413">
        <v>0.19163502809884972</v>
      </c>
      <c r="AT191" s="413">
        <v>2101.1985633637705</v>
      </c>
      <c r="AU191" s="413">
        <v>0.17134996884511985</v>
      </c>
      <c r="AW191" s="413">
        <v>1737.702847201132</v>
      </c>
      <c r="AX191" s="413">
        <v>0.19862045456788707</v>
      </c>
      <c r="AZ191" s="413">
        <v>1320.0790501136182</v>
      </c>
      <c r="BA191" s="413">
        <v>0.15891547149127111</v>
      </c>
      <c r="BC191" s="413">
        <v>1107.6007118721109</v>
      </c>
      <c r="BD191" s="413">
        <v>0.14358545979551052</v>
      </c>
      <c r="BF191" s="413">
        <v>863.33626006740496</v>
      </c>
      <c r="BG191" s="413">
        <v>7.9355837452438863E-2</v>
      </c>
      <c r="BI191" s="413">
        <v>644.39494859966794</v>
      </c>
      <c r="BJ191" s="413">
        <v>0.10846993048722045</v>
      </c>
      <c r="BL191" s="413">
        <v>490.90891413088849</v>
      </c>
      <c r="BM191" s="413">
        <v>0.10333639826611184</v>
      </c>
      <c r="BO191" s="413">
        <v>387.80500234305646</v>
      </c>
      <c r="BP191" s="413">
        <v>9.1779778145702609E-2</v>
      </c>
      <c r="BR191" s="413">
        <v>285.10484086740826</v>
      </c>
      <c r="BS191" s="413">
        <v>8.9548231490013203E-2</v>
      </c>
      <c r="BU191" s="413">
        <v>227.05816768690971</v>
      </c>
      <c r="BV191" s="413">
        <v>6.8870058244522969E-2</v>
      </c>
      <c r="BX191" s="413">
        <v>162.57355137035663</v>
      </c>
      <c r="BY191" s="413">
        <v>9.2743215865368475E-2</v>
      </c>
      <c r="CA191" s="413">
        <v>149.23126149666268</v>
      </c>
      <c r="CB191" s="413">
        <v>8.2926108586630035E-2</v>
      </c>
      <c r="CD191" s="413">
        <v>70.622646029143652</v>
      </c>
      <c r="CE191" s="413">
        <v>0.10264501640940238</v>
      </c>
      <c r="CG191" s="413">
        <v>39.847209997697647</v>
      </c>
      <c r="CH191" s="413">
        <v>9.357706511171468E-2</v>
      </c>
      <c r="CJ191" s="413">
        <v>23.887774812771184</v>
      </c>
      <c r="CK191" s="413">
        <v>9.8519277447822712E-2</v>
      </c>
    </row>
    <row r="192" spans="19:129" x14ac:dyDescent="0.2">
      <c r="S192" s="413">
        <v>15650.238749902575</v>
      </c>
      <c r="T192" s="413">
        <v>1.7852567354823428</v>
      </c>
      <c r="V192" s="413">
        <v>15600.681007714469</v>
      </c>
      <c r="W192" s="413">
        <v>0.59193062940391405</v>
      </c>
      <c r="Y192" s="413">
        <v>12083.298139889666</v>
      </c>
      <c r="Z192" s="413">
        <v>0.49159785281830232</v>
      </c>
      <c r="AB192" s="413">
        <v>9957.8012239629334</v>
      </c>
      <c r="AC192" s="413">
        <v>0.31587415369765526</v>
      </c>
      <c r="AE192" s="413">
        <v>7938.8048625429637</v>
      </c>
      <c r="AF192" s="413">
        <v>0.23897962106323725</v>
      </c>
      <c r="AH192" s="413">
        <v>5793.3845104121065</v>
      </c>
      <c r="AI192" s="413">
        <v>0.30385700872663562</v>
      </c>
      <c r="AK192" s="413">
        <v>4367.0662115395189</v>
      </c>
      <c r="AL192" s="413">
        <v>0.27474985997145918</v>
      </c>
      <c r="AN192" s="413">
        <v>3552.2624946166652</v>
      </c>
      <c r="AO192" s="413">
        <v>0.21512231119199018</v>
      </c>
      <c r="AQ192" s="413">
        <v>2982.5959866428957</v>
      </c>
      <c r="AR192" s="413">
        <v>0.18161481788691786</v>
      </c>
      <c r="AT192" s="413">
        <v>2131.026839352523</v>
      </c>
      <c r="AU192" s="413">
        <v>0.16263285754154308</v>
      </c>
      <c r="AW192" s="413">
        <v>1762.370996616663</v>
      </c>
      <c r="AX192" s="413">
        <v>0.18851600797064108</v>
      </c>
      <c r="AZ192" s="413">
        <v>1338.8186794472322</v>
      </c>
      <c r="BA192" s="413">
        <v>0.15083094213777046</v>
      </c>
      <c r="BC192" s="413">
        <v>1122.5325919355632</v>
      </c>
      <c r="BD192" s="413">
        <v>0.13607766487512798</v>
      </c>
      <c r="BF192" s="413">
        <v>875.90065588137691</v>
      </c>
      <c r="BG192" s="413">
        <v>7.5262597548748325E-2</v>
      </c>
      <c r="BI192" s="413">
        <v>653.08222008915789</v>
      </c>
      <c r="BJ192" s="413">
        <v>0.10287496152117642</v>
      </c>
      <c r="BL192" s="413">
        <v>497.70235643321115</v>
      </c>
      <c r="BM192" s="413">
        <v>9.800622114914781E-2</v>
      </c>
      <c r="BO192" s="413">
        <v>393.86502148273485</v>
      </c>
      <c r="BP192" s="413">
        <v>8.7175652298381201E-2</v>
      </c>
      <c r="BR192" s="413">
        <v>289.15214321541112</v>
      </c>
      <c r="BS192" s="413">
        <v>8.4929259449556538E-2</v>
      </c>
      <c r="BU192" s="413">
        <v>230.60628293475202</v>
      </c>
      <c r="BV192" s="413">
        <v>6.5464008040998445E-2</v>
      </c>
      <c r="BX192" s="413">
        <v>164.76525163249235</v>
      </c>
      <c r="BY192" s="413">
        <v>8.7959443881307026E-2</v>
      </c>
      <c r="CA192" s="413">
        <v>151.45643346893524</v>
      </c>
      <c r="CB192" s="413">
        <v>7.8707396885692768E-2</v>
      </c>
      <c r="CD192" s="413">
        <v>71.650438928831292</v>
      </c>
      <c r="CE192" s="413">
        <v>9.7423141909927041E-2</v>
      </c>
      <c r="CG192" s="413">
        <v>40.555540982466709</v>
      </c>
      <c r="CH192" s="413">
        <v>8.9214884543903444E-2</v>
      </c>
      <c r="CJ192" s="413">
        <v>24.243962963030334</v>
      </c>
      <c r="CK192" s="413">
        <v>9.3507292252559021E-2</v>
      </c>
    </row>
    <row r="193" spans="19:89" x14ac:dyDescent="0.2">
      <c r="S193" s="413">
        <v>15861.224067511259</v>
      </c>
      <c r="T193" s="413">
        <v>1.7058482536039083</v>
      </c>
      <c r="V193" s="413">
        <v>15794.291643301396</v>
      </c>
      <c r="W193" s="413">
        <v>0.56056148995379484</v>
      </c>
      <c r="Y193" s="413">
        <v>12263.470954109942</v>
      </c>
      <c r="Z193" s="413">
        <v>0.46658872542540558</v>
      </c>
      <c r="AB193" s="413">
        <v>10106.280972554479</v>
      </c>
      <c r="AC193" s="413">
        <v>0.30002834991687721</v>
      </c>
      <c r="AE193" s="413">
        <v>8057.1795643065525</v>
      </c>
      <c r="AF193" s="413">
        <v>0.22699122587913056</v>
      </c>
      <c r="AH193" s="413">
        <v>5873.55625362914</v>
      </c>
      <c r="AI193" s="413">
        <v>0.28818381223518225</v>
      </c>
      <c r="AK193" s="413">
        <v>4429.060379292242</v>
      </c>
      <c r="AL193" s="413">
        <v>0.2607724713197101</v>
      </c>
      <c r="AN193" s="413">
        <v>3602.6898401904664</v>
      </c>
      <c r="AO193" s="413">
        <v>0.20417836329878541</v>
      </c>
      <c r="AQ193" s="413">
        <v>3021.7401605266459</v>
      </c>
      <c r="AR193" s="413">
        <v>0.17224697497149569</v>
      </c>
      <c r="AT193" s="413">
        <v>2161.2785527374235</v>
      </c>
      <c r="AU193" s="413">
        <v>0.15435921307949013</v>
      </c>
      <c r="AW193" s="413">
        <v>1786.7595651192303</v>
      </c>
      <c r="AX193" s="413">
        <v>0.17879219594770895</v>
      </c>
      <c r="AZ193" s="413">
        <v>1358.7816669043027</v>
      </c>
      <c r="BA193" s="413">
        <v>0.14315769819439558</v>
      </c>
      <c r="BC193" s="413">
        <v>1137.2649295252616</v>
      </c>
      <c r="BD193" s="413">
        <v>0.12896243745180816</v>
      </c>
      <c r="BF193" s="413">
        <v>888.96112036056979</v>
      </c>
      <c r="BG193" s="413">
        <v>7.1487054856101642E-2</v>
      </c>
      <c r="BI193" s="413">
        <v>661.88660715519882</v>
      </c>
      <c r="BJ193" s="413">
        <v>9.756858569417462E-2</v>
      </c>
      <c r="BL193" s="413">
        <v>505.1235450163681</v>
      </c>
      <c r="BM193" s="413">
        <v>9.3089746244678737E-2</v>
      </c>
      <c r="BO193" s="413">
        <v>400.01973726570378</v>
      </c>
      <c r="BP193" s="413">
        <v>8.2864277285468427E-2</v>
      </c>
      <c r="BR193" s="413">
        <v>293.25690041492157</v>
      </c>
      <c r="BS193" s="413">
        <v>8.05485378173494E-2</v>
      </c>
      <c r="BU193" s="413">
        <v>234.29239287987841</v>
      </c>
      <c r="BV193" s="413">
        <v>6.2272839906523603E-2</v>
      </c>
      <c r="BX193" s="413">
        <v>167.04535533029272</v>
      </c>
      <c r="BY193" s="413">
        <v>8.3422422823250894E-2</v>
      </c>
      <c r="CA193" s="413">
        <v>153.82316128343933</v>
      </c>
      <c r="CB193" s="413">
        <v>7.4814829462131471E-2</v>
      </c>
      <c r="CD193" s="413">
        <v>72.693189611950245</v>
      </c>
      <c r="CE193" s="413">
        <v>9.2535917132779824E-2</v>
      </c>
      <c r="CG193" s="413">
        <v>41.23284889832378</v>
      </c>
      <c r="CH193" s="413">
        <v>8.4992631590006917E-2</v>
      </c>
      <c r="CJ193" s="413">
        <v>24.605462198117579</v>
      </c>
      <c r="CK193" s="413">
        <v>8.8816505786616817E-2</v>
      </c>
    </row>
    <row r="194" spans="19:89" x14ac:dyDescent="0.2">
      <c r="S194" s="413">
        <v>16075.053738165145</v>
      </c>
      <c r="T194" s="413">
        <v>1.6287565342946162</v>
      </c>
      <c r="V194" s="413">
        <v>15984.671064343198</v>
      </c>
      <c r="W194" s="413">
        <v>0.53085474616451833</v>
      </c>
      <c r="Y194" s="413">
        <v>12446.330306608763</v>
      </c>
      <c r="Z194" s="413">
        <v>0.44318233619455044</v>
      </c>
      <c r="AB194" s="413">
        <v>10253.360760835896</v>
      </c>
      <c r="AC194" s="413">
        <v>0.28476496505558269</v>
      </c>
      <c r="AE194" s="413">
        <v>8174.4381550464905</v>
      </c>
      <c r="AF194" s="413">
        <v>0.21560422766122075</v>
      </c>
      <c r="AH194" s="413">
        <v>5956.9363110989307</v>
      </c>
      <c r="AI194" s="413">
        <v>0.27331905221616426</v>
      </c>
      <c r="AK194" s="413">
        <v>4490.3519249825349</v>
      </c>
      <c r="AL194" s="413">
        <v>0.24732161099668001</v>
      </c>
      <c r="AN194" s="413">
        <v>3656.4091773908835</v>
      </c>
      <c r="AO194" s="413">
        <v>0.19393577066105488</v>
      </c>
      <c r="AQ194" s="413">
        <v>3057.0857569859127</v>
      </c>
      <c r="AR194" s="413">
        <v>0.16324052706525244</v>
      </c>
      <c r="AT194" s="413">
        <v>2191.9597145674693</v>
      </c>
      <c r="AU194" s="413">
        <v>0.14639723686245482</v>
      </c>
      <c r="AW194" s="413">
        <v>1810.2093475968782</v>
      </c>
      <c r="AX194" s="413">
        <v>0.16944351160006016</v>
      </c>
      <c r="AZ194" s="413">
        <v>1378.5564307795291</v>
      </c>
      <c r="BA194" s="413">
        <v>0.13587481628005824</v>
      </c>
      <c r="BC194" s="413">
        <v>1151.7846561440838</v>
      </c>
      <c r="BD194" s="413">
        <v>0.12212812193695317</v>
      </c>
      <c r="BF194" s="413">
        <v>902.21632808063976</v>
      </c>
      <c r="BG194" s="413">
        <v>6.7951577989253525E-2</v>
      </c>
      <c r="BI194" s="413">
        <v>670.80968866617218</v>
      </c>
      <c r="BJ194" s="413">
        <v>9.2466920573577652E-2</v>
      </c>
      <c r="BL194" s="413">
        <v>512.65539017825131</v>
      </c>
      <c r="BM194" s="413">
        <v>8.841990594363433E-2</v>
      </c>
      <c r="BO194" s="413">
        <v>406.55707036931062</v>
      </c>
      <c r="BP194" s="413">
        <v>7.8883717001441381E-2</v>
      </c>
      <c r="BR194" s="413">
        <v>297.62962385727752</v>
      </c>
      <c r="BS194" s="413">
        <v>7.6507826318351638E-2</v>
      </c>
      <c r="BU194" s="413">
        <v>238.12132248811821</v>
      </c>
      <c r="BV194" s="413">
        <v>5.9237231359175017E-2</v>
      </c>
      <c r="BX194" s="413">
        <v>169.2973412528485</v>
      </c>
      <c r="BY194" s="413">
        <v>7.9060432109077011E-2</v>
      </c>
      <c r="CA194" s="413">
        <v>156.22687267414187</v>
      </c>
      <c r="CB194" s="413">
        <v>7.111477356539625E-2</v>
      </c>
      <c r="CD194" s="413">
        <v>73.751115763683188</v>
      </c>
      <c r="CE194" s="413">
        <v>8.7893859628562887E-2</v>
      </c>
      <c r="CG194" s="413">
        <v>41.921468363768639</v>
      </c>
      <c r="CH194" s="413">
        <v>8.0909831319190426E-2</v>
      </c>
      <c r="CJ194" s="413">
        <v>24.981153531956835</v>
      </c>
      <c r="CK194" s="413">
        <v>8.4361032280113449E-2</v>
      </c>
    </row>
    <row r="195" spans="19:89" x14ac:dyDescent="0.2">
      <c r="S195" s="413">
        <v>16280.287698697517</v>
      </c>
      <c r="T195" s="413">
        <v>1.5563092043575184</v>
      </c>
      <c r="V195" s="413">
        <v>16171.645358279819</v>
      </c>
      <c r="W195" s="413">
        <v>0.50234746059402968</v>
      </c>
      <c r="Y195" s="413">
        <v>12623.016404679554</v>
      </c>
      <c r="Z195" s="413">
        <v>0.42063625825578516</v>
      </c>
      <c r="AB195" s="413">
        <v>10409.915380682394</v>
      </c>
      <c r="AC195" s="413">
        <v>0.27047975144412034</v>
      </c>
      <c r="AE195" s="413">
        <v>8290.481160973246</v>
      </c>
      <c r="AF195" s="413">
        <v>0.20463576316302545</v>
      </c>
      <c r="AH195" s="413">
        <v>6041.5000184195878</v>
      </c>
      <c r="AI195" s="413">
        <v>0.2592210288459163</v>
      </c>
      <c r="AK195" s="413">
        <v>4555.7013856030189</v>
      </c>
      <c r="AL195" s="413">
        <v>0.23456455720358788</v>
      </c>
      <c r="AN195" s="413">
        <v>3710.9295180962499</v>
      </c>
      <c r="AO195" s="413">
        <v>0.18434444769766387</v>
      </c>
      <c r="AQ195" s="413">
        <v>3093.9349066428967</v>
      </c>
      <c r="AR195" s="413">
        <v>0.15482044530777073</v>
      </c>
      <c r="AT195" s="413">
        <v>2224.6438001423612</v>
      </c>
      <c r="AU195" s="413">
        <v>0.13905323019962743</v>
      </c>
      <c r="AW195" s="413">
        <v>1833.9668896125113</v>
      </c>
      <c r="AX195" s="413">
        <v>0.16058365115531556</v>
      </c>
      <c r="AZ195" s="413">
        <v>1399.1119437545053</v>
      </c>
      <c r="BA195" s="413">
        <v>0.12896243745180816</v>
      </c>
      <c r="BC195" s="413">
        <v>1166.9009035536051</v>
      </c>
      <c r="BD195" s="413">
        <v>0.11565598838360182</v>
      </c>
      <c r="BF195" s="413">
        <v>915.34655737848982</v>
      </c>
      <c r="BG195" s="413">
        <v>6.4542792057237799E-2</v>
      </c>
      <c r="BI195" s="413">
        <v>680.33239483889645</v>
      </c>
      <c r="BJ195" s="413">
        <v>8.7697400129791825E-2</v>
      </c>
      <c r="BL195" s="413">
        <v>520.11622037419693</v>
      </c>
      <c r="BM195" s="413">
        <v>8.3859133870553215E-2</v>
      </c>
      <c r="BO195" s="413">
        <v>413.20124001153368</v>
      </c>
      <c r="BP195" s="413">
        <v>7.5094371323923062E-2</v>
      </c>
      <c r="BR195" s="413">
        <v>302.06754852857716</v>
      </c>
      <c r="BS195" s="413">
        <v>7.266981681569748E-2</v>
      </c>
      <c r="BU195" s="413">
        <v>241.92755605556374</v>
      </c>
      <c r="BV195" s="413">
        <v>5.6349599349696973E-2</v>
      </c>
      <c r="BX195" s="413">
        <v>171.64016226634348</v>
      </c>
      <c r="BY195" s="413">
        <v>7.4982429457969652E-2</v>
      </c>
      <c r="CA195" s="413">
        <v>158.55635548427057</v>
      </c>
      <c r="CB195" s="413">
        <v>6.7547306159024212E-2</v>
      </c>
      <c r="CD195" s="413">
        <v>74.850811055911507</v>
      </c>
      <c r="CE195" s="413">
        <v>8.3484670598989605E-2</v>
      </c>
      <c r="CG195" s="413">
        <v>42.651638619658307</v>
      </c>
      <c r="CH195" s="413">
        <v>7.7080629767978401E-2</v>
      </c>
      <c r="CJ195" s="413">
        <v>25.380463027357401</v>
      </c>
      <c r="CK195" s="413">
        <v>8.0248692598206078E-2</v>
      </c>
    </row>
    <row r="196" spans="19:89" x14ac:dyDescent="0.2">
      <c r="S196" s="413">
        <v>16493.953383023938</v>
      </c>
      <c r="T196" s="413">
        <v>1.4859755436187501</v>
      </c>
      <c r="V196" s="413">
        <v>16366.573282249625</v>
      </c>
      <c r="W196" s="413">
        <v>0.47537103697112482</v>
      </c>
      <c r="Y196" s="413">
        <v>12806.723011028127</v>
      </c>
      <c r="Z196" s="413">
        <v>0.39953507117423087</v>
      </c>
      <c r="AB196" s="413">
        <v>10572.585501150717</v>
      </c>
      <c r="AC196" s="413">
        <v>0.25710285535983723</v>
      </c>
      <c r="AE196" s="413">
        <v>8405.208972598497</v>
      </c>
      <c r="AF196" s="413">
        <v>0.19408048079954363</v>
      </c>
      <c r="AH196" s="413">
        <v>6129.4238101709207</v>
      </c>
      <c r="AI196" s="413">
        <v>0.24621722492318249</v>
      </c>
      <c r="AK196" s="413">
        <v>4623.6309798155089</v>
      </c>
      <c r="AL196" s="413">
        <v>0.22279764337457353</v>
      </c>
      <c r="AN196" s="413">
        <v>3766.2628059873487</v>
      </c>
      <c r="AO196" s="413">
        <v>0.17509682198312357</v>
      </c>
      <c r="AQ196" s="413">
        <v>3134.540314318966</v>
      </c>
      <c r="AR196" s="413">
        <v>0.14705388901032893</v>
      </c>
      <c r="AT196" s="413">
        <v>2257.0197196339191</v>
      </c>
      <c r="AU196" s="413">
        <v>0.13207763509305315</v>
      </c>
      <c r="AW196" s="413">
        <v>1859.3462377773542</v>
      </c>
      <c r="AX196" s="413">
        <v>0.15230061326055186</v>
      </c>
      <c r="AZ196" s="413">
        <v>1419.4736464449661</v>
      </c>
      <c r="BA196" s="413">
        <v>0.12240171305352077</v>
      </c>
      <c r="BC196" s="413">
        <v>1182.6322263588659</v>
      </c>
      <c r="BD196" s="413">
        <v>0.10969035659203689</v>
      </c>
      <c r="BF196" s="413">
        <v>928.34066950805914</v>
      </c>
      <c r="BG196" s="413">
        <v>6.1213621319135186E-2</v>
      </c>
      <c r="BI196" s="413">
        <v>689.74717370662506</v>
      </c>
      <c r="BJ196" s="413">
        <v>8.3173895505745457E-2</v>
      </c>
      <c r="BL196" s="413">
        <v>527.31384794197049</v>
      </c>
      <c r="BM196" s="413">
        <v>7.9474308414008613E-2</v>
      </c>
      <c r="BO196" s="413">
        <v>419.80602623314769</v>
      </c>
      <c r="BP196" s="413">
        <v>7.1380490353715881E-2</v>
      </c>
      <c r="BR196" s="413">
        <v>306.46362965920508</v>
      </c>
      <c r="BS196" s="413">
        <v>6.8972874902824707E-2</v>
      </c>
      <c r="BU196" s="413">
        <v>245.79463009633852</v>
      </c>
      <c r="BV196" s="413">
        <v>5.356276325247581E-2</v>
      </c>
      <c r="BX196" s="413">
        <v>174.07673833302357</v>
      </c>
      <c r="BY196" s="413">
        <v>7.1167837673663442E-2</v>
      </c>
      <c r="CA196" s="413">
        <v>160.97729146185742</v>
      </c>
      <c r="CB196" s="413">
        <v>6.4206674224699195E-2</v>
      </c>
      <c r="CD196" s="413">
        <v>76.020464218915322</v>
      </c>
      <c r="CE196" s="413">
        <v>7.9355837452438863E-2</v>
      </c>
      <c r="CG196" s="413">
        <v>43.409821618850017</v>
      </c>
      <c r="CH196" s="413">
        <v>7.3487445637581486E-2</v>
      </c>
      <c r="CJ196" s="413">
        <v>25.813430837408792</v>
      </c>
      <c r="CK196" s="413">
        <v>7.5431200633546192E-2</v>
      </c>
    </row>
    <row r="197" spans="19:89" x14ac:dyDescent="0.2">
      <c r="S197" s="413">
        <v>16716.313057451385</v>
      </c>
      <c r="T197" s="413">
        <v>1.419879133123839</v>
      </c>
      <c r="V197" s="413">
        <v>16575.529140797364</v>
      </c>
      <c r="W197" s="413">
        <v>0.45051484149178017</v>
      </c>
      <c r="Y197" s="413">
        <v>12997.682739003321</v>
      </c>
      <c r="Z197" s="413">
        <v>0.37949242359684837</v>
      </c>
      <c r="AB197" s="413">
        <v>10737.797579658622</v>
      </c>
      <c r="AC197" s="413">
        <v>0.24438752949622436</v>
      </c>
      <c r="AE197" s="413">
        <v>8521.5244448799567</v>
      </c>
      <c r="AF197" s="413">
        <v>0.18406964865361281</v>
      </c>
      <c r="AH197" s="413">
        <v>6220.8190173934872</v>
      </c>
      <c r="AI197" s="413">
        <v>0.23386575587163469</v>
      </c>
      <c r="AK197" s="413">
        <v>4687.6150904813749</v>
      </c>
      <c r="AL197" s="413">
        <v>0.21146322721704142</v>
      </c>
      <c r="AN197" s="413">
        <v>3822.421162835944</v>
      </c>
      <c r="AO197" s="413">
        <v>0.16631310273511535</v>
      </c>
      <c r="AQ197" s="413">
        <v>3174.5597216338338</v>
      </c>
      <c r="AR197" s="413">
        <v>0.13946872746691111</v>
      </c>
      <c r="AT197" s="413">
        <v>2289.0600076310329</v>
      </c>
      <c r="AU197" s="413">
        <v>0.12526496114613675</v>
      </c>
      <c r="AW197" s="413">
        <v>1885.0767980152832</v>
      </c>
      <c r="AX197" s="413">
        <v>0.14433712049298919</v>
      </c>
      <c r="AZ197" s="413">
        <v>1439.6242654407924</v>
      </c>
      <c r="BA197" s="413">
        <v>0.11608813118941365</v>
      </c>
      <c r="BC197" s="413">
        <v>1198.5756275989361</v>
      </c>
      <c r="BD197" s="413">
        <v>0.10403243703543631</v>
      </c>
      <c r="BF197" s="413">
        <v>941.85109431171111</v>
      </c>
      <c r="BG197" s="413">
        <v>5.8056171968505405E-2</v>
      </c>
      <c r="BI197" s="413">
        <v>699.29223897817701</v>
      </c>
      <c r="BJ197" s="413">
        <v>7.8883717001441381E-2</v>
      </c>
      <c r="BL197" s="413">
        <v>534.98800714294498</v>
      </c>
      <c r="BM197" s="413">
        <v>7.5431200633546192E-2</v>
      </c>
      <c r="BO197" s="413">
        <v>426.36610807467747</v>
      </c>
      <c r="BP197" s="413">
        <v>6.7850283760398686E-2</v>
      </c>
      <c r="BR197" s="413">
        <v>310.70462615758009</v>
      </c>
      <c r="BS197" s="413">
        <v>6.5415196817785223E-2</v>
      </c>
      <c r="BU197" s="413">
        <v>249.81153531956841</v>
      </c>
      <c r="BV197" s="413">
        <v>5.0951744031369262E-2</v>
      </c>
      <c r="BX197" s="413">
        <v>176.61013017996225</v>
      </c>
      <c r="BY197" s="413">
        <v>6.7547306159024212E-2</v>
      </c>
      <c r="CA197" s="413">
        <v>163.43519177928218</v>
      </c>
      <c r="CB197" s="413">
        <v>6.0985751115698178E-2</v>
      </c>
      <c r="CD197" s="413">
        <v>77.181191433528227</v>
      </c>
      <c r="CE197" s="413">
        <v>7.5374957679875176E-2</v>
      </c>
      <c r="CG197" s="413">
        <v>44.165915376933995</v>
      </c>
      <c r="CH197" s="413">
        <v>7.0061761075283585E-2</v>
      </c>
      <c r="CJ197" s="413">
        <v>26.560877829466865</v>
      </c>
      <c r="CK197" s="413">
        <v>7.0061761075283585E-2</v>
      </c>
    </row>
    <row r="198" spans="19:89" x14ac:dyDescent="0.2">
      <c r="S198" s="413">
        <v>16935.701223983648</v>
      </c>
      <c r="T198" s="413">
        <v>1.3557111021441499</v>
      </c>
      <c r="V198" s="413">
        <v>16775.325352780354</v>
      </c>
      <c r="W198" s="413">
        <v>0.42695832648443899</v>
      </c>
      <c r="Y198" s="413">
        <v>13186.841978746728</v>
      </c>
      <c r="Z198" s="413">
        <v>0.36018645162816981</v>
      </c>
      <c r="AB198" s="413">
        <v>10905.59133801029</v>
      </c>
      <c r="AC198" s="413">
        <v>0.23230105511538315</v>
      </c>
      <c r="AE198" s="413">
        <v>8639.4495486573323</v>
      </c>
      <c r="AF198" s="413">
        <v>0.17457518353151219</v>
      </c>
      <c r="AH198" s="413">
        <v>6311.3524932091696</v>
      </c>
      <c r="AI198" s="413">
        <v>0.22196827005492678</v>
      </c>
      <c r="AK198" s="413">
        <v>4754.159718431275</v>
      </c>
      <c r="AL198" s="413">
        <v>0.20070542842262981</v>
      </c>
      <c r="AN198" s="413">
        <v>3880.7842406598202</v>
      </c>
      <c r="AO198" s="413">
        <v>0.15808789149152266</v>
      </c>
      <c r="AQ198" s="413">
        <v>3213.9572662096275</v>
      </c>
      <c r="AR198" s="413">
        <v>0.13197915546858577</v>
      </c>
      <c r="AT198" s="413">
        <v>2320.737161255197</v>
      </c>
      <c r="AU198" s="413">
        <v>0.11880369057098948</v>
      </c>
      <c r="AW198" s="413">
        <v>1911.1634305740668</v>
      </c>
      <c r="AX198" s="413">
        <v>0.13689209212264672</v>
      </c>
      <c r="AZ198" s="413">
        <v>1460.5755563004911</v>
      </c>
      <c r="BA198" s="413">
        <v>0.1101823632022772</v>
      </c>
      <c r="BC198" s="413">
        <v>1214.3059688820576</v>
      </c>
      <c r="BD198" s="413">
        <v>9.8592790127998653E-2</v>
      </c>
      <c r="BF198" s="413">
        <v>955.5581404467024</v>
      </c>
      <c r="BG198" s="413">
        <v>5.5143788354629256E-2</v>
      </c>
      <c r="BI198" s="413">
        <v>708.96939362176511</v>
      </c>
      <c r="BJ198" s="413">
        <v>7.4814829462131471E-2</v>
      </c>
      <c r="BL198" s="413">
        <v>542.96515822414153</v>
      </c>
      <c r="BM198" s="413">
        <v>7.1647199979501697E-2</v>
      </c>
      <c r="BO198" s="413">
        <v>433.33400743790639</v>
      </c>
      <c r="BP198" s="413">
        <v>6.4590952313312341E-2</v>
      </c>
      <c r="BR198" s="413">
        <v>315.22640531228768</v>
      </c>
      <c r="BS198" s="413">
        <v>6.2133648261432729E-2</v>
      </c>
      <c r="BU198" s="413">
        <v>253.89408692232277</v>
      </c>
      <c r="BV198" s="413">
        <v>4.8468003930289646E-2</v>
      </c>
      <c r="BX198" s="413">
        <v>179.1172591097403</v>
      </c>
      <c r="BY198" s="413">
        <v>6.4063160091979945E-2</v>
      </c>
      <c r="CA198" s="413">
        <v>165.98910517466248</v>
      </c>
      <c r="CB198" s="413">
        <v>5.7969628648337858E-2</v>
      </c>
      <c r="CD198" s="413">
        <v>78.304432844110309</v>
      </c>
      <c r="CE198" s="413">
        <v>7.1540396751581373E-2</v>
      </c>
      <c r="CG198" s="413">
        <v>44.951016425011844</v>
      </c>
      <c r="CH198" s="413">
        <v>6.6845609307042184E-2</v>
      </c>
      <c r="CJ198" s="413">
        <v>27.243425157161369</v>
      </c>
      <c r="CK198" s="413">
        <v>6.4206674224699195E-2</v>
      </c>
    </row>
    <row r="199" spans="19:89" x14ac:dyDescent="0.2">
      <c r="S199" s="413">
        <v>17164.016226634361</v>
      </c>
      <c r="T199" s="413">
        <v>1.2944429913786213</v>
      </c>
      <c r="V199" s="413">
        <v>16965.568279997406</v>
      </c>
      <c r="W199" s="413">
        <v>0.40403035413846378</v>
      </c>
      <c r="Y199" s="413">
        <v>13383.469621504746</v>
      </c>
      <c r="Z199" s="413">
        <v>0.34211772466781948</v>
      </c>
      <c r="AB199" s="413">
        <v>11068.20348738853</v>
      </c>
      <c r="AC199" s="413">
        <v>0.22081233162330396</v>
      </c>
      <c r="AE199" s="413">
        <v>8762.0937813450364</v>
      </c>
      <c r="AF199" s="413">
        <v>0.16557045079394192</v>
      </c>
      <c r="AH199" s="413">
        <v>6398.6921356113544</v>
      </c>
      <c r="AI199" s="413">
        <v>0.21051896261252817</v>
      </c>
      <c r="AK199" s="413">
        <v>4823.3484543017548</v>
      </c>
      <c r="AL199" s="413">
        <v>0.19049491265432217</v>
      </c>
      <c r="AN199" s="413">
        <v>3940.0384418602125</v>
      </c>
      <c r="AO199" s="413">
        <v>0.15026946780037839</v>
      </c>
      <c r="AQ199" s="413">
        <v>3252.6972956717013</v>
      </c>
      <c r="AR199" s="413">
        <v>0.12489177892824517</v>
      </c>
      <c r="AT199" s="413">
        <v>2353.681971779175</v>
      </c>
      <c r="AU199" s="413">
        <v>0.11275977354571656</v>
      </c>
      <c r="AW199" s="413">
        <v>1937.6110629600055</v>
      </c>
      <c r="AX199" s="413">
        <v>0.12983108448963007</v>
      </c>
      <c r="AZ199" s="413">
        <v>1481.8317576838763</v>
      </c>
      <c r="BA199" s="413">
        <v>0.10465507302368013</v>
      </c>
      <c r="BC199" s="413">
        <v>1230.2427582450368</v>
      </c>
      <c r="BD199" s="413">
        <v>9.3507292252559021E-2</v>
      </c>
      <c r="BF199" s="413">
        <v>968.78163039927767</v>
      </c>
      <c r="BG199" s="413">
        <v>5.2338450577050354E-2</v>
      </c>
      <c r="BI199" s="413">
        <v>718.78046555597325</v>
      </c>
      <c r="BJ199" s="413">
        <v>7.0955818516330052E-2</v>
      </c>
      <c r="BL199" s="413">
        <v>550.67300405754952</v>
      </c>
      <c r="BM199" s="413">
        <v>6.7951577989253525E-2</v>
      </c>
      <c r="BO199" s="413">
        <v>440.57100998645194</v>
      </c>
      <c r="BP199" s="413">
        <v>6.1488189724795243E-2</v>
      </c>
      <c r="BR199" s="413">
        <v>319.92671377973829</v>
      </c>
      <c r="BS199" s="413">
        <v>5.9016718348018748E-2</v>
      </c>
      <c r="BU199" s="413">
        <v>258.04335773229013</v>
      </c>
      <c r="BV199" s="413">
        <v>4.6139741163617201E-2</v>
      </c>
      <c r="BX199" s="413">
        <v>181.65997883753278</v>
      </c>
      <c r="BY199" s="413">
        <v>6.0758729168392658E-2</v>
      </c>
      <c r="CA199" s="413">
        <v>168.58292719412862</v>
      </c>
      <c r="CB199" s="413">
        <v>5.5102672085663336E-2</v>
      </c>
      <c r="CD199" s="413">
        <v>79.416029946231703</v>
      </c>
      <c r="CE199" s="413">
        <v>6.7900911986052997E-2</v>
      </c>
      <c r="CG199" s="413">
        <v>45.733954056889218</v>
      </c>
      <c r="CH199" s="413">
        <v>6.3729540026448969E-2</v>
      </c>
      <c r="CJ199" s="413">
        <v>29.533107901481536</v>
      </c>
      <c r="CK199" s="413">
        <v>4.9973139868759127E-2</v>
      </c>
    </row>
    <row r="200" spans="19:89" x14ac:dyDescent="0.2">
      <c r="S200" s="413">
        <v>17395.409208740755</v>
      </c>
      <c r="T200" s="413">
        <v>1.2368659769466976</v>
      </c>
      <c r="V200" s="413">
        <v>17164.016226634361</v>
      </c>
      <c r="W200" s="413">
        <v>0.38233363056617176</v>
      </c>
      <c r="Y200" s="413">
        <v>13578.243335371142</v>
      </c>
      <c r="Z200" s="413">
        <v>0.32471312106645295</v>
      </c>
      <c r="AB200" s="413">
        <v>11233.240329780276</v>
      </c>
      <c r="AC200" s="413">
        <v>0.2097352971831008</v>
      </c>
      <c r="AE200" s="413">
        <v>8892.7444593942091</v>
      </c>
      <c r="AF200" s="413">
        <v>0.15726462125878155</v>
      </c>
      <c r="AH200" s="413">
        <v>6491.8142531479061</v>
      </c>
      <c r="AI200" s="413">
        <v>0.19980920152546519</v>
      </c>
      <c r="AK200" s="413">
        <v>4893.5441149401995</v>
      </c>
      <c r="AL200" s="413">
        <v>0.18080383790499543</v>
      </c>
      <c r="AN200" s="413">
        <v>3997.3790225766197</v>
      </c>
      <c r="AO200" s="413">
        <v>0.14273121095621163</v>
      </c>
      <c r="AQ200" s="413">
        <v>3293.0645585158977</v>
      </c>
      <c r="AR200" s="413">
        <v>0.11836143898456004</v>
      </c>
      <c r="AT200" s="413">
        <v>2387.935823124807</v>
      </c>
      <c r="AU200" s="413">
        <v>0.10710318776604992</v>
      </c>
      <c r="AW200" s="413">
        <v>1964.4246908686878</v>
      </c>
      <c r="AX200" s="413">
        <v>0.12313428948584883</v>
      </c>
      <c r="AZ200" s="413">
        <v>1503.9271984229804</v>
      </c>
      <c r="BA200" s="413">
        <v>9.940505895198895E-2</v>
      </c>
      <c r="BC200" s="413">
        <v>1245.949554489918</v>
      </c>
      <c r="BD200" s="413">
        <v>8.8617983998141789E-2</v>
      </c>
      <c r="BF200" s="413">
        <v>982.8806048367594</v>
      </c>
      <c r="BG200" s="413">
        <v>4.9712896037922991E-2</v>
      </c>
      <c r="BI200" s="413">
        <v>728.72730799503552</v>
      </c>
      <c r="BJ200" s="413">
        <v>6.7295858555298363E-2</v>
      </c>
      <c r="BL200" s="413">
        <v>558.49026922752398</v>
      </c>
      <c r="BM200" s="413">
        <v>6.4446579245953081E-2</v>
      </c>
      <c r="BO200" s="413">
        <v>447.77105333371549</v>
      </c>
      <c r="BP200" s="413">
        <v>5.8534474879590626E-2</v>
      </c>
      <c r="BR200" s="413">
        <v>324.69710806270734</v>
      </c>
      <c r="BS200" s="413">
        <v>5.6014352452775862E-2</v>
      </c>
      <c r="BU200" s="413">
        <v>262.35287511493289</v>
      </c>
      <c r="BV200" s="413">
        <v>4.3923321408232546E-2</v>
      </c>
      <c r="BX200" s="413">
        <v>184.36869207455064</v>
      </c>
      <c r="BY200" s="413">
        <v>5.7710771970560883E-2</v>
      </c>
      <c r="CA200" s="413">
        <v>171.09664986077252</v>
      </c>
      <c r="CB200" s="413">
        <v>5.2338450577050354E-2</v>
      </c>
      <c r="CD200" s="413">
        <v>80.600194190460556</v>
      </c>
      <c r="CE200" s="413">
        <v>6.4542792057237799E-2</v>
      </c>
      <c r="CG200" s="413">
        <v>46.546928835207979</v>
      </c>
      <c r="CH200" s="413">
        <v>6.0758729168392658E-2</v>
      </c>
      <c r="CJ200" s="413">
        <v>27.8550268401669</v>
      </c>
      <c r="CK200" s="413">
        <v>5.9237231359175017E-2</v>
      </c>
    </row>
    <row r="201" spans="19:89" x14ac:dyDescent="0.2">
      <c r="S201" s="413">
        <v>17617.500455534831</v>
      </c>
      <c r="T201" s="413">
        <v>1.1809687864923064</v>
      </c>
      <c r="V201" s="413">
        <v>17364.785438723444</v>
      </c>
      <c r="W201" s="413">
        <v>0.36207200466284872</v>
      </c>
      <c r="Y201" s="413">
        <v>13775.851650479668</v>
      </c>
      <c r="Z201" s="413">
        <v>0.30819394433624553</v>
      </c>
      <c r="AB201" s="413">
        <v>11408.77610417148</v>
      </c>
      <c r="AC201" s="413">
        <v>0.19936258994477654</v>
      </c>
      <c r="AE201" s="413">
        <v>9025.3432562492981</v>
      </c>
      <c r="AF201" s="413">
        <v>0.1493754530538062</v>
      </c>
      <c r="AH201" s="413">
        <v>6586.2916052528271</v>
      </c>
      <c r="AI201" s="413">
        <v>0.1896442796353969</v>
      </c>
      <c r="AK201" s="413">
        <v>4963.0120781154155</v>
      </c>
      <c r="AL201" s="413">
        <v>0.17160577857790976</v>
      </c>
      <c r="AN201" s="413">
        <v>4055.5540982466709</v>
      </c>
      <c r="AO201" s="413">
        <v>0.13557111021441498</v>
      </c>
      <c r="AQ201" s="413">
        <v>3335.1078818317264</v>
      </c>
      <c r="AR201" s="413">
        <v>0.11217255738301761</v>
      </c>
      <c r="AT201" s="413">
        <v>2423.542088272688</v>
      </c>
      <c r="AU201" s="413">
        <v>0.10165451208190998</v>
      </c>
      <c r="AW201" s="413">
        <v>1991.6093791286289</v>
      </c>
      <c r="AX201" s="413">
        <v>0.11678292072185416</v>
      </c>
      <c r="AZ201" s="413">
        <v>1526.3521020035482</v>
      </c>
      <c r="BA201" s="413">
        <v>9.441841145161263E-2</v>
      </c>
      <c r="BC201" s="413">
        <v>1262.3016404679556</v>
      </c>
      <c r="BD201" s="413">
        <v>8.3984327839201178E-2</v>
      </c>
      <c r="BF201" s="413">
        <v>997.88783056829266</v>
      </c>
      <c r="BG201" s="413">
        <v>4.7254285954182768E-2</v>
      </c>
      <c r="BI201" s="413">
        <v>738.81179979888827</v>
      </c>
      <c r="BJ201" s="413">
        <v>6.3824682364173727E-2</v>
      </c>
      <c r="BL201" s="413">
        <v>566.81786011838949</v>
      </c>
      <c r="BM201" s="413">
        <v>6.1167979265993114E-2</v>
      </c>
      <c r="BO201" s="413">
        <v>455.08876357922566</v>
      </c>
      <c r="BP201" s="413">
        <v>5.5722647955071737E-2</v>
      </c>
      <c r="BR201" s="413">
        <v>329.53863320357209</v>
      </c>
      <c r="BS201" s="413">
        <v>5.3204396565332157E-2</v>
      </c>
      <c r="BU201" s="413">
        <v>266.92242559665266</v>
      </c>
      <c r="BV201" s="413">
        <v>4.1844572166903987E-2</v>
      </c>
      <c r="BX201" s="413">
        <v>187.11779465570123</v>
      </c>
      <c r="BY201" s="413">
        <v>5.4815715322279225E-2</v>
      </c>
      <c r="CA201" s="413">
        <v>173.58667157158013</v>
      </c>
      <c r="CB201" s="413">
        <v>4.9712896037922991E-2</v>
      </c>
      <c r="CD201" s="413">
        <v>81.888542337803244</v>
      </c>
      <c r="CE201" s="413">
        <v>6.1350751922146458E-2</v>
      </c>
      <c r="CG201" s="413">
        <v>47.374355195591129</v>
      </c>
      <c r="CH201" s="413">
        <v>5.792640537851039E-2</v>
      </c>
      <c r="CJ201" s="413">
        <v>28.935600978935405</v>
      </c>
      <c r="CK201" s="413">
        <v>5.3923543775519257E-2</v>
      </c>
    </row>
    <row r="202" spans="19:89" x14ac:dyDescent="0.2">
      <c r="S202" s="413">
        <v>17836.140619958591</v>
      </c>
      <c r="T202" s="413">
        <v>1.1275977354571656</v>
      </c>
      <c r="V202" s="413">
        <v>17561.713220622543</v>
      </c>
      <c r="W202" s="413">
        <v>0.34262847494294246</v>
      </c>
      <c r="Y202" s="413">
        <v>13981.261955796408</v>
      </c>
      <c r="Z202" s="413">
        <v>0.29273341769546635</v>
      </c>
      <c r="AB202" s="413">
        <v>11587.054881221458</v>
      </c>
      <c r="AC202" s="413">
        <v>0.18950287721380055</v>
      </c>
      <c r="AE202" s="413">
        <v>9153.4655737848916</v>
      </c>
      <c r="AF202" s="413">
        <v>0.14177625441333727</v>
      </c>
      <c r="AH202" s="413">
        <v>6679.7895388462039</v>
      </c>
      <c r="AI202" s="413">
        <v>0.17986227042434805</v>
      </c>
      <c r="AK202" s="413">
        <v>5037.0150401189203</v>
      </c>
      <c r="AL202" s="413">
        <v>0.16299718726658657</v>
      </c>
      <c r="AN202" s="413">
        <v>4114.5758135298538</v>
      </c>
      <c r="AO202" s="413">
        <v>0.12877019540181506</v>
      </c>
      <c r="AQ202" s="413">
        <v>3376.4978927186294</v>
      </c>
      <c r="AR202" s="413">
        <v>0.10630727995363218</v>
      </c>
      <c r="AT202" s="413">
        <v>2459.6792747734389</v>
      </c>
      <c r="AU202" s="413">
        <v>9.6483027649778216E-2</v>
      </c>
      <c r="AW202" s="413">
        <v>2018.4588313397335</v>
      </c>
      <c r="AX202" s="413">
        <v>0.1107591608257442</v>
      </c>
      <c r="AZ202" s="413">
        <v>1549.1113810120794</v>
      </c>
      <c r="BA202" s="413">
        <v>8.9615050194660456E-2</v>
      </c>
      <c r="BC202" s="413">
        <v>1279.7699999045099</v>
      </c>
      <c r="BD202" s="413">
        <v>7.9652346563065315E-2</v>
      </c>
      <c r="BF202" s="413">
        <v>1013.1241958545681</v>
      </c>
      <c r="BG202" s="413">
        <v>4.488377816091943E-2</v>
      </c>
      <c r="BI202" s="413">
        <v>749.0358458280682</v>
      </c>
      <c r="BJ202" s="413">
        <v>6.0532552319550521E-2</v>
      </c>
      <c r="BL202" s="413">
        <v>575.26962285945001</v>
      </c>
      <c r="BM202" s="413">
        <v>5.8099492066994989E-2</v>
      </c>
      <c r="BO202" s="413">
        <v>462.36309798155111</v>
      </c>
      <c r="BP202" s="413">
        <v>5.2966818480753103E-2</v>
      </c>
      <c r="BR202" s="413">
        <v>334.45234982723002</v>
      </c>
      <c r="BS202" s="413">
        <v>5.0497721741721006E-2</v>
      </c>
      <c r="BU202" s="413">
        <v>271.47588145518506</v>
      </c>
      <c r="BV202" s="413">
        <v>3.9864203427545264E-2</v>
      </c>
      <c r="BX202" s="413">
        <v>189.84097697137065</v>
      </c>
      <c r="BY202" s="413">
        <v>5.2027067650674511E-2</v>
      </c>
      <c r="CA202" s="413">
        <v>176.23709966166629</v>
      </c>
      <c r="CB202" s="413">
        <v>4.7183844816574866E-2</v>
      </c>
      <c r="CD202" s="413">
        <v>83.16817032323199</v>
      </c>
      <c r="CE202" s="413">
        <v>5.8316577908108541E-2</v>
      </c>
      <c r="CG202" s="413">
        <v>48.216490031892867</v>
      </c>
      <c r="CH202" s="413">
        <v>5.5226112955322801E-2</v>
      </c>
      <c r="CJ202" s="413">
        <v>29.994605814236252</v>
      </c>
      <c r="CK202" s="413">
        <v>4.7501659118497346E-2</v>
      </c>
    </row>
    <row r="203" spans="19:89" x14ac:dyDescent="0.2">
      <c r="S203" s="413">
        <v>18070.225622744543</v>
      </c>
      <c r="T203" s="413">
        <v>1.0766386610307004</v>
      </c>
      <c r="V203" s="413">
        <v>17748.360816703604</v>
      </c>
      <c r="W203" s="413">
        <v>0.32398732546163267</v>
      </c>
      <c r="Y203" s="413">
        <v>14189.735113022478</v>
      </c>
      <c r="Z203" s="413">
        <v>0.27804846724105592</v>
      </c>
      <c r="AB203" s="413">
        <v>11763.973163371342</v>
      </c>
      <c r="AC203" s="413">
        <v>0.17999647926046572</v>
      </c>
      <c r="AE203" s="413">
        <v>9280.135793965952</v>
      </c>
      <c r="AF203" s="413">
        <v>0.13446331763904809</v>
      </c>
      <c r="AH203" s="413">
        <v>6774.6147540283973</v>
      </c>
      <c r="AI203" s="413">
        <v>0.17058482536039082</v>
      </c>
      <c r="AK203" s="413">
        <v>5112.1214526679996</v>
      </c>
      <c r="AL203" s="413">
        <v>0.15482044530777073</v>
      </c>
      <c r="AN203" s="413">
        <v>4175.9278297644814</v>
      </c>
      <c r="AO203" s="413">
        <v>0.12221925096064294</v>
      </c>
      <c r="AQ203" s="413">
        <v>3420.8117123652082</v>
      </c>
      <c r="AR203" s="413">
        <v>0.10074868608505916</v>
      </c>
      <c r="AT203" s="413">
        <v>2496.3552991406787</v>
      </c>
      <c r="AU203" s="413">
        <v>9.1574632879719051E-2</v>
      </c>
      <c r="AW203" s="413">
        <v>2045.6702486488095</v>
      </c>
      <c r="AX203" s="413">
        <v>0.1050461114604353</v>
      </c>
      <c r="AZ203" s="413">
        <v>1572.2100212861455</v>
      </c>
      <c r="BA203" s="413">
        <v>8.5119517766425262E-2</v>
      </c>
      <c r="BC203" s="413">
        <v>1297.0229430838976</v>
      </c>
      <c r="BD203" s="413">
        <v>7.5487485554336417E-2</v>
      </c>
      <c r="BF203" s="413">
        <v>1028.5931993392724</v>
      </c>
      <c r="BG203" s="413">
        <v>4.2600399339255149E-2</v>
      </c>
      <c r="BI203" s="413">
        <v>759.40137730352171</v>
      </c>
      <c r="BJ203" s="413">
        <v>5.7410233072713542E-2</v>
      </c>
      <c r="BL203" s="413">
        <v>583.84740896437597</v>
      </c>
      <c r="BM203" s="413">
        <v>5.5143788354629256E-2</v>
      </c>
      <c r="BO203" s="413">
        <v>469.75370847160212</v>
      </c>
      <c r="BP203" s="413">
        <v>5.0347281813223677E-2</v>
      </c>
      <c r="BR203" s="413">
        <v>339.67865590636211</v>
      </c>
      <c r="BS203" s="413">
        <v>4.8000297174353342E-2</v>
      </c>
      <c r="BU203" s="413">
        <v>276.00973204673232</v>
      </c>
      <c r="BV203" s="413">
        <v>3.7949242359684839E-2</v>
      </c>
      <c r="BX203" s="413">
        <v>192.53592886873503</v>
      </c>
      <c r="BY203" s="413">
        <v>4.938028724816635E-2</v>
      </c>
      <c r="CA203" s="413">
        <v>178.99106155132313</v>
      </c>
      <c r="CB203" s="413">
        <v>4.4850311952845293E-2</v>
      </c>
      <c r="CD203" s="413">
        <v>84.467794363473104</v>
      </c>
      <c r="CE203" s="413">
        <v>5.5432462559352275E-2</v>
      </c>
      <c r="CG203" s="413">
        <v>49.090891413088833</v>
      </c>
      <c r="CH203" s="413">
        <v>5.2730301273656292E-2</v>
      </c>
      <c r="CJ203" s="413">
        <v>31.880127452177081</v>
      </c>
      <c r="CK203" s="413">
        <v>3.8721258624932524E-2</v>
      </c>
    </row>
    <row r="204" spans="19:89" x14ac:dyDescent="0.2">
      <c r="S204" s="413">
        <v>18307.382802953678</v>
      </c>
      <c r="T204" s="413">
        <v>1.0279825597166714</v>
      </c>
      <c r="V204" s="413">
        <v>17949.638588911726</v>
      </c>
      <c r="W204" s="413">
        <v>0.30636037205390498</v>
      </c>
      <c r="Y204" s="413">
        <v>14401.316792027283</v>
      </c>
      <c r="Z204" s="413">
        <v>0.26370649672183355</v>
      </c>
      <c r="AB204" s="413">
        <v>11943.59274269118</v>
      </c>
      <c r="AC204" s="413">
        <v>0.17109454044342454</v>
      </c>
      <c r="AE204" s="413">
        <v>9415.1924395812912</v>
      </c>
      <c r="AF204" s="413">
        <v>0.1276227461816512</v>
      </c>
      <c r="AH204" s="413">
        <v>6873.2077880452243</v>
      </c>
      <c r="AI204" s="413">
        <v>0.16202745009243422</v>
      </c>
      <c r="AK204" s="413">
        <v>5184.6923044841606</v>
      </c>
      <c r="AL204" s="413">
        <v>0.14683467834991187</v>
      </c>
      <c r="AN204" s="413">
        <v>4242.6776550837667</v>
      </c>
      <c r="AO204" s="413">
        <v>0.11617475331943153</v>
      </c>
      <c r="AQ204" s="413">
        <v>3465.7071152598901</v>
      </c>
      <c r="AR204" s="413">
        <v>9.548073991069124E-2</v>
      </c>
      <c r="AT204" s="413">
        <v>2532.6855189188427</v>
      </c>
      <c r="AU204" s="413">
        <v>8.6915943573984605E-2</v>
      </c>
      <c r="AW204" s="413">
        <v>2073.2485108102428</v>
      </c>
      <c r="AX204" s="413">
        <v>9.9627745919083896E-2</v>
      </c>
      <c r="AZ204" s="413">
        <v>1595.6530830066276</v>
      </c>
      <c r="BA204" s="413">
        <v>8.0849503393130739E-2</v>
      </c>
      <c r="BC204" s="413">
        <v>1314.5084780949217</v>
      </c>
      <c r="BD204" s="413">
        <v>7.1540396751581373E-2</v>
      </c>
      <c r="BF204" s="413">
        <v>1044.6664692488362</v>
      </c>
      <c r="BG204" s="413">
        <v>4.0493546193806629E-2</v>
      </c>
      <c r="BI204" s="413">
        <v>770.45317708009065</v>
      </c>
      <c r="BJ204" s="413">
        <v>5.4489594131066105E-2</v>
      </c>
      <c r="BL204" s="413">
        <v>592.55309755456778</v>
      </c>
      <c r="BM204" s="413">
        <v>5.2338450577050354E-2</v>
      </c>
      <c r="BO204" s="413">
        <v>477.59894731057057</v>
      </c>
      <c r="BP204" s="413">
        <v>4.7928743970867056E-2</v>
      </c>
      <c r="BR204" s="413">
        <v>344.98663064545985</v>
      </c>
      <c r="BS204" s="413">
        <v>4.5660430988766473E-2</v>
      </c>
      <c r="BU204" s="413">
        <v>280.61930133961044</v>
      </c>
      <c r="BV204" s="413">
        <v>3.6126270484536774E-2</v>
      </c>
      <c r="BX204" s="413">
        <v>195.33796294353289</v>
      </c>
      <c r="BY204" s="413">
        <v>4.6868156881023207E-2</v>
      </c>
      <c r="CA204" s="413">
        <v>181.72400719233889</v>
      </c>
      <c r="CB204" s="413">
        <v>4.2632186717452808E-2</v>
      </c>
      <c r="CD204" s="413">
        <v>85.817963894344842</v>
      </c>
      <c r="CE204" s="413">
        <v>5.2690984547067277E-2</v>
      </c>
      <c r="CG204" s="413">
        <v>49.998766466543159</v>
      </c>
      <c r="CH204" s="413">
        <v>5.0384849726037753E-2</v>
      </c>
      <c r="CJ204" s="413">
        <v>31.389618846441341</v>
      </c>
      <c r="CK204" s="413">
        <v>4.0735900788876712E-2</v>
      </c>
    </row>
    <row r="205" spans="19:89" x14ac:dyDescent="0.2">
      <c r="S205" s="413">
        <v>18560.729493548177</v>
      </c>
      <c r="T205" s="413">
        <v>0.98299068118655908</v>
      </c>
      <c r="V205" s="413">
        <v>18159.597304237795</v>
      </c>
      <c r="W205" s="413">
        <v>0.28990859748332365</v>
      </c>
      <c r="Y205" s="413">
        <v>14616.053343658952</v>
      </c>
      <c r="Z205" s="413">
        <v>0.25029091865728004</v>
      </c>
      <c r="AB205" s="413">
        <v>12125.954864247993</v>
      </c>
      <c r="AC205" s="413">
        <v>0.16263285754154308</v>
      </c>
      <c r="AE205" s="413">
        <v>9552.2146057374739</v>
      </c>
      <c r="AF205" s="413">
        <v>0.12113017608763996</v>
      </c>
      <c r="AH205" s="413">
        <v>6975.6934815666555</v>
      </c>
      <c r="AI205" s="413">
        <v>0.15378460460953175</v>
      </c>
      <c r="AK205" s="413">
        <v>5260.1467123438588</v>
      </c>
      <c r="AL205" s="413">
        <v>0.13936473690184531</v>
      </c>
      <c r="AN205" s="413">
        <v>4308.9756853772215</v>
      </c>
      <c r="AO205" s="413">
        <v>0.1104291934596861</v>
      </c>
      <c r="AQ205" s="413">
        <v>3508.7179144046063</v>
      </c>
      <c r="AR205" s="413">
        <v>9.0420774272360921E-2</v>
      </c>
      <c r="AT205" s="413">
        <v>2569.5444634621035</v>
      </c>
      <c r="AU205" s="413">
        <v>8.2494256431020194E-2</v>
      </c>
      <c r="AW205" s="413">
        <v>2102.6800123598714</v>
      </c>
      <c r="AX205" s="413">
        <v>9.4559369449835118E-2</v>
      </c>
      <c r="AZ205" s="413">
        <v>1619.4457018062485</v>
      </c>
      <c r="BA205" s="413">
        <v>7.6793693978071231E-2</v>
      </c>
      <c r="BC205" s="413">
        <v>1331.7603448139294</v>
      </c>
      <c r="BD205" s="413">
        <v>6.7799693284122969E-2</v>
      </c>
      <c r="BF205" s="413">
        <v>1061.3648671096075</v>
      </c>
      <c r="BG205" s="413">
        <v>3.8519610925672208E-2</v>
      </c>
      <c r="BI205" s="413">
        <v>781.39040614689793</v>
      </c>
      <c r="BJ205" s="413">
        <v>5.1717537269144166E-2</v>
      </c>
      <c r="BL205" s="413">
        <v>601.38859577081246</v>
      </c>
      <c r="BM205" s="413">
        <v>4.9712896037922991E-2</v>
      </c>
      <c r="BO205" s="413">
        <v>485.74635463237632</v>
      </c>
      <c r="BP205" s="413">
        <v>4.5660430988766473E-2</v>
      </c>
      <c r="BR205" s="413">
        <v>350.13069076813179</v>
      </c>
      <c r="BS205" s="413">
        <v>4.3369878813084857E-2</v>
      </c>
      <c r="BU205" s="413">
        <v>285.40641354588507</v>
      </c>
      <c r="BV205" s="413">
        <v>3.439086890726404E-2</v>
      </c>
      <c r="BX205" s="413">
        <v>198.32050313143131</v>
      </c>
      <c r="BY205" s="413">
        <v>4.451701922442889E-2</v>
      </c>
      <c r="CA205" s="413">
        <v>184.49868112867841</v>
      </c>
      <c r="CB205" s="413">
        <v>4.0493546193806629E-2</v>
      </c>
      <c r="CD205" s="413">
        <v>87.189715115325001</v>
      </c>
      <c r="CE205" s="413">
        <v>5.0122461844402874E-2</v>
      </c>
      <c r="CG205" s="413">
        <v>50.923431541302023</v>
      </c>
      <c r="CH205" s="413">
        <v>4.8071957200186852E-2</v>
      </c>
      <c r="CJ205" s="413">
        <v>30.906657220957229</v>
      </c>
      <c r="CK205" s="413">
        <v>4.2855363487919122E-2</v>
      </c>
    </row>
    <row r="206" spans="19:89" x14ac:dyDescent="0.2">
      <c r="S206" s="413">
        <v>18817.582121956184</v>
      </c>
      <c r="T206" s="413">
        <v>0.94066935061847867</v>
      </c>
      <c r="V206" s="413">
        <v>18359.067876004057</v>
      </c>
      <c r="W206" s="413">
        <v>0.27434029516049646</v>
      </c>
      <c r="Y206" s="413">
        <v>14828.765224234321</v>
      </c>
      <c r="Z206" s="413">
        <v>0.23755783320115079</v>
      </c>
      <c r="AB206" s="413">
        <v>12311.101402863822</v>
      </c>
      <c r="AC206" s="413">
        <v>0.15447439215669495</v>
      </c>
      <c r="AE206" s="413">
        <v>9691.2308972541978</v>
      </c>
      <c r="AF206" s="413">
        <v>0.11496790343422489</v>
      </c>
      <c r="AH206" s="413">
        <v>7074.719301405411</v>
      </c>
      <c r="AI206" s="413">
        <v>0.14585226717388591</v>
      </c>
      <c r="AK206" s="413">
        <v>5336.6992312063076</v>
      </c>
      <c r="AL206" s="413">
        <v>0.13237351508437378</v>
      </c>
      <c r="AN206" s="413">
        <v>4370.1452093876005</v>
      </c>
      <c r="AO206" s="413">
        <v>0.10481131341546858</v>
      </c>
      <c r="AQ206" s="413">
        <v>3553.514534415553</v>
      </c>
      <c r="AR206" s="413">
        <v>8.5692853835668381E-2</v>
      </c>
      <c r="AT206" s="413">
        <v>2607.8586763439121</v>
      </c>
      <c r="AU206" s="413">
        <v>7.8297514406135416E-2</v>
      </c>
      <c r="AW206" s="413">
        <v>2132.5293187596899</v>
      </c>
      <c r="AX206" s="413">
        <v>8.9681918757794243E-2</v>
      </c>
      <c r="AZ206" s="413">
        <v>1644.1723950458661</v>
      </c>
      <c r="BA206" s="413">
        <v>7.294134394520857E-2</v>
      </c>
      <c r="BC206" s="413">
        <v>1349.2386284106146</v>
      </c>
      <c r="BD206" s="413">
        <v>6.4254583677851085E-2</v>
      </c>
      <c r="BF206" s="413">
        <v>1078.3301793390549</v>
      </c>
      <c r="BG206" s="413">
        <v>3.6614577998776071E-2</v>
      </c>
      <c r="BI206" s="413">
        <v>792.76221896442439</v>
      </c>
      <c r="BJ206" s="413">
        <v>4.9049903808687789E-2</v>
      </c>
      <c r="BL206" s="413">
        <v>610.35583919107557</v>
      </c>
      <c r="BM206" s="413">
        <v>4.7183844816574866E-2</v>
      </c>
      <c r="BO206" s="413">
        <v>493.85868264283135</v>
      </c>
      <c r="BP206" s="413">
        <v>4.3467035908286877E-2</v>
      </c>
      <c r="BR206" s="413">
        <v>355.22624946166644</v>
      </c>
      <c r="BS206" s="413">
        <v>4.1163516807976953E-2</v>
      </c>
      <c r="BU206" s="413">
        <v>290.07067538458506</v>
      </c>
      <c r="BV206" s="413">
        <v>3.2738831003960654E-2</v>
      </c>
      <c r="BX206" s="413">
        <v>201.41955042970187</v>
      </c>
      <c r="BY206" s="413">
        <v>4.2315377375204383E-2</v>
      </c>
      <c r="CA206" s="413">
        <v>187.31572049362558</v>
      </c>
      <c r="CB206" s="413">
        <v>3.8462190415362335E-2</v>
      </c>
      <c r="CD206" s="413">
        <v>88.552181662145244</v>
      </c>
      <c r="CE206" s="413">
        <v>4.7643596199188253E-2</v>
      </c>
      <c r="CG206" s="413">
        <v>51.846923044841589</v>
      </c>
      <c r="CH206" s="413">
        <v>4.586523690398879E-2</v>
      </c>
      <c r="CJ206" s="413">
        <v>30.452581908145817</v>
      </c>
      <c r="CK206" s="413">
        <v>4.5118741868567548E-2</v>
      </c>
    </row>
    <row r="207" spans="19:89" x14ac:dyDescent="0.2">
      <c r="S207" s="413">
        <v>19064.547755234176</v>
      </c>
      <c r="T207" s="413">
        <v>0.89882823970285219</v>
      </c>
      <c r="V207" s="413">
        <v>18554.189834909597</v>
      </c>
      <c r="W207" s="413">
        <v>0.25941445325058193</v>
      </c>
      <c r="Y207" s="413">
        <v>15044.572765661103</v>
      </c>
      <c r="Z207" s="413">
        <v>0.22547251981003646</v>
      </c>
      <c r="AB207" s="413">
        <v>12507.88733921836</v>
      </c>
      <c r="AC207" s="413">
        <v>0.14683467834991187</v>
      </c>
      <c r="AE207" s="413">
        <v>9839.2025725276781</v>
      </c>
      <c r="AF207" s="413">
        <v>0.1092005469804585</v>
      </c>
      <c r="AH207" s="413">
        <v>7175.1508758147538</v>
      </c>
      <c r="AI207" s="413">
        <v>0.13832908628126797</v>
      </c>
      <c r="AK207" s="413">
        <v>5416.274203867074</v>
      </c>
      <c r="AL207" s="413">
        <v>0.12573300739723148</v>
      </c>
      <c r="AN207" s="413">
        <v>4433.745265026394</v>
      </c>
      <c r="AO207" s="413">
        <v>9.9553461555968753E-2</v>
      </c>
      <c r="AQ207" s="413">
        <v>3598.8830833228508</v>
      </c>
      <c r="AR207" s="413">
        <v>8.1212146850039274E-2</v>
      </c>
      <c r="AT207" s="413">
        <v>2645.8116387666037</v>
      </c>
      <c r="AU207" s="413">
        <v>7.4314273834387143E-2</v>
      </c>
      <c r="AW207" s="413">
        <v>2162.0403226709832</v>
      </c>
      <c r="AX207" s="413">
        <v>8.5119517766425262E-2</v>
      </c>
      <c r="AZ207" s="413">
        <v>1668.6884803107628</v>
      </c>
      <c r="BA207" s="413">
        <v>6.9282246769539271E-2</v>
      </c>
      <c r="BC207" s="413">
        <v>1367.9100652298055</v>
      </c>
      <c r="BD207" s="413">
        <v>6.0940278966961539E-2</v>
      </c>
      <c r="BF207" s="413">
        <v>1095.5666724111729</v>
      </c>
      <c r="BG207" s="413">
        <v>3.480376072892697E-2</v>
      </c>
      <c r="BI207" s="413">
        <v>803.73285779165121</v>
      </c>
      <c r="BJ207" s="413">
        <v>4.6519869094326254E-2</v>
      </c>
      <c r="BL207" s="413">
        <v>619.45679225452761</v>
      </c>
      <c r="BM207" s="413">
        <v>4.4816870697819443E-2</v>
      </c>
      <c r="BO207" s="413">
        <v>501.9295811855207</v>
      </c>
      <c r="BP207" s="413">
        <v>4.1348152203461962E-2</v>
      </c>
      <c r="BR207" s="413">
        <v>360.65006236956543</v>
      </c>
      <c r="BS207" s="413">
        <v>3.9098552002751738E-2</v>
      </c>
      <c r="BU207" s="413">
        <v>294.91507296470684</v>
      </c>
      <c r="BV207" s="413">
        <v>3.1166152224769834E-2</v>
      </c>
      <c r="BX207" s="413">
        <v>204.42289660388082</v>
      </c>
      <c r="BY207" s="413">
        <v>4.0192629569004129E-2</v>
      </c>
      <c r="CA207" s="413">
        <v>190.17577214860719</v>
      </c>
      <c r="CB207" s="413">
        <v>3.6532737450736062E-2</v>
      </c>
      <c r="CD207" s="413">
        <v>89.87257412376492</v>
      </c>
      <c r="CE207" s="413">
        <v>4.5253558686003267E-2</v>
      </c>
      <c r="CG207" s="413">
        <v>52.787161977438792</v>
      </c>
      <c r="CH207" s="413">
        <v>4.3759815051816503E-2</v>
      </c>
      <c r="CJ207" s="413">
        <v>34.027769820809226</v>
      </c>
      <c r="CK207" s="413">
        <v>3.1776466613255304E-2</v>
      </c>
    </row>
    <row r="208" spans="19:89" x14ac:dyDescent="0.2">
      <c r="S208" s="413">
        <v>19307.949283172798</v>
      </c>
      <c r="T208" s="413">
        <v>0.85884822754791423</v>
      </c>
      <c r="V208" s="413">
        <v>18757.994731737668</v>
      </c>
      <c r="W208" s="413">
        <v>0.24530067125548757</v>
      </c>
      <c r="Y208" s="413">
        <v>15274.282557895996</v>
      </c>
      <c r="Z208" s="413">
        <v>0.21416170737082946</v>
      </c>
      <c r="AB208" s="413">
        <v>12707.818786561709</v>
      </c>
      <c r="AC208" s="413">
        <v>0.13967694144060672</v>
      </c>
      <c r="AE208" s="413">
        <v>9985.9139088410047</v>
      </c>
      <c r="AF208" s="413">
        <v>0.10372250954070573</v>
      </c>
      <c r="AH208" s="413">
        <v>7282.1388116236776</v>
      </c>
      <c r="AI208" s="413">
        <v>0.13138981780131079</v>
      </c>
      <c r="AK208" s="413">
        <v>5497.0357107505188</v>
      </c>
      <c r="AL208" s="413">
        <v>0.1194256202917621</v>
      </c>
      <c r="AN208" s="413">
        <v>4499.8563840840679</v>
      </c>
      <c r="AO208" s="413">
        <v>9.4629927343316267E-2</v>
      </c>
      <c r="AQ208" s="413">
        <v>3644.830863076123</v>
      </c>
      <c r="AR208" s="413">
        <v>7.69657270213015E-2</v>
      </c>
      <c r="AT208" s="413">
        <v>2684.3169422228511</v>
      </c>
      <c r="AU208" s="413">
        <v>7.0586303731401651E-2</v>
      </c>
      <c r="AW208" s="413">
        <v>2192.7322984641705</v>
      </c>
      <c r="AX208" s="413">
        <v>8.0728982452457382E-2</v>
      </c>
      <c r="AZ208" s="413">
        <v>1692.9734125284858</v>
      </c>
      <c r="BA208" s="413">
        <v>6.5757641188794541E-2</v>
      </c>
      <c r="BC208" s="413">
        <v>1386.3512496861413</v>
      </c>
      <c r="BD208" s="413">
        <v>5.7796928841533132E-2</v>
      </c>
      <c r="BF208" s="413">
        <v>1113.4709996419183</v>
      </c>
      <c r="BG208" s="413">
        <v>3.3107184923050835E-2</v>
      </c>
      <c r="BI208" s="413">
        <v>814.56820893124723</v>
      </c>
      <c r="BJ208" s="413">
        <v>4.4120335668628607E-2</v>
      </c>
      <c r="BL208" s="413">
        <v>628.69344869188808</v>
      </c>
      <c r="BM208" s="413">
        <v>4.25686356623379E-2</v>
      </c>
      <c r="BO208" s="413">
        <v>510.13237860044978</v>
      </c>
      <c r="BP208" s="413">
        <v>3.9332557532746608E-2</v>
      </c>
      <c r="BR208" s="413">
        <v>366.28574594115668</v>
      </c>
      <c r="BS208" s="413">
        <v>3.7164886860003334E-2</v>
      </c>
      <c r="BU208" s="413">
        <v>299.94605814236246</v>
      </c>
      <c r="BV208" s="413">
        <v>2.9713313503593481E-2</v>
      </c>
      <c r="BX208" s="413">
        <v>207.39792534432692</v>
      </c>
      <c r="BY208" s="413">
        <v>3.8147904215986239E-2</v>
      </c>
      <c r="CA208" s="413">
        <v>192.94345814307263</v>
      </c>
      <c r="CB208" s="413">
        <v>3.4700075352737572E-2</v>
      </c>
      <c r="CD208" s="413">
        <v>91.212654821405181</v>
      </c>
      <c r="CE208" s="413">
        <v>4.2983417229584202E-2</v>
      </c>
      <c r="CG208" s="413">
        <v>53.744452052099085</v>
      </c>
      <c r="CH208" s="413">
        <v>4.1782195195024435E-2</v>
      </c>
      <c r="CJ208" s="413">
        <v>33.457023178371543</v>
      </c>
      <c r="CK208" s="413">
        <v>3.3355053809724519E-2</v>
      </c>
    </row>
    <row r="209" spans="19:89" x14ac:dyDescent="0.2">
      <c r="S209" s="413">
        <v>19554.458375191276</v>
      </c>
      <c r="T209" s="413">
        <v>0.82064653220736272</v>
      </c>
      <c r="V209" s="413">
        <v>18970.72239879876</v>
      </c>
      <c r="W209" s="413">
        <v>0.23195476799540191</v>
      </c>
      <c r="Y209" s="413">
        <v>15507.499700553566</v>
      </c>
      <c r="Z209" s="413">
        <v>0.20357008678024308</v>
      </c>
      <c r="AB209" s="413">
        <v>12906.397001398656</v>
      </c>
      <c r="AC209" s="413">
        <v>0.13276905306432099</v>
      </c>
      <c r="AE209" s="413">
        <v>10124.103964109761</v>
      </c>
      <c r="AF209" s="413">
        <v>9.8372416484005298E-2</v>
      </c>
      <c r="AH209" s="413">
        <v>7388.1179979888875</v>
      </c>
      <c r="AI209" s="413">
        <v>0.12470560493771847</v>
      </c>
      <c r="AK209" s="413">
        <v>5579.0014441462445</v>
      </c>
      <c r="AL209" s="413">
        <v>0.11343464279838888</v>
      </c>
      <c r="AN209" s="413">
        <v>4568.5629596163508</v>
      </c>
      <c r="AO209" s="413">
        <v>8.9949892339674528E-2</v>
      </c>
      <c r="AQ209" s="413">
        <v>3690.0646589378625</v>
      </c>
      <c r="AR209" s="413">
        <v>7.294134394520857E-2</v>
      </c>
      <c r="AT209" s="413">
        <v>2723.3826251001169</v>
      </c>
      <c r="AU209" s="413">
        <v>6.6995356675608062E-2</v>
      </c>
      <c r="AW209" s="413">
        <v>2223.0764212235385</v>
      </c>
      <c r="AX209" s="413">
        <v>7.6564914590949648E-2</v>
      </c>
      <c r="AZ209" s="413">
        <v>1718.822772088814</v>
      </c>
      <c r="BA209" s="413">
        <v>6.2458913935656245E-2</v>
      </c>
      <c r="BC209" s="413">
        <v>1405.041044992558</v>
      </c>
      <c r="BD209" s="413">
        <v>5.4774843670874797E-2</v>
      </c>
      <c r="BF209" s="413">
        <v>1132.8649626033146</v>
      </c>
      <c r="BG209" s="413">
        <v>3.1563863185466355E-2</v>
      </c>
      <c r="BI209" s="413">
        <v>826.13168787669633</v>
      </c>
      <c r="BJ209" s="413">
        <v>4.1844572166903987E-2</v>
      </c>
      <c r="BL209" s="413">
        <v>637.8430161320407</v>
      </c>
      <c r="BM209" s="413">
        <v>4.0403035413846378E-2</v>
      </c>
      <c r="BO209" s="413">
        <v>518.46923044841583</v>
      </c>
      <c r="BP209" s="413">
        <v>3.7415216874849638E-2</v>
      </c>
      <c r="BR209" s="413">
        <v>372.00949529349521</v>
      </c>
      <c r="BS209" s="413">
        <v>3.5326853414408749E-2</v>
      </c>
      <c r="BU209" s="413">
        <v>305.17039065205557</v>
      </c>
      <c r="BV209" s="413">
        <v>2.8307078138811264E-2</v>
      </c>
      <c r="BX209" s="413">
        <v>210.56460445731125</v>
      </c>
      <c r="BY209" s="413">
        <v>3.6234217395528547E-2</v>
      </c>
      <c r="CA209" s="413">
        <v>195.75142311565099</v>
      </c>
      <c r="CB209" s="413">
        <v>3.2983942076098338E-2</v>
      </c>
      <c r="CD209" s="413">
        <v>92.637985672371371</v>
      </c>
      <c r="CE209" s="413">
        <v>4.0888108441158325E-2</v>
      </c>
      <c r="CG209" s="413">
        <v>54.757682165474215</v>
      </c>
      <c r="CH209" s="413">
        <v>3.9893949123138588E-2</v>
      </c>
      <c r="CJ209" s="413">
        <v>32.895849650233423</v>
      </c>
      <c r="CK209" s="413">
        <v>3.4985956190094446E-2</v>
      </c>
    </row>
    <row r="210" spans="19:89" x14ac:dyDescent="0.2">
      <c r="S210" s="413">
        <v>19804.114706285069</v>
      </c>
      <c r="T210" s="413">
        <v>0.78414405388802921</v>
      </c>
      <c r="V210" s="413">
        <v>19185.862533769163</v>
      </c>
      <c r="W210" s="413">
        <v>0.21949862842340673</v>
      </c>
      <c r="Y210" s="413">
        <v>15738.730431619028</v>
      </c>
      <c r="Z210" s="413">
        <v>0.19321383684041299</v>
      </c>
      <c r="AB210" s="413">
        <v>13112.698398468863</v>
      </c>
      <c r="AC210" s="413">
        <v>0.12629697193054873</v>
      </c>
      <c r="AE210" s="413">
        <v>10267.824111479769</v>
      </c>
      <c r="AF210" s="413">
        <v>9.3367902567414035E-2</v>
      </c>
      <c r="AH210" s="413">
        <v>7495.6395317650858</v>
      </c>
      <c r="AI210" s="413">
        <v>0.11836143898456004</v>
      </c>
      <c r="AK210" s="413">
        <v>5664.1850703332257</v>
      </c>
      <c r="AL210" s="413">
        <v>0.10774420225209969</v>
      </c>
      <c r="AN210" s="413">
        <v>4636.6843314344678</v>
      </c>
      <c r="AO210" s="413">
        <v>8.5437562579763676E-2</v>
      </c>
      <c r="AQ210" s="413">
        <v>3737.1765751348357</v>
      </c>
      <c r="AR210" s="413">
        <v>6.9075845056934232E-2</v>
      </c>
      <c r="AT210" s="413">
        <v>2764.9649064139289</v>
      </c>
      <c r="AU210" s="413">
        <v>6.3634539515743049E-2</v>
      </c>
      <c r="AW210" s="413">
        <v>2253.8404610820803</v>
      </c>
      <c r="AX210" s="413">
        <v>7.2615632802900162E-2</v>
      </c>
      <c r="AZ210" s="413">
        <v>1745.6818864211223</v>
      </c>
      <c r="BA210" s="413">
        <v>5.9369934458288358E-2</v>
      </c>
      <c r="BC210" s="413">
        <v>1424.4847034733798</v>
      </c>
      <c r="BD210" s="413">
        <v>5.1910777255914579E-2</v>
      </c>
      <c r="BF210" s="413">
        <v>1152.5967213397857</v>
      </c>
      <c r="BG210" s="413">
        <v>3.009248480371951E-2</v>
      </c>
      <c r="BI210" s="413">
        <v>838.45005239920329</v>
      </c>
      <c r="BJ210" s="413">
        <v>3.9745442269489117E-2</v>
      </c>
      <c r="BL210" s="413">
        <v>647.35382766021735</v>
      </c>
      <c r="BM210" s="413">
        <v>3.834760605439784E-2</v>
      </c>
      <c r="BO210" s="413">
        <v>526.94232751752565</v>
      </c>
      <c r="BP210" s="413">
        <v>3.5591340650211668E-2</v>
      </c>
      <c r="BR210" s="413">
        <v>377.95585496258877</v>
      </c>
      <c r="BS210" s="413">
        <v>3.3554684400755173E-2</v>
      </c>
      <c r="BU210" s="413">
        <v>310.37632230077014</v>
      </c>
      <c r="BV210" s="413">
        <v>2.6967395361673807E-2</v>
      </c>
      <c r="BX210" s="413">
        <v>213.93035959938302</v>
      </c>
      <c r="BY210" s="413">
        <v>3.4467911246692837E-2</v>
      </c>
      <c r="CA210" s="413">
        <v>198.74027626781316</v>
      </c>
      <c r="CB210" s="413">
        <v>3.1352682200835057E-2</v>
      </c>
      <c r="CD210" s="413">
        <v>94.118751052818624</v>
      </c>
      <c r="CE210" s="413">
        <v>3.8894939482504574E-2</v>
      </c>
      <c r="CG210" s="413">
        <v>55.770357474314906</v>
      </c>
      <c r="CH210" s="413">
        <v>3.8091037802367445E-2</v>
      </c>
      <c r="CJ210" s="413">
        <v>32.366892850406025</v>
      </c>
      <c r="CK210" s="413">
        <v>3.677880952255129E-2</v>
      </c>
    </row>
    <row r="211" spans="19:89" x14ac:dyDescent="0.2">
      <c r="S211" s="413">
        <v>20071.099606518008</v>
      </c>
      <c r="T211" s="413">
        <v>0.74926521116716649</v>
      </c>
      <c r="V211" s="413">
        <v>19396.605916748646</v>
      </c>
      <c r="W211" s="413">
        <v>0.20771139259664553</v>
      </c>
      <c r="Y211" s="413">
        <v>15979.039050135612</v>
      </c>
      <c r="Z211" s="413">
        <v>0.18338444187477179</v>
      </c>
      <c r="AB211" s="413">
        <v>13322.297405741849</v>
      </c>
      <c r="AC211" s="413">
        <v>0.12005080577484077</v>
      </c>
      <c r="AE211" s="413">
        <v>10417.254886314597</v>
      </c>
      <c r="AF211" s="413">
        <v>8.8684108574816095E-2</v>
      </c>
      <c r="AH211" s="413">
        <v>7604.7258592044054</v>
      </c>
      <c r="AI211" s="413">
        <v>0.11242384606850567</v>
      </c>
      <c r="AK211" s="413">
        <v>5748.6431506165718</v>
      </c>
      <c r="AL211" s="413">
        <v>0.10233922223896001</v>
      </c>
      <c r="AN211" s="413">
        <v>4709.1392910749364</v>
      </c>
      <c r="AO211" s="413">
        <v>8.1212146850039274E-2</v>
      </c>
      <c r="AQ211" s="413">
        <v>3786.2240124500131</v>
      </c>
      <c r="AR211" s="413">
        <v>6.5464008040998445E-2</v>
      </c>
      <c r="AT211" s="413">
        <v>2807.1820915797853</v>
      </c>
      <c r="AU211" s="413">
        <v>6.0442317502504866E-2</v>
      </c>
      <c r="AW211" s="413">
        <v>2285.8356168374453</v>
      </c>
      <c r="AX211" s="413">
        <v>6.8870058244522969E-2</v>
      </c>
      <c r="AZ211" s="413">
        <v>1771.7115692584209</v>
      </c>
      <c r="BA211" s="413">
        <v>5.6433724115225785E-2</v>
      </c>
      <c r="BC211" s="413">
        <v>1444.1974329941304</v>
      </c>
      <c r="BD211" s="413">
        <v>4.9233176316691288E-2</v>
      </c>
      <c r="BF211" s="413">
        <v>1173.0854825533154</v>
      </c>
      <c r="BG211" s="413">
        <v>2.871110362335972E-2</v>
      </c>
      <c r="BI211" s="413">
        <v>850.95209478655397</v>
      </c>
      <c r="BJ211" s="413">
        <v>3.7751615069605629E-2</v>
      </c>
      <c r="BL211" s="413">
        <v>657.46967599137042</v>
      </c>
      <c r="BM211" s="413">
        <v>3.6423901205845439E-2</v>
      </c>
      <c r="BO211" s="413">
        <v>535.55389639889802</v>
      </c>
      <c r="BP211" s="413">
        <v>3.3881635555464459E-2</v>
      </c>
      <c r="BR211" s="413">
        <v>383.72671747026868</v>
      </c>
      <c r="BS211" s="413">
        <v>3.1895197788639779E-2</v>
      </c>
      <c r="BU211" s="413">
        <v>315.6710624484781</v>
      </c>
      <c r="BV211" s="413">
        <v>2.5691115452700905E-2</v>
      </c>
      <c r="BX211" s="413">
        <v>217.50315686675168</v>
      </c>
      <c r="BY211" s="413">
        <v>3.2787707065435441E-2</v>
      </c>
      <c r="CA211" s="413">
        <v>201.70367206087715</v>
      </c>
      <c r="CB211" s="413">
        <v>2.9779877194981184E-2</v>
      </c>
      <c r="CD211" s="413">
        <v>95.589493898673254</v>
      </c>
      <c r="CE211" s="413">
        <v>3.69989313524927E-2</v>
      </c>
      <c r="CG211" s="413">
        <v>56.781747510650575</v>
      </c>
      <c r="CH211" s="413">
        <v>3.6342486856715393E-2</v>
      </c>
      <c r="CJ211" s="413">
        <v>35.186236635589829</v>
      </c>
      <c r="CK211" s="413">
        <v>2.8796893684324719E-2</v>
      </c>
    </row>
    <row r="212" spans="19:89" x14ac:dyDescent="0.2">
      <c r="S212" s="413">
        <v>20348.853489562585</v>
      </c>
      <c r="T212" s="413">
        <v>0.71593778449481515</v>
      </c>
      <c r="V212" s="413">
        <v>19609.66416951266</v>
      </c>
      <c r="W212" s="413">
        <v>0.19655713989799611</v>
      </c>
      <c r="Y212" s="413">
        <v>16223.016848474816</v>
      </c>
      <c r="Z212" s="413">
        <v>0.17431494735869199</v>
      </c>
      <c r="AB212" s="413">
        <v>13525.710438257431</v>
      </c>
      <c r="AC212" s="413">
        <v>0.11411355115555638</v>
      </c>
      <c r="AE212" s="413">
        <v>10568.860372775305</v>
      </c>
      <c r="AF212" s="413">
        <v>8.4235276764743919E-2</v>
      </c>
      <c r="AH212" s="413">
        <v>7709.9638470721748</v>
      </c>
      <c r="AI212" s="413">
        <v>0.10662493085789153</v>
      </c>
      <c r="AK212" s="413">
        <v>5832.3049070821062</v>
      </c>
      <c r="AL212" s="413">
        <v>9.7132904449752561E-2</v>
      </c>
      <c r="AN212" s="413">
        <v>4784.4121975756179</v>
      </c>
      <c r="AO212" s="413">
        <v>7.7253305604055175E-2</v>
      </c>
      <c r="AQ212" s="413">
        <v>3835.9151579386757</v>
      </c>
      <c r="AR212" s="413">
        <v>6.2087320218511134E-2</v>
      </c>
      <c r="AT212" s="413">
        <v>2848.0358684358021</v>
      </c>
      <c r="AU212" s="413">
        <v>5.7367426898983956E-2</v>
      </c>
      <c r="AW212" s="413">
        <v>2318.284970664718</v>
      </c>
      <c r="AX212" s="413">
        <v>6.5317683527982076E-2</v>
      </c>
      <c r="AZ212" s="413">
        <v>1798.1293780159563</v>
      </c>
      <c r="BA212" s="413">
        <v>5.3602730479056483E-2</v>
      </c>
      <c r="BC212" s="413">
        <v>1463.1513629574099</v>
      </c>
      <c r="BD212" s="413">
        <v>4.6658872542540558E-2</v>
      </c>
      <c r="BF212" s="413">
        <v>1195.2013566780347</v>
      </c>
      <c r="BG212" s="413">
        <v>2.7413574176109141E-2</v>
      </c>
      <c r="BI212" s="413">
        <v>863.33626006740496</v>
      </c>
      <c r="BJ212" s="413">
        <v>3.585780806514581E-2</v>
      </c>
      <c r="BL212" s="413">
        <v>667.74359921616974</v>
      </c>
      <c r="BM212" s="413">
        <v>3.4648348557303678E-2</v>
      </c>
      <c r="BO212" s="413">
        <v>544.30620007177595</v>
      </c>
      <c r="BP212" s="413">
        <v>3.2230010502797744E-2</v>
      </c>
      <c r="BR212" s="413">
        <v>389.58569305688457</v>
      </c>
      <c r="BS212" s="413">
        <v>3.0295177528065844E-2</v>
      </c>
      <c r="BU212" s="413">
        <v>321.0561260880811</v>
      </c>
      <c r="BV212" s="413">
        <v>2.4475237758484078E-2</v>
      </c>
      <c r="BX212" s="413">
        <v>220.97982081284965</v>
      </c>
      <c r="BY212" s="413">
        <v>3.1166152224769834E-2</v>
      </c>
      <c r="CA212" s="413">
        <v>204.71125474343964</v>
      </c>
      <c r="CB212" s="413">
        <v>2.8264881272512473E-2</v>
      </c>
      <c r="CD212" s="413">
        <v>97.083219247955043</v>
      </c>
      <c r="CE212" s="413">
        <v>3.5195347760914361E-2</v>
      </c>
      <c r="CG212" s="413">
        <v>57.831855393652205</v>
      </c>
      <c r="CH212" s="413">
        <v>3.4700075352737572E-2</v>
      </c>
      <c r="CJ212" s="413">
        <v>34.596059068104942</v>
      </c>
      <c r="CK212" s="413">
        <v>3.0227462042393752E-2</v>
      </c>
    </row>
    <row r="213" spans="19:89" x14ac:dyDescent="0.2">
      <c r="S213" s="413">
        <v>20630.451069318293</v>
      </c>
      <c r="T213" s="413">
        <v>0.68409276665720831</v>
      </c>
      <c r="V213" s="413">
        <v>19832.050313143121</v>
      </c>
      <c r="W213" s="413">
        <v>0.18600187867357426</v>
      </c>
      <c r="Y213" s="413">
        <v>16464.91658204866</v>
      </c>
      <c r="Z213" s="413">
        <v>0.16557045079394192</v>
      </c>
      <c r="AB213" s="413">
        <v>13737.069403815782</v>
      </c>
      <c r="AC213" s="413">
        <v>0.10846993048722045</v>
      </c>
      <c r="AE213" s="413">
        <v>10718.894210406077</v>
      </c>
      <c r="AF213" s="413">
        <v>7.994996356512743E-2</v>
      </c>
      <c r="AH213" s="413">
        <v>7816.6581706837305</v>
      </c>
      <c r="AI213" s="413">
        <v>0.10120058560537189</v>
      </c>
      <c r="AK213" s="413">
        <v>5921.3561263705869</v>
      </c>
      <c r="AL213" s="413">
        <v>9.2329081752298717E-2</v>
      </c>
      <c r="AN213" s="413">
        <v>4862.6015800653531</v>
      </c>
      <c r="AO213" s="413">
        <v>7.3487445637581486E-2</v>
      </c>
      <c r="AQ213" s="413">
        <v>3887.6282206497922</v>
      </c>
      <c r="AR213" s="413">
        <v>5.8884804754114013E-2</v>
      </c>
      <c r="AT213" s="413">
        <v>2890.5026379779997</v>
      </c>
      <c r="AU213" s="413">
        <v>5.4489594131066105E-2</v>
      </c>
      <c r="AW213" s="413">
        <v>2351.1949702864872</v>
      </c>
      <c r="AX213" s="413">
        <v>6.1948543245219582E-2</v>
      </c>
      <c r="AZ213" s="413">
        <v>1825.5843235480938</v>
      </c>
      <c r="BA213" s="413">
        <v>5.0913753431260228E-2</v>
      </c>
      <c r="BC213" s="413">
        <v>1482.8765224234321</v>
      </c>
      <c r="BD213" s="413">
        <v>4.4186203269037654E-2</v>
      </c>
      <c r="BF213" s="413">
        <v>1218.1633813958815</v>
      </c>
      <c r="BG213" s="413">
        <v>2.6194214369241624E-2</v>
      </c>
      <c r="BI213" s="413">
        <v>875.28353766095722</v>
      </c>
      <c r="BJ213" s="413">
        <v>3.4008232589124915E-2</v>
      </c>
      <c r="BL213" s="413">
        <v>677.93911927721297</v>
      </c>
      <c r="BM213" s="413">
        <v>3.2910216690102682E-2</v>
      </c>
      <c r="BO213" s="413">
        <v>553.39652137011774</v>
      </c>
      <c r="BP213" s="413">
        <v>3.0681773989260801E-2</v>
      </c>
      <c r="BR213" s="413">
        <v>395.67353808777727</v>
      </c>
      <c r="BS213" s="413">
        <v>2.8818381223518225E-2</v>
      </c>
      <c r="BU213" s="413">
        <v>326.64814475752456</v>
      </c>
      <c r="BV213" s="413">
        <v>2.3316903636869842E-2</v>
      </c>
      <c r="BX213" s="413">
        <v>224.43295301980325</v>
      </c>
      <c r="BY213" s="413">
        <v>2.962479329704313E-2</v>
      </c>
      <c r="CA213" s="413">
        <v>207.91016686256535</v>
      </c>
      <c r="CB213" s="413">
        <v>2.6867008131923199E-2</v>
      </c>
      <c r="CD213" s="413">
        <v>98.669804318313297</v>
      </c>
      <c r="CE213" s="413">
        <v>3.3479683297075673E-2</v>
      </c>
      <c r="CG213" s="413">
        <v>58.922144254359203</v>
      </c>
      <c r="CH213" s="413">
        <v>3.3156610903024297E-2</v>
      </c>
      <c r="CJ213" s="413">
        <v>37.63609275150425</v>
      </c>
      <c r="CK213" s="413">
        <v>2.3702684624669158E-2</v>
      </c>
    </row>
    <row r="214" spans="19:89" x14ac:dyDescent="0.2">
      <c r="S214" s="413">
        <v>20901.209149720107</v>
      </c>
      <c r="T214" s="413">
        <v>0.65366421989158585</v>
      </c>
      <c r="V214" s="413">
        <v>20056.958457989494</v>
      </c>
      <c r="W214" s="413">
        <v>0.17588220363857915</v>
      </c>
      <c r="Y214" s="413">
        <v>16704.535533029266</v>
      </c>
      <c r="Z214" s="413">
        <v>0.15714736173310442</v>
      </c>
      <c r="AB214" s="413">
        <v>13956.64862560405</v>
      </c>
      <c r="AC214" s="413">
        <v>0.1031054217554209</v>
      </c>
      <c r="AE214" s="413">
        <v>10871.057904203006</v>
      </c>
      <c r="AF214" s="413">
        <v>7.5882657712600166E-2</v>
      </c>
      <c r="AH214" s="413">
        <v>7933.2115557037287</v>
      </c>
      <c r="AI214" s="413">
        <v>9.6123865641960515E-2</v>
      </c>
      <c r="AK214" s="413">
        <v>6013.8859577081212</v>
      </c>
      <c r="AL214" s="413">
        <v>8.7762837789253159E-2</v>
      </c>
      <c r="AN214" s="413">
        <v>4936.8467724065667</v>
      </c>
      <c r="AO214" s="413">
        <v>6.9800953310519151E-2</v>
      </c>
      <c r="AQ214" s="413">
        <v>3935.8752279665541</v>
      </c>
      <c r="AR214" s="413">
        <v>5.5805836739871675E-2</v>
      </c>
      <c r="AT214" s="413">
        <v>2934.6366104587478</v>
      </c>
      <c r="AU214" s="413">
        <v>5.17947467923121E-2</v>
      </c>
      <c r="AW214" s="413">
        <v>2384.5721549561731</v>
      </c>
      <c r="AX214" s="413">
        <v>5.8797026205545486E-2</v>
      </c>
      <c r="AZ214" s="413">
        <v>1854.7652480444194</v>
      </c>
      <c r="BA214" s="413">
        <v>4.8395753524522349E-2</v>
      </c>
      <c r="BC214" s="413">
        <v>1503.3973070467616</v>
      </c>
      <c r="BD214" s="413">
        <v>4.1907042261861517E-2</v>
      </c>
      <c r="BF214" s="413">
        <v>1240.6917998695776</v>
      </c>
      <c r="BG214" s="413">
        <v>2.5010429693544507E-2</v>
      </c>
      <c r="BI214" s="413">
        <v>887.70892162275015</v>
      </c>
      <c r="BJ214" s="413">
        <v>3.2230010502797744E-2</v>
      </c>
      <c r="BL214" s="413">
        <v>687.80537397582748</v>
      </c>
      <c r="BM214" s="413">
        <v>3.1235970561865788E-2</v>
      </c>
      <c r="BO214" s="413">
        <v>562.63865784399184</v>
      </c>
      <c r="BP214" s="413">
        <v>2.9207910281207144E-2</v>
      </c>
      <c r="BR214" s="413">
        <v>402.13984331672259</v>
      </c>
      <c r="BS214" s="413">
        <v>2.7434029516049643E-2</v>
      </c>
      <c r="BU214" s="413">
        <v>332.22046752171423</v>
      </c>
      <c r="BV214" s="413">
        <v>2.2213389736024686E-2</v>
      </c>
      <c r="BX214" s="413">
        <v>228.02038580616167</v>
      </c>
      <c r="BY214" s="413">
        <v>2.8180676152539521E-2</v>
      </c>
      <c r="CA214" s="413">
        <v>211.15906665217213</v>
      </c>
      <c r="CB214" s="413">
        <v>2.5538268461180878E-2</v>
      </c>
      <c r="CD214" s="413">
        <v>100.3176639671281</v>
      </c>
      <c r="CE214" s="413">
        <v>3.1847652175134175E-2</v>
      </c>
      <c r="CG214" s="413">
        <v>60.032988046110503</v>
      </c>
      <c r="CH214" s="413">
        <v>3.1681799978795118E-2</v>
      </c>
      <c r="CJ214" s="413">
        <v>37.004823829517534</v>
      </c>
      <c r="CK214" s="413">
        <v>2.4880183524274384E-2</v>
      </c>
    </row>
    <row r="215" spans="19:89" x14ac:dyDescent="0.2">
      <c r="S215" s="413">
        <v>21168.059762077821</v>
      </c>
      <c r="T215" s="413">
        <v>0.62412343368393386</v>
      </c>
      <c r="V215" s="413">
        <v>20291.566704296423</v>
      </c>
      <c r="W215" s="413">
        <v>0.166437201513011</v>
      </c>
      <c r="Y215" s="413">
        <v>16947.641731660548</v>
      </c>
      <c r="Z215" s="413">
        <v>0.14915278167847301</v>
      </c>
      <c r="AB215" s="413">
        <v>14169.747322790077</v>
      </c>
      <c r="AC215" s="413">
        <v>9.800622114914781E-2</v>
      </c>
      <c r="AE215" s="413">
        <v>11029.26772434232</v>
      </c>
      <c r="AF215" s="413">
        <v>7.2022268488427882E-2</v>
      </c>
      <c r="AH215" s="413">
        <v>8054.3407101570619</v>
      </c>
      <c r="AI215" s="413">
        <v>9.1301818963616929E-2</v>
      </c>
      <c r="AK215" s="413">
        <v>6105.7096681841413</v>
      </c>
      <c r="AL215" s="413">
        <v>8.3360221460650752E-2</v>
      </c>
      <c r="AN215" s="413">
        <v>5006.9294531246524</v>
      </c>
      <c r="AO215" s="413">
        <v>6.624995949823817E-2</v>
      </c>
      <c r="AQ215" s="413">
        <v>3981.9135536105059</v>
      </c>
      <c r="AR215" s="413">
        <v>5.288786177081841E-2</v>
      </c>
      <c r="AT215" s="413">
        <v>2978.3946747470654</v>
      </c>
      <c r="AU215" s="413">
        <v>4.919646711371696E-2</v>
      </c>
      <c r="AW215" s="413">
        <v>2418.4231567573834</v>
      </c>
      <c r="AX215" s="413">
        <v>5.5805836739871675E-2</v>
      </c>
      <c r="AZ215" s="413">
        <v>1883.0849448818899</v>
      </c>
      <c r="BA215" s="413">
        <v>4.596798409421151E-2</v>
      </c>
      <c r="BC215" s="413">
        <v>1524.2020685185955</v>
      </c>
      <c r="BD215" s="413">
        <v>3.9745442269489117E-2</v>
      </c>
      <c r="BF215" s="413">
        <v>1263.1916256081765</v>
      </c>
      <c r="BG215" s="413">
        <v>2.3862337832180378E-2</v>
      </c>
      <c r="BI215" s="413">
        <v>900.62802021127868</v>
      </c>
      <c r="BJ215" s="413">
        <v>3.0590368600543986E-2</v>
      </c>
      <c r="BL215" s="413">
        <v>698.30720955567517</v>
      </c>
      <c r="BM215" s="413">
        <v>2.9691158685683155E-2</v>
      </c>
      <c r="BO215" s="413">
        <v>572.03514492055876</v>
      </c>
      <c r="BP215" s="413">
        <v>2.7804846724105586E-2</v>
      </c>
      <c r="BR215" s="413">
        <v>408.56781941918092</v>
      </c>
      <c r="BS215" s="413">
        <v>2.6096705337288209E-2</v>
      </c>
      <c r="BU215" s="413">
        <v>338.00694192850688</v>
      </c>
      <c r="BV215" s="413">
        <v>2.1177892235263947E-2</v>
      </c>
      <c r="BX215" s="413">
        <v>231.91020794940428</v>
      </c>
      <c r="BY215" s="413">
        <v>2.6846975574030034E-2</v>
      </c>
      <c r="CA215" s="413">
        <v>214.30763774976441</v>
      </c>
      <c r="CB215" s="413">
        <v>2.4239056502304134E-2</v>
      </c>
      <c r="CD215" s="413">
        <v>101.95710803559223</v>
      </c>
      <c r="CE215" s="413">
        <v>3.0272588861150113E-2</v>
      </c>
      <c r="CG215" s="413">
        <v>61.186332583161857</v>
      </c>
      <c r="CH215" s="413">
        <v>3.0272588861150113E-2</v>
      </c>
      <c r="CJ215" s="413">
        <v>36.396967210964853</v>
      </c>
      <c r="CK215" s="413">
        <v>2.613566531647013E-2</v>
      </c>
    </row>
    <row r="216" spans="19:89" x14ac:dyDescent="0.2">
      <c r="S216" s="413">
        <v>21438.317318445566</v>
      </c>
      <c r="T216" s="413">
        <v>0.59636233165946428</v>
      </c>
      <c r="V216" s="413">
        <v>20550.633869356152</v>
      </c>
      <c r="W216" s="413">
        <v>0.15773453497656872</v>
      </c>
      <c r="Y216" s="413">
        <v>17206.408751614545</v>
      </c>
      <c r="Z216" s="413">
        <v>0.14167054331180842</v>
      </c>
      <c r="AB216" s="413">
        <v>14386.099741980626</v>
      </c>
      <c r="AC216" s="413">
        <v>9.3089746244678737E-2</v>
      </c>
      <c r="AE216" s="413">
        <v>11189.780020230462</v>
      </c>
      <c r="AF216" s="413">
        <v>6.8358269393585941E-2</v>
      </c>
      <c r="AH216" s="413">
        <v>8174.4381550464905</v>
      </c>
      <c r="AI216" s="413">
        <v>8.6657008558986753E-2</v>
      </c>
      <c r="AK216" s="413">
        <v>6192.3853380923829</v>
      </c>
      <c r="AL216" s="413">
        <v>7.9119425073812102E-2</v>
      </c>
      <c r="AN216" s="413">
        <v>5079.7968240106848</v>
      </c>
      <c r="AO216" s="413">
        <v>6.2926535133171604E-2</v>
      </c>
      <c r="AQ216" s="413">
        <v>4031.3306792850558</v>
      </c>
      <c r="AR216" s="413">
        <v>5.0122461844402874E-2</v>
      </c>
      <c r="AT216" s="413">
        <v>3022.8052110257604</v>
      </c>
      <c r="AU216" s="413">
        <v>4.6693688254383435E-2</v>
      </c>
      <c r="AW216" s="413">
        <v>2452.7547019217131</v>
      </c>
      <c r="AX216" s="413">
        <v>5.292732540238642E-2</v>
      </c>
      <c r="AZ216" s="413">
        <v>1910.4900542155115</v>
      </c>
      <c r="BA216" s="413">
        <v>4.3629448310102417E-2</v>
      </c>
      <c r="BC216" s="413">
        <v>1545.2947366521407</v>
      </c>
      <c r="BD216" s="413">
        <v>3.7695339397286337E-2</v>
      </c>
      <c r="BF216" s="413">
        <v>1287.006247306967</v>
      </c>
      <c r="BG216" s="413">
        <v>2.2783936722154625E-2</v>
      </c>
      <c r="BI216" s="413">
        <v>913.73513438044927</v>
      </c>
      <c r="BJ216" s="413">
        <v>2.9055805000605183E-2</v>
      </c>
      <c r="BL216" s="413">
        <v>709.2192788423398</v>
      </c>
      <c r="BM216" s="413">
        <v>2.8222747308344259E-2</v>
      </c>
      <c r="BO216" s="413">
        <v>581.38364435930498</v>
      </c>
      <c r="BP216" s="413">
        <v>2.6429725136327072E-2</v>
      </c>
      <c r="BR216" s="413">
        <v>415.09854305451995</v>
      </c>
      <c r="BS216" s="413">
        <v>2.4824571580446157E-2</v>
      </c>
      <c r="BU216" s="413">
        <v>343.89420267850778</v>
      </c>
      <c r="BV216" s="413">
        <v>2.0175610850215013E-2</v>
      </c>
      <c r="BX216" s="413">
        <v>235.86638695040151</v>
      </c>
      <c r="BY216" s="413">
        <v>2.5576394745504143E-2</v>
      </c>
      <c r="CA216" s="413">
        <v>217.42652214184946</v>
      </c>
      <c r="CB216" s="413">
        <v>2.3005939537951162E-2</v>
      </c>
      <c r="CD216" s="413">
        <v>103.58683427341836</v>
      </c>
      <c r="CE216" s="413">
        <v>2.8775422166653606E-2</v>
      </c>
      <c r="CG216" s="413">
        <v>62.361834998147302</v>
      </c>
      <c r="CH216" s="413">
        <v>2.8947643580747407E-2</v>
      </c>
      <c r="CJ216" s="413">
        <v>35.799095497905057</v>
      </c>
      <c r="CK216" s="413">
        <v>2.7454500119265545E-2</v>
      </c>
    </row>
    <row r="217" spans="19:89" x14ac:dyDescent="0.2">
      <c r="S217" s="413">
        <v>21727.33336866117</v>
      </c>
      <c r="T217" s="413">
        <v>0.56983604753161499</v>
      </c>
      <c r="V217" s="413">
        <v>20813.008605338837</v>
      </c>
      <c r="W217" s="413">
        <v>0.1493754530538062</v>
      </c>
      <c r="Y217" s="413">
        <v>17469.126785619705</v>
      </c>
      <c r="Z217" s="413">
        <v>0.13456365088469369</v>
      </c>
      <c r="AB217" s="413">
        <v>14616.053343658952</v>
      </c>
      <c r="AC217" s="413">
        <v>8.8485882719299053E-2</v>
      </c>
      <c r="AE217" s="413">
        <v>11352.628300499</v>
      </c>
      <c r="AF217" s="413">
        <v>6.4832293170390604E-2</v>
      </c>
      <c r="AH217" s="413">
        <v>8293.403245808242</v>
      </c>
      <c r="AI217" s="413">
        <v>8.2248494253819401E-2</v>
      </c>
      <c r="AK217" s="413">
        <v>6280.2914418342525</v>
      </c>
      <c r="AL217" s="413">
        <v>7.5094371323923062E-2</v>
      </c>
      <c r="AN217" s="413">
        <v>5157.3582869524753</v>
      </c>
      <c r="AO217" s="413">
        <v>5.9814428896286333E-2</v>
      </c>
      <c r="AQ217" s="413">
        <v>4084.2386526745217</v>
      </c>
      <c r="AR217" s="413">
        <v>4.7501659118497346E-2</v>
      </c>
      <c r="AT217" s="413">
        <v>3070.0409540503688</v>
      </c>
      <c r="AU217" s="413">
        <v>4.4351302803663749E-2</v>
      </c>
      <c r="AW217" s="413">
        <v>2487.573612165259</v>
      </c>
      <c r="AX217" s="413">
        <v>5.0234746059402972E-2</v>
      </c>
      <c r="AZ217" s="413">
        <v>1940.3442495579156</v>
      </c>
      <c r="BA217" s="413">
        <v>4.1471702330439258E-2</v>
      </c>
      <c r="BC217" s="413">
        <v>1567.231491555988</v>
      </c>
      <c r="BD217" s="413">
        <v>3.5750982531332971E-2</v>
      </c>
      <c r="BF217" s="413">
        <v>1312.1943499915847</v>
      </c>
      <c r="BG217" s="413">
        <v>2.1770503869410453E-2</v>
      </c>
      <c r="BI217" s="413">
        <v>926.70637100897966</v>
      </c>
      <c r="BJ217" s="413">
        <v>2.7557082483391386E-2</v>
      </c>
      <c r="BL217" s="413">
        <v>719.79437447342934</v>
      </c>
      <c r="BM217" s="413">
        <v>2.6786967475772878E-2</v>
      </c>
      <c r="BO217" s="413">
        <v>590.88492189662134</v>
      </c>
      <c r="BP217" s="413">
        <v>2.5141357693179451E-2</v>
      </c>
      <c r="BR217" s="413">
        <v>421.73365658346756</v>
      </c>
      <c r="BS217" s="413">
        <v>2.3632070940385181E-2</v>
      </c>
      <c r="BU217" s="413">
        <v>349.760727637591</v>
      </c>
      <c r="BV217" s="413">
        <v>1.9220764212857486E-2</v>
      </c>
      <c r="BX217" s="413">
        <v>239.72103959824028</v>
      </c>
      <c r="BY217" s="413">
        <v>2.4347778694442469E-2</v>
      </c>
      <c r="CA217" s="413">
        <v>220.66854662282296</v>
      </c>
      <c r="CB217" s="413">
        <v>2.1868153582154572E-2</v>
      </c>
      <c r="CD217" s="413">
        <v>105.27970484381143</v>
      </c>
      <c r="CE217" s="413">
        <v>2.7372709240540419E-2</v>
      </c>
      <c r="CG217" s="413">
        <v>63.515139667358454</v>
      </c>
      <c r="CH217" s="413">
        <v>2.7660048141381035E-2</v>
      </c>
      <c r="CJ217" s="413">
        <v>39.637133049500804</v>
      </c>
      <c r="CK217" s="413">
        <v>2.0509418769330965E-2</v>
      </c>
    </row>
    <row r="218" spans="19:89" x14ac:dyDescent="0.2">
      <c r="S218" s="413">
        <v>22020.245726410682</v>
      </c>
      <c r="T218" s="413">
        <v>0.54408367446102412</v>
      </c>
      <c r="V218" s="413">
        <v>21078.733140773904</v>
      </c>
      <c r="W218" s="413">
        <v>0.14156491103050958</v>
      </c>
      <c r="Y218" s="413">
        <v>17742.107386784486</v>
      </c>
      <c r="Z218" s="413">
        <v>0.12790864634185578</v>
      </c>
      <c r="AB218" s="413">
        <v>14854.91658080997</v>
      </c>
      <c r="AC218" s="413">
        <v>8.417246932261449E-2</v>
      </c>
      <c r="AE218" s="413">
        <v>11517.846561440838</v>
      </c>
      <c r="AF218" s="413">
        <v>6.1534070711165983E-2</v>
      </c>
      <c r="AH218" s="413">
        <v>8417.0653275479926</v>
      </c>
      <c r="AI218" s="413">
        <v>7.8122504564717019E-2</v>
      </c>
      <c r="AK218" s="413">
        <v>6373.9362207761314</v>
      </c>
      <c r="AL218" s="413">
        <v>7.1380490353715881E-2</v>
      </c>
      <c r="AN218" s="413">
        <v>5239.79571853579</v>
      </c>
      <c r="AO218" s="413">
        <v>5.6898660290182958E-2</v>
      </c>
      <c r="AQ218" s="413">
        <v>4139.2994350111212</v>
      </c>
      <c r="AR218" s="413">
        <v>4.505148414917802E-2</v>
      </c>
      <c r="AT218" s="413">
        <v>3118.0148244974653</v>
      </c>
      <c r="AU218" s="413">
        <v>4.2189313819719187E-2</v>
      </c>
      <c r="AW218" s="413">
        <v>2522.8868060440982</v>
      </c>
      <c r="AX218" s="413">
        <v>4.7679146687788609E-2</v>
      </c>
      <c r="AZ218" s="413">
        <v>1972.0543766174783</v>
      </c>
      <c r="BA218" s="413">
        <v>3.9479521663264266E-2</v>
      </c>
      <c r="BC218" s="413">
        <v>1589.4796570951639</v>
      </c>
      <c r="BD218" s="413">
        <v>3.3906917204933995E-2</v>
      </c>
      <c r="BF218" s="413">
        <v>1337.4040261108214</v>
      </c>
      <c r="BG218" s="413">
        <v>2.0817670714437651E-2</v>
      </c>
      <c r="BI218" s="413">
        <v>939.8617452210857</v>
      </c>
      <c r="BJ218" s="413">
        <v>2.613566531647013E-2</v>
      </c>
      <c r="BL218" s="413">
        <v>730.52715426644522</v>
      </c>
      <c r="BM218" s="413">
        <v>2.5443201214638823E-2</v>
      </c>
      <c r="BO218" s="413">
        <v>600.75314274304492</v>
      </c>
      <c r="BP218" s="413">
        <v>2.3951498261900853E-2</v>
      </c>
      <c r="BR218" s="413">
        <v>428.32386046248183</v>
      </c>
      <c r="BS218" s="413">
        <v>2.2480080495660557E-2</v>
      </c>
      <c r="BU218" s="413">
        <v>355.60199380606082</v>
      </c>
      <c r="BV218" s="413">
        <v>1.8297454275684272E-2</v>
      </c>
      <c r="BX218" s="413">
        <v>243.72456054221121</v>
      </c>
      <c r="BY218" s="413">
        <v>2.3178181806008922E-2</v>
      </c>
      <c r="CA218" s="413">
        <v>223.95891259696697</v>
      </c>
      <c r="CB218" s="413">
        <v>2.078663817679877E-2</v>
      </c>
      <c r="CD218" s="413">
        <v>107.07568166267197</v>
      </c>
      <c r="CE218" s="413">
        <v>2.6077247131971001E-2</v>
      </c>
      <c r="CG218" s="413">
        <v>64.689773273732271</v>
      </c>
      <c r="CH218" s="413">
        <v>2.63903268073147E-2</v>
      </c>
      <c r="CJ218" s="413">
        <v>38.972300745679824</v>
      </c>
      <c r="CK218" s="413">
        <v>2.1544346900318832E-2</v>
      </c>
    </row>
    <row r="219" spans="19:89" x14ac:dyDescent="0.2">
      <c r="S219" s="413">
        <v>22317.10691892363</v>
      </c>
      <c r="T219" s="413">
        <v>0.51949511810866245</v>
      </c>
      <c r="V219" s="413">
        <v>21347.850243332305</v>
      </c>
      <c r="W219" s="413">
        <v>0.1340627322028457</v>
      </c>
      <c r="Y219" s="413">
        <v>18019.353708241244</v>
      </c>
      <c r="Z219" s="413">
        <v>0.12158277292153134</v>
      </c>
      <c r="AB219" s="413">
        <v>15087.046332242095</v>
      </c>
      <c r="AC219" s="413">
        <v>8.0009620276523377E-2</v>
      </c>
      <c r="AE219" s="413">
        <v>11685.469294107281</v>
      </c>
      <c r="AF219" s="413">
        <v>5.8360092315154252E-2</v>
      </c>
      <c r="AH219" s="413">
        <v>8542.5713218537894</v>
      </c>
      <c r="AI219" s="413">
        <v>7.4148167293489553E-2</v>
      </c>
      <c r="AK219" s="413">
        <v>6475.8199569605931</v>
      </c>
      <c r="AL219" s="413">
        <v>6.7850283760398686E-2</v>
      </c>
      <c r="AN219" s="413">
        <v>5319.8001430286768</v>
      </c>
      <c r="AO219" s="413">
        <v>5.4084669734612865E-2</v>
      </c>
      <c r="AQ219" s="413">
        <v>4192.1468363768618</v>
      </c>
      <c r="AR219" s="413">
        <v>4.2727691236647554E-2</v>
      </c>
      <c r="AT219" s="413">
        <v>3166.738356685275</v>
      </c>
      <c r="AU219" s="413">
        <v>4.0102791394952077E-2</v>
      </c>
      <c r="AW219" s="413">
        <v>2559.6031469313766</v>
      </c>
      <c r="AX219" s="413">
        <v>4.5253558686003267E-2</v>
      </c>
      <c r="AZ219" s="413">
        <v>2003.5765413975082</v>
      </c>
      <c r="BA219" s="413">
        <v>3.7555016958064763E-2</v>
      </c>
      <c r="BC219" s="413">
        <v>1611.4756690443637</v>
      </c>
      <c r="BD219" s="413">
        <v>3.2157970297309851E-2</v>
      </c>
      <c r="BF219" s="413">
        <v>1363.5784677741697</v>
      </c>
      <c r="BG219" s="413">
        <v>1.9921394136413865E-2</v>
      </c>
      <c r="BI219" s="413">
        <v>953.53983975223173</v>
      </c>
      <c r="BJ219" s="413">
        <v>2.4824571580446157E-2</v>
      </c>
      <c r="BL219" s="413">
        <v>741.68129226972019</v>
      </c>
      <c r="BM219" s="413">
        <v>2.4166844889556519E-2</v>
      </c>
      <c r="BO219" s="413">
        <v>610.78617027020323</v>
      </c>
      <c r="BP219" s="413">
        <v>2.2817951042694507E-2</v>
      </c>
      <c r="BR219" s="413">
        <v>435.32375444572835</v>
      </c>
      <c r="BS219" s="413">
        <v>2.1400202428366405E-2</v>
      </c>
      <c r="BU219" s="413">
        <v>361.79571766513851</v>
      </c>
      <c r="BV219" s="413">
        <v>1.7431494735869201E-2</v>
      </c>
      <c r="BX219" s="413">
        <v>247.88228174374927</v>
      </c>
      <c r="BY219" s="413">
        <v>2.2081233162330405E-2</v>
      </c>
      <c r="CA219" s="413">
        <v>227.29834087930814</v>
      </c>
      <c r="CB219" s="413">
        <v>1.9758610395243834E-2</v>
      </c>
      <c r="CD219" s="413">
        <v>108.86392576024849</v>
      </c>
      <c r="CE219" s="413">
        <v>2.4824571580446157E-2</v>
      </c>
      <c r="CG219" s="413">
        <v>65.932583252656556</v>
      </c>
      <c r="CH219" s="413">
        <v>2.5216481193743388E-2</v>
      </c>
      <c r="CJ219" s="413">
        <v>38.305118528793876</v>
      </c>
      <c r="CK219" s="413">
        <v>2.259776227910025E-2</v>
      </c>
    </row>
    <row r="220" spans="19:89" x14ac:dyDescent="0.2">
      <c r="S220" s="413">
        <v>22617.970181563975</v>
      </c>
      <c r="T220" s="413">
        <v>0.49675829146699901</v>
      </c>
      <c r="V220" s="413">
        <v>21628.023610999808</v>
      </c>
      <c r="W220" s="413">
        <v>0.12705286155662168</v>
      </c>
      <c r="Y220" s="413">
        <v>18294.484285958584</v>
      </c>
      <c r="Z220" s="413">
        <v>0.11548358202450865</v>
      </c>
      <c r="AB220" s="413">
        <v>15322.803449819765</v>
      </c>
      <c r="AC220" s="413">
        <v>7.6052649854642759E-2</v>
      </c>
      <c r="AE220" s="413">
        <v>11863.890228056527</v>
      </c>
      <c r="AF220" s="413">
        <v>5.5432462559352275E-2</v>
      </c>
      <c r="AH220" s="413">
        <v>8669.9487231160128</v>
      </c>
      <c r="AI220" s="413">
        <v>7.0428529912960003E-2</v>
      </c>
      <c r="AK220" s="413">
        <v>6577.0140948577036</v>
      </c>
      <c r="AL220" s="413">
        <v>6.4494667710376236E-2</v>
      </c>
      <c r="AN220" s="413">
        <v>5399.1231351259021</v>
      </c>
      <c r="AO220" s="413">
        <v>5.1333212649027078E-2</v>
      </c>
      <c r="AQ220" s="413">
        <v>4244.1730404293221</v>
      </c>
      <c r="AR220" s="413">
        <v>4.0463353427107641E-2</v>
      </c>
      <c r="AT220" s="413">
        <v>3215.0900660562938</v>
      </c>
      <c r="AU220" s="413">
        <v>3.8091037802367445E-2</v>
      </c>
      <c r="AW220" s="413">
        <v>2595.9388604710448</v>
      </c>
      <c r="AX220" s="413">
        <v>4.2919342601287783E-2</v>
      </c>
      <c r="AZ220" s="413">
        <v>2034.1683806088963</v>
      </c>
      <c r="BA220" s="413">
        <v>3.5671072283468552E-2</v>
      </c>
      <c r="BC220" s="413">
        <v>1633.7760727732941</v>
      </c>
      <c r="BD220" s="413">
        <v>3.0499235521540709E-2</v>
      </c>
      <c r="BF220" s="413">
        <v>1390.2651715385837</v>
      </c>
      <c r="BG220" s="413">
        <v>1.9077930402615833E-2</v>
      </c>
      <c r="BI220" s="413">
        <v>967.75797410680434</v>
      </c>
      <c r="BJ220" s="413">
        <v>2.3579248765645211E-2</v>
      </c>
      <c r="BL220" s="413">
        <v>753.53664483321961</v>
      </c>
      <c r="BM220" s="413">
        <v>2.2971644986249255E-2</v>
      </c>
      <c r="BO220" s="413">
        <v>620.98675687312584</v>
      </c>
      <c r="BP220" s="413">
        <v>2.1721842651251957E-2</v>
      </c>
      <c r="BR220" s="413">
        <v>442.5939872598878</v>
      </c>
      <c r="BS220" s="413">
        <v>2.0372198581026586E-2</v>
      </c>
      <c r="BU220" s="413">
        <v>368.22706171642295</v>
      </c>
      <c r="BV220" s="413">
        <v>1.6618909648765477E-2</v>
      </c>
      <c r="BX220" s="413">
        <v>252.02210154539713</v>
      </c>
      <c r="BY220" s="413">
        <v>2.1020514567687835E-2</v>
      </c>
      <c r="CA220" s="413">
        <v>230.76887177918817</v>
      </c>
      <c r="CB220" s="413">
        <v>1.8781424943779025E-2</v>
      </c>
      <c r="CD220" s="413">
        <v>110.60405354125911</v>
      </c>
      <c r="CE220" s="413">
        <v>2.3614450413867154E-2</v>
      </c>
      <c r="CG220" s="413">
        <v>67.222955137567823</v>
      </c>
      <c r="CH220" s="413">
        <v>2.4112827393295195E-2</v>
      </c>
      <c r="CJ220" s="413">
        <v>42.456689528423368</v>
      </c>
      <c r="CK220" s="413">
        <v>1.6919092512083664E-2</v>
      </c>
    </row>
    <row r="221" spans="19:89" x14ac:dyDescent="0.2">
      <c r="S221" s="413">
        <v>22914.8128520596</v>
      </c>
      <c r="T221" s="413">
        <v>0.4746624096804159</v>
      </c>
      <c r="V221" s="413">
        <v>21919.597145674688</v>
      </c>
      <c r="W221" s="413">
        <v>0.1204993695956387</v>
      </c>
      <c r="Y221" s="413">
        <v>18560.729493548177</v>
      </c>
      <c r="Z221" s="413">
        <v>0.10960856935290846</v>
      </c>
      <c r="AB221" s="413">
        <v>15567.729726176165</v>
      </c>
      <c r="AC221" s="413">
        <v>7.2345318146408308E-2</v>
      </c>
      <c r="AE221" s="413">
        <v>12040.791473498186</v>
      </c>
      <c r="AF221" s="413">
        <v>5.2651697135785602E-2</v>
      </c>
      <c r="AH221" s="413">
        <v>8799.2254356910744</v>
      </c>
      <c r="AI221" s="413">
        <v>6.6895487869141429E-2</v>
      </c>
      <c r="AK221" s="413">
        <v>6679.7895388462039</v>
      </c>
      <c r="AL221" s="413">
        <v>6.1305007621789871E-2</v>
      </c>
      <c r="AN221" s="413">
        <v>5481.5602686316934</v>
      </c>
      <c r="AO221" s="413">
        <v>4.8758085796919967E-2</v>
      </c>
      <c r="AQ221" s="413">
        <v>4298.3593875768856</v>
      </c>
      <c r="AR221" s="413">
        <v>3.8319013341931427E-2</v>
      </c>
      <c r="AT221" s="413">
        <v>3263.0299429398001</v>
      </c>
      <c r="AU221" s="413">
        <v>3.6153227025803404E-2</v>
      </c>
      <c r="AW221" s="413">
        <v>2631.8627566589744</v>
      </c>
      <c r="AX221" s="413">
        <v>4.0705527317931367E-2</v>
      </c>
      <c r="AZ221" s="413">
        <v>2065.9552303022733</v>
      </c>
      <c r="BA221" s="413">
        <v>3.3906917204933995E-2</v>
      </c>
      <c r="BC221" s="413">
        <v>1655.8014724572245</v>
      </c>
      <c r="BD221" s="413">
        <v>2.8904491834747626E-2</v>
      </c>
      <c r="BF221" s="413">
        <v>1416.9747322790076</v>
      </c>
      <c r="BG221" s="413">
        <v>1.8242943544942873E-2</v>
      </c>
      <c r="BI221" s="413">
        <v>982.18811359854749</v>
      </c>
      <c r="BJ221" s="413">
        <v>2.2396397478622224E-2</v>
      </c>
      <c r="BL221" s="413">
        <v>765.58149844773641</v>
      </c>
      <c r="BM221" s="413">
        <v>2.185184826633749E-2</v>
      </c>
      <c r="BO221" s="413">
        <v>631.13524932091661</v>
      </c>
      <c r="BP221" s="413">
        <v>2.0662969933783457E-2</v>
      </c>
      <c r="BR221" s="413">
        <v>449.66859978704701</v>
      </c>
      <c r="BS221" s="413">
        <v>1.9364667399961181E-2</v>
      </c>
      <c r="BU221" s="413">
        <v>374.640683623602</v>
      </c>
      <c r="BV221" s="413">
        <v>1.5832390216343774E-2</v>
      </c>
      <c r="BX221" s="413">
        <v>256.32137131336953</v>
      </c>
      <c r="BY221" s="413">
        <v>2.0025681360431178E-2</v>
      </c>
      <c r="CA221" s="413">
        <v>234.20984266160272</v>
      </c>
      <c r="CB221" s="413">
        <v>1.7825954844903912E-2</v>
      </c>
      <c r="CD221" s="413">
        <v>112.37199627265937</v>
      </c>
      <c r="CE221" s="413">
        <v>2.2463318915369925E-2</v>
      </c>
      <c r="CG221" s="413">
        <v>68.514432217016378</v>
      </c>
      <c r="CH221" s="413">
        <v>2.3057477386777853E-2</v>
      </c>
      <c r="CJ221" s="413">
        <v>41.744564898305889</v>
      </c>
      <c r="CK221" s="413">
        <v>1.7759597000531487E-2</v>
      </c>
    </row>
    <row r="222" spans="19:89" x14ac:dyDescent="0.2">
      <c r="S222" s="413">
        <v>23215.551343900803</v>
      </c>
      <c r="T222" s="413">
        <v>0.45354935596195589</v>
      </c>
      <c r="V222" s="413">
        <v>22222.931459256935</v>
      </c>
      <c r="W222" s="413">
        <v>0.11428391218465697</v>
      </c>
      <c r="Y222" s="413">
        <v>18844.126129803783</v>
      </c>
      <c r="Z222" s="413">
        <v>0.10418774788900044</v>
      </c>
      <c r="AB222" s="413">
        <v>15822.145759701372</v>
      </c>
      <c r="AC222" s="413">
        <v>6.8818707404782506E-2</v>
      </c>
      <c r="AE222" s="413">
        <v>12216.024782909648</v>
      </c>
      <c r="AF222" s="413">
        <v>4.9973139868759127E-2</v>
      </c>
      <c r="AH222" s="413">
        <v>8927.2832462384395</v>
      </c>
      <c r="AI222" s="413">
        <v>6.3444963130026594E-2</v>
      </c>
      <c r="AK222" s="413">
        <v>6781.7806748552939</v>
      </c>
      <c r="AL222" s="413">
        <v>5.8273095946241443E-2</v>
      </c>
      <c r="AN222" s="413">
        <v>5567.2176478364645</v>
      </c>
      <c r="AO222" s="413">
        <v>4.6346696983185776E-2</v>
      </c>
      <c r="AQ222" s="413">
        <v>4351.7037314935606</v>
      </c>
      <c r="AR222" s="413">
        <v>3.628831174717783E-2</v>
      </c>
      <c r="AT222" s="413">
        <v>3314.0195479941117</v>
      </c>
      <c r="AU222" s="413">
        <v>3.4339603040470484E-2</v>
      </c>
      <c r="AW222" s="413">
        <v>2670.1650577810569</v>
      </c>
      <c r="AX222" s="413">
        <v>3.8634709244880418E-2</v>
      </c>
      <c r="AZ222" s="413">
        <v>2098.2387959131015</v>
      </c>
      <c r="BA222" s="413">
        <v>3.2230010502797744E-2</v>
      </c>
      <c r="BC222" s="413">
        <v>1678.7152787529481</v>
      </c>
      <c r="BD222" s="413">
        <v>2.7393134088063428E-2</v>
      </c>
      <c r="BF222" s="413">
        <v>1444.1974329941304</v>
      </c>
      <c r="BG222" s="413">
        <v>1.7444501691773702E-2</v>
      </c>
      <c r="BI222" s="413">
        <v>996.83341941423021</v>
      </c>
      <c r="BJ222" s="413">
        <v>2.1257022368511982E-2</v>
      </c>
      <c r="BL222" s="413">
        <v>777.27086774300165</v>
      </c>
      <c r="BM222" s="413">
        <v>2.0755651898820983E-2</v>
      </c>
      <c r="BO222" s="413">
        <v>640.997658695479</v>
      </c>
      <c r="BP222" s="413">
        <v>1.9626413560727852E-2</v>
      </c>
      <c r="BR222" s="413">
        <v>456.69532792298583</v>
      </c>
      <c r="BS222" s="413">
        <v>1.8406964865361281E-2</v>
      </c>
      <c r="BU222" s="413">
        <v>381.03171581910703</v>
      </c>
      <c r="BV222" s="413">
        <v>1.5083094213777046E-2</v>
      </c>
      <c r="BX222" s="413">
        <v>260.69398274631675</v>
      </c>
      <c r="BY222" s="413">
        <v>1.9077930402615833E-2</v>
      </c>
      <c r="CA222" s="413">
        <v>237.53464782185785</v>
      </c>
      <c r="CB222" s="413">
        <v>1.6919092512083664E-2</v>
      </c>
      <c r="CD222" s="413">
        <v>114.248692791861</v>
      </c>
      <c r="CE222" s="413">
        <v>2.1384246025927898E-2</v>
      </c>
      <c r="CG222" s="413">
        <v>69.806116907666592</v>
      </c>
      <c r="CH222" s="413">
        <v>2.2031877405083528E-2</v>
      </c>
      <c r="CJ222" s="413">
        <v>41.029923195894227</v>
      </c>
      <c r="CK222" s="413">
        <v>1.8627956235920669E-2</v>
      </c>
    </row>
    <row r="223" spans="19:89" x14ac:dyDescent="0.2">
      <c r="S223" s="413">
        <v>23528.526791242406</v>
      </c>
      <c r="T223" s="413">
        <v>0.43337541397475493</v>
      </c>
      <c r="V223" s="413">
        <v>22530.463464301523</v>
      </c>
      <c r="W223" s="413">
        <v>0.10838905322126352</v>
      </c>
      <c r="Y223" s="413">
        <v>19138.593102450272</v>
      </c>
      <c r="Z223" s="413">
        <v>9.9035019563403118E-2</v>
      </c>
      <c r="AB223" s="413">
        <v>16075.053738165145</v>
      </c>
      <c r="AC223" s="413">
        <v>6.5415196817785223E-2</v>
      </c>
      <c r="AE223" s="413">
        <v>12393.808316099583</v>
      </c>
      <c r="AF223" s="413">
        <v>4.7430849226039885E-2</v>
      </c>
      <c r="AH223" s="413">
        <v>9057.2047211460522</v>
      </c>
      <c r="AI223" s="413">
        <v>6.0217318509001527E-2</v>
      </c>
      <c r="AK223" s="413">
        <v>6887.7558955007671</v>
      </c>
      <c r="AL223" s="413">
        <v>5.5349830356913002E-2</v>
      </c>
      <c r="AN223" s="413">
        <v>5656.20644760902</v>
      </c>
      <c r="AO223" s="413">
        <v>4.4087438697957074E-2</v>
      </c>
      <c r="AQ223" s="413">
        <v>4404.1577988020172</v>
      </c>
      <c r="AR223" s="413">
        <v>3.4365226414099274E-2</v>
      </c>
      <c r="AT223" s="413">
        <v>3365.8059400436537</v>
      </c>
      <c r="AU223" s="413">
        <v>3.2641297348471925E-2</v>
      </c>
      <c r="AW223" s="413">
        <v>2709.0247839692961</v>
      </c>
      <c r="AX223" s="413">
        <v>3.6669240193798421E-2</v>
      </c>
      <c r="AZ223" s="413">
        <v>2131.026839352523</v>
      </c>
      <c r="BA223" s="413">
        <v>3.0658897068589663E-2</v>
      </c>
      <c r="BC223" s="413">
        <v>1701.9461777241472</v>
      </c>
      <c r="BD223" s="413">
        <v>2.5999559286685504E-2</v>
      </c>
      <c r="BF223" s="413">
        <v>1472.9809248192553</v>
      </c>
      <c r="BG223" s="413">
        <v>1.670590857773584E-2</v>
      </c>
      <c r="BI223" s="413">
        <v>1011.69709987675</v>
      </c>
      <c r="BJ223" s="413">
        <v>2.0175610850215013E-2</v>
      </c>
      <c r="BL223" s="413">
        <v>788.86067360820493</v>
      </c>
      <c r="BM223" s="413">
        <v>1.9714446141778728E-2</v>
      </c>
      <c r="BO223" s="413">
        <v>651.47317983393009</v>
      </c>
      <c r="BP223" s="413">
        <v>1.8669686537387098E-2</v>
      </c>
      <c r="BR223" s="413">
        <v>464.15888336127801</v>
      </c>
      <c r="BS223" s="413">
        <v>1.7509682198312362E-2</v>
      </c>
      <c r="BU223" s="413">
        <v>387.66836373008948</v>
      </c>
      <c r="BV223" s="413">
        <v>1.4369259976098028E-2</v>
      </c>
      <c r="BX223" s="413">
        <v>265.04776755236151</v>
      </c>
      <c r="BY223" s="413">
        <v>1.8161481788691786E-2</v>
      </c>
      <c r="CA223" s="413">
        <v>240.9915619731679</v>
      </c>
      <c r="CB223" s="413">
        <v>1.6058365115531555E-2</v>
      </c>
      <c r="CD223" s="413">
        <v>116.19767245649543</v>
      </c>
      <c r="CE223" s="413">
        <v>2.0372198581026586E-2</v>
      </c>
      <c r="CG223" s="413">
        <v>71.122153392326794</v>
      </c>
      <c r="CH223" s="413">
        <v>2.1036199562590154E-2</v>
      </c>
      <c r="CJ223" s="413">
        <v>40.31330679285054</v>
      </c>
      <c r="CK223" s="413">
        <v>1.9538774078994639E-2</v>
      </c>
    </row>
    <row r="224" spans="19:89" x14ac:dyDescent="0.2">
      <c r="S224" s="413">
        <v>23837.31978502015</v>
      </c>
      <c r="T224" s="413">
        <v>0.41379005185411716</v>
      </c>
      <c r="V224" s="413">
        <v>22858.356168374452</v>
      </c>
      <c r="W224" s="413">
        <v>0.10287496152117642</v>
      </c>
      <c r="Y224" s="413">
        <v>19430.812915781644</v>
      </c>
      <c r="Z224" s="413">
        <v>9.4137125512808062E-2</v>
      </c>
      <c r="AB224" s="413">
        <v>16326.249913397731</v>
      </c>
      <c r="AC224" s="413">
        <v>6.2180010873209179E-2</v>
      </c>
      <c r="AE224" s="413">
        <v>12574.179187252164</v>
      </c>
      <c r="AF224" s="413">
        <v>4.505148414917802E-2</v>
      </c>
      <c r="AH224" s="413">
        <v>9192.2557680279369</v>
      </c>
      <c r="AI224" s="413">
        <v>5.7153874311235926E-2</v>
      </c>
      <c r="AK224" s="413">
        <v>6995.3871336332768</v>
      </c>
      <c r="AL224" s="413">
        <v>5.2612439017953247E-2</v>
      </c>
      <c r="AN224" s="413">
        <v>5744.592928245901</v>
      </c>
      <c r="AO224" s="413">
        <v>4.1875795565313845E-2</v>
      </c>
      <c r="AQ224" s="413">
        <v>4458.8151429416466</v>
      </c>
      <c r="AR224" s="413">
        <v>3.2544054259679128E-2</v>
      </c>
      <c r="AT224" s="413">
        <v>3417.1971357414886</v>
      </c>
      <c r="AU224" s="413">
        <v>3.1026983373560933E-2</v>
      </c>
      <c r="AW224" s="413">
        <v>2747.4816629742231</v>
      </c>
      <c r="AX224" s="413">
        <v>3.480376072892697E-2</v>
      </c>
      <c r="AZ224" s="413">
        <v>2165.0900883061122</v>
      </c>
      <c r="BA224" s="413">
        <v>2.916437056018898E-2</v>
      </c>
      <c r="BC224" s="413">
        <v>1724.8905979721928</v>
      </c>
      <c r="BD224" s="413">
        <v>2.4658480457866991E-2</v>
      </c>
      <c r="BF224" s="413">
        <v>1502.3380843318594</v>
      </c>
      <c r="BG224" s="413">
        <v>1.5998587196060583E-2</v>
      </c>
      <c r="BI224" s="413">
        <v>1026.4206362259663</v>
      </c>
      <c r="BJ224" s="413">
        <v>1.9149214133691864E-2</v>
      </c>
      <c r="BL224" s="413">
        <v>800.90548367090196</v>
      </c>
      <c r="BM224" s="413">
        <v>1.8739444885715197E-2</v>
      </c>
      <c r="BO224" s="413">
        <v>662.82026181819845</v>
      </c>
      <c r="BP224" s="413">
        <v>1.7799382005787477E-2</v>
      </c>
      <c r="BR224" s="413">
        <v>472.07701531293736</v>
      </c>
      <c r="BS224" s="413">
        <v>1.6681005372000592E-2</v>
      </c>
      <c r="BU224" s="413">
        <v>394.14271581912368</v>
      </c>
      <c r="BV224" s="413">
        <v>1.3679002274644012E-2</v>
      </c>
      <c r="BX224" s="413">
        <v>269.56924343530574</v>
      </c>
      <c r="BY224" s="413">
        <v>1.7301957388458945E-2</v>
      </c>
      <c r="CA224" s="413">
        <v>244.58496233632752</v>
      </c>
      <c r="CB224" s="413">
        <v>1.5241425626081807E-2</v>
      </c>
      <c r="CD224" s="413">
        <v>118.17989995653471</v>
      </c>
      <c r="CE224" s="413">
        <v>1.9408048079954363E-2</v>
      </c>
      <c r="CG224" s="413">
        <v>72.488541269194798</v>
      </c>
      <c r="CH224" s="413">
        <v>2.0115504822675385E-2</v>
      </c>
      <c r="CJ224" s="413">
        <v>45.492841831019426</v>
      </c>
      <c r="CK224" s="413">
        <v>1.3967694144060674E-2</v>
      </c>
    </row>
    <row r="225" spans="19:89" x14ac:dyDescent="0.2">
      <c r="S225" s="413">
        <v>24158.677469471677</v>
      </c>
      <c r="T225" s="413">
        <v>0.39538460955494203</v>
      </c>
      <c r="V225" s="413">
        <v>23191.020794940443</v>
      </c>
      <c r="W225" s="413">
        <v>9.7641388991368441E-2</v>
      </c>
      <c r="Y225" s="413">
        <v>19720.543766174782</v>
      </c>
      <c r="Z225" s="413">
        <v>8.9414743507504058E-2</v>
      </c>
      <c r="AB225" s="413">
        <v>16581.371395474009</v>
      </c>
      <c r="AC225" s="413">
        <v>5.9104824876735976E-2</v>
      </c>
      <c r="AE225" s="413">
        <v>12757.175050685602</v>
      </c>
      <c r="AF225" s="413">
        <v>4.2791479747095754E-2</v>
      </c>
      <c r="AH225" s="413">
        <v>9329.3205471622587</v>
      </c>
      <c r="AI225" s="413">
        <v>5.424627714527433E-2</v>
      </c>
      <c r="AK225" s="413">
        <v>7102.1970078716004</v>
      </c>
      <c r="AL225" s="413">
        <v>5.0010428605986264E-2</v>
      </c>
      <c r="AN225" s="413">
        <v>5832.3049070821062</v>
      </c>
      <c r="AO225" s="413">
        <v>3.9775099348405042E-2</v>
      </c>
      <c r="AQ225" s="413">
        <v>4518.9256974274567</v>
      </c>
      <c r="AR225" s="413">
        <v>3.08654049529608E-2</v>
      </c>
      <c r="AT225" s="413">
        <v>3469.3730038305125</v>
      </c>
      <c r="AU225" s="413">
        <v>2.9492507206007039E-2</v>
      </c>
      <c r="AW225" s="413">
        <v>2786.4844696323594</v>
      </c>
      <c r="AX225" s="413">
        <v>3.3033184065844316E-2</v>
      </c>
      <c r="AZ225" s="413">
        <v>2198.9227807546135</v>
      </c>
      <c r="BA225" s="413">
        <v>2.7722012112784938E-2</v>
      </c>
      <c r="BC225" s="413">
        <v>1748.760494032012</v>
      </c>
      <c r="BD225" s="413">
        <v>2.3386575587163463E-2</v>
      </c>
      <c r="BF225" s="413">
        <v>1532.2803449819764</v>
      </c>
      <c r="BG225" s="413">
        <v>1.5309789722894878E-2</v>
      </c>
      <c r="BI225" s="413">
        <v>1041.3584486887071</v>
      </c>
      <c r="BJ225" s="413">
        <v>1.8188595209457176E-2</v>
      </c>
      <c r="BL225" s="413">
        <v>813.4208007266252</v>
      </c>
      <c r="BM225" s="413">
        <v>1.7812663470193411E-2</v>
      </c>
      <c r="BO225" s="413">
        <v>674.12737772494052</v>
      </c>
      <c r="BP225" s="413">
        <v>1.695699462126439E-2</v>
      </c>
      <c r="BR225" s="413">
        <v>479.96105511661966</v>
      </c>
      <c r="BS225" s="413">
        <v>1.5879698105991619E-2</v>
      </c>
      <c r="BU225" s="413">
        <v>400.72519443818862</v>
      </c>
      <c r="BV225" s="413">
        <v>1.3021902557331782E-2</v>
      </c>
      <c r="BX225" s="413">
        <v>274.26448554255154</v>
      </c>
      <c r="BY225" s="413">
        <v>1.6495410803407023E-2</v>
      </c>
      <c r="CA225" s="413">
        <v>248.31943600714476</v>
      </c>
      <c r="CB225" s="413">
        <v>1.4476840626065048E-2</v>
      </c>
      <c r="CD225" s="413">
        <v>120.11125808763023</v>
      </c>
      <c r="CE225" s="413">
        <v>1.8475741567325159E-2</v>
      </c>
      <c r="CG225" s="413">
        <v>73.90722033525779</v>
      </c>
      <c r="CH225" s="413">
        <v>1.9249459044787996E-2</v>
      </c>
      <c r="CJ225" s="413">
        <v>44.714031894615403</v>
      </c>
      <c r="CK225" s="413">
        <v>1.4661579446299235E-2</v>
      </c>
    </row>
    <row r="226" spans="19:89" x14ac:dyDescent="0.2">
      <c r="S226" s="413">
        <v>24484.367468222266</v>
      </c>
      <c r="T226" s="413">
        <v>0.37751615069605621</v>
      </c>
      <c r="V226" s="413">
        <v>23528.526791242406</v>
      </c>
      <c r="W226" s="413">
        <v>9.2674064740245116E-2</v>
      </c>
      <c r="Y226" s="413">
        <v>20021.649160249301</v>
      </c>
      <c r="Z226" s="413">
        <v>8.4865934560592618E-2</v>
      </c>
      <c r="AB226" s="413">
        <v>16852.352894706481</v>
      </c>
      <c r="AC226" s="413">
        <v>5.6181725841652798E-2</v>
      </c>
      <c r="AE226" s="413">
        <v>12942.834108712919</v>
      </c>
      <c r="AF226" s="413">
        <v>4.0584259735792189E-2</v>
      </c>
      <c r="AH226" s="413">
        <v>9468.4290851032601</v>
      </c>
      <c r="AI226" s="413">
        <v>5.1525016626110476E-2</v>
      </c>
      <c r="AK226" s="413">
        <v>7213.1792013488066</v>
      </c>
      <c r="AL226" s="413">
        <v>4.7501659118497346E-2</v>
      </c>
      <c r="AN226" s="413">
        <v>5921.3561263705869</v>
      </c>
      <c r="AO226" s="413">
        <v>3.7807974756324171E-2</v>
      </c>
      <c r="AQ226" s="413">
        <v>4579.8466193864087</v>
      </c>
      <c r="AR226" s="413">
        <v>2.9251515003021485E-2</v>
      </c>
      <c r="AT226" s="413">
        <v>3523.58702035652</v>
      </c>
      <c r="AU226" s="413">
        <v>2.8033920372599542E-2</v>
      </c>
      <c r="AW226" s="413">
        <v>2827.0370276857102</v>
      </c>
      <c r="AX226" s="413">
        <v>3.1352682200835057E-2</v>
      </c>
      <c r="AZ226" s="413">
        <v>2233.2841583993995</v>
      </c>
      <c r="BA226" s="413">
        <v>2.6350987208702336E-2</v>
      </c>
      <c r="BC226" s="413">
        <v>1773.5856160189164</v>
      </c>
      <c r="BD226" s="413">
        <v>2.2196827005492678E-2</v>
      </c>
      <c r="BF226" s="413">
        <v>1563.3702035257757</v>
      </c>
      <c r="BG226" s="413">
        <v>1.4661579446299235E-2</v>
      </c>
      <c r="BI226" s="413">
        <v>1056.8860372775307</v>
      </c>
      <c r="BJ226" s="413">
        <v>1.7276165663186273E-2</v>
      </c>
      <c r="BL226" s="413">
        <v>826.42286842822148</v>
      </c>
      <c r="BM226" s="413">
        <v>1.6931717125955478E-2</v>
      </c>
      <c r="BO226" s="413">
        <v>685.14432217016383</v>
      </c>
      <c r="BP226" s="413">
        <v>1.6118366392203543E-2</v>
      </c>
      <c r="BR226" s="413">
        <v>487.63295891743354</v>
      </c>
      <c r="BS226" s="413">
        <v>1.5105611885221496E-2</v>
      </c>
      <c r="BU226" s="413">
        <v>407.7048549602244</v>
      </c>
      <c r="BV226" s="413">
        <v>1.2405617877716581E-2</v>
      </c>
      <c r="BX226" s="413">
        <v>278.94319032237513</v>
      </c>
      <c r="BY226" s="413">
        <v>1.5726462125878155E-2</v>
      </c>
      <c r="CA226" s="413">
        <v>252.02210154539713</v>
      </c>
      <c r="CB226" s="413">
        <v>1.3750610976564211E-2</v>
      </c>
      <c r="CD226" s="413">
        <v>122.11720607686986</v>
      </c>
      <c r="CE226" s="413">
        <v>1.7588220363857911E-2</v>
      </c>
      <c r="CG226" s="413">
        <v>75.35366448332195</v>
      </c>
      <c r="CH226" s="413">
        <v>1.8420699693267165E-2</v>
      </c>
      <c r="CJ226" s="413">
        <v>43.964044936666227</v>
      </c>
      <c r="CK226" s="413">
        <v>1.538993549279213E-2</v>
      </c>
    </row>
    <row r="227" spans="19:89" x14ac:dyDescent="0.2">
      <c r="S227" s="413">
        <v>24805.705102250431</v>
      </c>
      <c r="T227" s="413">
        <v>0.36045521396695451</v>
      </c>
      <c r="V227" s="413">
        <v>23870.944615210239</v>
      </c>
      <c r="W227" s="413">
        <v>8.7959443881307026E-2</v>
      </c>
      <c r="Y227" s="413">
        <v>20334.516648770492</v>
      </c>
      <c r="Z227" s="413">
        <v>8.0668789370790292E-2</v>
      </c>
      <c r="AB227" s="413">
        <v>17121.72814681759</v>
      </c>
      <c r="AC227" s="413">
        <v>5.3403192127365738E-2</v>
      </c>
      <c r="AE227" s="413">
        <v>13131.195119616996</v>
      </c>
      <c r="AF227" s="413">
        <v>3.8519610925672208E-2</v>
      </c>
      <c r="AH227" s="413">
        <v>9609.6118561280273</v>
      </c>
      <c r="AI227" s="413">
        <v>4.8940267941543665E-2</v>
      </c>
      <c r="AK227" s="413">
        <v>7328.4777580563641</v>
      </c>
      <c r="AL227" s="413">
        <v>4.5186099997541869E-2</v>
      </c>
      <c r="AN227" s="413">
        <v>6013.8859577081212</v>
      </c>
      <c r="AO227" s="413">
        <v>3.5911340472308761E-2</v>
      </c>
      <c r="AQ227" s="413">
        <v>4636.6843314344678</v>
      </c>
      <c r="AR227" s="413">
        <v>2.7701342047482636E-2</v>
      </c>
      <c r="AT227" s="413">
        <v>3578.6482100128455</v>
      </c>
      <c r="AU227" s="413">
        <v>2.6647469676541413E-2</v>
      </c>
      <c r="AW227" s="413">
        <v>2866.1589755283439</v>
      </c>
      <c r="AX227" s="413">
        <v>2.9735484852888197E-2</v>
      </c>
      <c r="AZ227" s="413">
        <v>2268.1824827182504</v>
      </c>
      <c r="BA227" s="413">
        <v>2.5029091865727996E-2</v>
      </c>
      <c r="BC227" s="413">
        <v>1798.7631514345137</v>
      </c>
      <c r="BD227" s="413">
        <v>2.1067604672408907E-2</v>
      </c>
      <c r="BF227" s="413">
        <v>1593.967047405034</v>
      </c>
      <c r="BG227" s="413">
        <v>1.4030345028442892E-2</v>
      </c>
      <c r="BI227" s="413">
        <v>1071.8894210406077</v>
      </c>
      <c r="BJ227" s="413">
        <v>1.6385046711569071E-2</v>
      </c>
      <c r="BL227" s="413">
        <v>839.92870594584656</v>
      </c>
      <c r="BM227" s="413">
        <v>1.6094339025328322E-2</v>
      </c>
      <c r="BO227" s="413">
        <v>696.09596350299296</v>
      </c>
      <c r="BP227" s="413">
        <v>1.5321213514305205E-2</v>
      </c>
      <c r="BR227" s="413">
        <v>495.60211340598664</v>
      </c>
      <c r="BS227" s="413">
        <v>1.4369259976098028E-2</v>
      </c>
      <c r="BU227" s="413">
        <v>414.51383146277681</v>
      </c>
      <c r="BV227" s="413">
        <v>1.1809687864923066E-2</v>
      </c>
      <c r="BX227" s="413">
        <v>283.9017333347237</v>
      </c>
      <c r="BY227" s="413">
        <v>1.5004546373289856E-2</v>
      </c>
      <c r="CA227" s="413">
        <v>255.68985602780245</v>
      </c>
      <c r="CB227" s="413">
        <v>1.3051074191219128E-2</v>
      </c>
      <c r="CD227" s="413">
        <v>124.2879829227939</v>
      </c>
      <c r="CE227" s="413">
        <v>1.6768329368110083E-2</v>
      </c>
      <c r="CG227" s="413">
        <v>76.828417106038245</v>
      </c>
      <c r="CH227" s="413">
        <v>1.7627621451596482E-2</v>
      </c>
      <c r="CJ227" s="413">
        <v>43.211407078420969</v>
      </c>
      <c r="CK227" s="413">
        <v>1.614242962972608E-2</v>
      </c>
    </row>
    <row r="228" spans="19:89" x14ac:dyDescent="0.2">
      <c r="S228" s="413">
        <v>25140.117864454372</v>
      </c>
      <c r="T228" s="413">
        <v>0.34442211309278331</v>
      </c>
      <c r="V228" s="413">
        <v>24226.881812126743</v>
      </c>
      <c r="W228" s="413">
        <v>8.3546964822499181E-2</v>
      </c>
      <c r="Y228" s="413">
        <v>20652.273148411128</v>
      </c>
      <c r="Z228" s="413">
        <v>7.6679218961557952E-2</v>
      </c>
      <c r="AB228" s="413">
        <v>17395.409208740755</v>
      </c>
      <c r="AC228" s="413">
        <v>5.0799951505597511E-2</v>
      </c>
      <c r="AE228" s="413">
        <v>13322.297405741849</v>
      </c>
      <c r="AF228" s="413">
        <v>3.6559997287731835E-2</v>
      </c>
      <c r="AH228" s="413">
        <v>9752.8997889124876</v>
      </c>
      <c r="AI228" s="413">
        <v>4.6485182985391511E-2</v>
      </c>
      <c r="AK228" s="413">
        <v>7445.6192964517049</v>
      </c>
      <c r="AL228" s="413">
        <v>4.2983417229584202E-2</v>
      </c>
      <c r="AN228" s="413">
        <v>6105.7096681841413</v>
      </c>
      <c r="AO228" s="413">
        <v>3.4109850708212437E-2</v>
      </c>
      <c r="AQ228" s="413">
        <v>4692.5734652118854</v>
      </c>
      <c r="AR228" s="413">
        <v>2.6233319920433724E-2</v>
      </c>
      <c r="AT228" s="413">
        <v>3634.56981111604</v>
      </c>
      <c r="AU228" s="413">
        <v>2.5329587539823235E-2</v>
      </c>
      <c r="AW228" s="413">
        <v>2905.8223123899452</v>
      </c>
      <c r="AX228" s="413">
        <v>2.8201703885251429E-2</v>
      </c>
      <c r="AZ228" s="413">
        <v>2304.4380864273417</v>
      </c>
      <c r="BA228" s="413">
        <v>2.3809000967127153E-2</v>
      </c>
      <c r="BC228" s="413">
        <v>1824.298103083011</v>
      </c>
      <c r="BD228" s="413">
        <v>1.998092015254652E-2</v>
      </c>
      <c r="BF228" s="413">
        <v>1625.162704574489</v>
      </c>
      <c r="BG228" s="413">
        <v>1.3416276654141628E-2</v>
      </c>
      <c r="BI228" s="413">
        <v>1086.7227612524089</v>
      </c>
      <c r="BJ228" s="413">
        <v>1.5539892414459872E-2</v>
      </c>
      <c r="BL228" s="413">
        <v>853.0538178016609</v>
      </c>
      <c r="BM228" s="413">
        <v>1.529837444928309E-2</v>
      </c>
      <c r="BO228" s="413">
        <v>707.47193014054108</v>
      </c>
      <c r="BP228" s="413">
        <v>1.457435169188645E-2</v>
      </c>
      <c r="BR228" s="413">
        <v>504.05663850534904</v>
      </c>
      <c r="BS228" s="413">
        <v>1.3679002274644012E-2</v>
      </c>
      <c r="BU228" s="413">
        <v>421.13959871032273</v>
      </c>
      <c r="BV228" s="413">
        <v>1.1208891936724875E-2</v>
      </c>
      <c r="BX228" s="413">
        <v>289.05026379779986</v>
      </c>
      <c r="BY228" s="413">
        <v>1.4315769819439559E-2</v>
      </c>
      <c r="CA228" s="413">
        <v>259.77691258661571</v>
      </c>
      <c r="CB228" s="413">
        <v>1.2387125040116992E-2</v>
      </c>
      <c r="CD228" s="413">
        <v>126.54193346672328</v>
      </c>
      <c r="CE228" s="413">
        <v>1.5998587196060583E-2</v>
      </c>
      <c r="CG228" s="413">
        <v>78.304432844110309</v>
      </c>
      <c r="CH228" s="413">
        <v>1.6856110499753461E-2</v>
      </c>
      <c r="CJ228" s="413">
        <v>48.60888298567442</v>
      </c>
      <c r="CK228" s="413">
        <v>1.1496790343422485E-2</v>
      </c>
    </row>
    <row r="229" spans="19:89" x14ac:dyDescent="0.2">
      <c r="S229" s="413">
        <v>25470.061695114397</v>
      </c>
      <c r="T229" s="413">
        <v>0.32885678199702723</v>
      </c>
      <c r="V229" s="413">
        <v>24605.462198117584</v>
      </c>
      <c r="W229" s="413">
        <v>7.9415050841430926E-2</v>
      </c>
      <c r="Y229" s="413">
        <v>20960.217066546462</v>
      </c>
      <c r="Z229" s="413">
        <v>7.2778306163824052E-2</v>
      </c>
      <c r="AB229" s="413">
        <v>17673.464906390691</v>
      </c>
      <c r="AC229" s="413">
        <v>4.8287579807720568E-2</v>
      </c>
      <c r="AE229" s="413">
        <v>13511.41859150287</v>
      </c>
      <c r="AF229" s="413">
        <v>3.4674202309301266E-2</v>
      </c>
      <c r="AH229" s="413">
        <v>9898.32427330684</v>
      </c>
      <c r="AI229" s="413">
        <v>4.4153257186216675E-2</v>
      </c>
      <c r="AK229" s="413">
        <v>7561.9679643921509</v>
      </c>
      <c r="AL229" s="413">
        <v>4.0857621481260618E-2</v>
      </c>
      <c r="AN229" s="413">
        <v>6201.1202926654205</v>
      </c>
      <c r="AO229" s="413">
        <v>3.2447100871942525E-2</v>
      </c>
      <c r="AQ229" s="413">
        <v>4750.8101621027981</v>
      </c>
      <c r="AR229" s="413">
        <v>2.4843095069842072E-2</v>
      </c>
      <c r="AT229" s="413">
        <v>3692.6663371799123</v>
      </c>
      <c r="AU229" s="413">
        <v>2.4094848405521334E-2</v>
      </c>
      <c r="AW229" s="413">
        <v>2949.1507296470681</v>
      </c>
      <c r="AX229" s="413">
        <v>2.6786967475772878E-2</v>
      </c>
      <c r="AZ229" s="413">
        <v>2342.0984266160272</v>
      </c>
      <c r="BA229" s="413">
        <v>2.2665285402872437E-2</v>
      </c>
      <c r="BC229" s="413">
        <v>1850.1955447876185</v>
      </c>
      <c r="BD229" s="413">
        <v>1.8950287721380053E-2</v>
      </c>
      <c r="BF229" s="413">
        <v>1656.9688944571649</v>
      </c>
      <c r="BG229" s="413">
        <v>1.2829084309442813E-2</v>
      </c>
      <c r="BI229" s="413">
        <v>1102.5381689260789</v>
      </c>
      <c r="BJ229" s="413">
        <v>1.4749329260375513E-2</v>
      </c>
      <c r="BL229" s="413">
        <v>866.38402868553328</v>
      </c>
      <c r="BM229" s="413">
        <v>1.4541775242969526E-2</v>
      </c>
      <c r="BO229" s="413">
        <v>719.03380881281396</v>
      </c>
      <c r="BP229" s="413">
        <v>1.3863897075807177E-2</v>
      </c>
      <c r="BR229" s="413">
        <v>512.83608204789505</v>
      </c>
      <c r="BS229" s="413">
        <v>1.3031619183181848E-2</v>
      </c>
      <c r="BU229" s="413">
        <v>428.4748286189523</v>
      </c>
      <c r="BV229" s="413">
        <v>1.0670449177879958E-2</v>
      </c>
      <c r="BX229" s="413">
        <v>294.08481800880219</v>
      </c>
      <c r="BY229" s="413">
        <v>1.3648427102021925E-2</v>
      </c>
      <c r="CA229" s="413">
        <v>264.20847243732857</v>
      </c>
      <c r="CB229" s="413">
        <v>1.1765725819902437E-2</v>
      </c>
      <c r="CD229" s="413">
        <v>128.70062473069669</v>
      </c>
      <c r="CE229" s="413">
        <v>1.5241425626081807E-2</v>
      </c>
      <c r="CG229" s="413">
        <v>79.865074728071264</v>
      </c>
      <c r="CH229" s="413">
        <v>1.61303935237888E-2</v>
      </c>
      <c r="CJ229" s="413">
        <v>47.759894731057074</v>
      </c>
      <c r="CK229" s="413">
        <v>1.2049936959563867E-2</v>
      </c>
    </row>
    <row r="230" spans="19:89" x14ac:dyDescent="0.2">
      <c r="S230" s="413">
        <v>25804.335773229013</v>
      </c>
      <c r="T230" s="413">
        <v>0.3139948886972504</v>
      </c>
      <c r="V230" s="413">
        <v>24981.153531956828</v>
      </c>
      <c r="W230" s="413">
        <v>7.5487485554336417E-2</v>
      </c>
      <c r="Y230" s="413">
        <v>21280.250555203849</v>
      </c>
      <c r="Z230" s="413">
        <v>6.9127387766514517E-2</v>
      </c>
      <c r="AB230" s="413">
        <v>17962.293972620606</v>
      </c>
      <c r="AC230" s="413">
        <v>4.593370948134514E-2</v>
      </c>
      <c r="AE230" s="413">
        <v>13708.054385739804</v>
      </c>
      <c r="AF230" s="413">
        <v>3.2910216690102682E-2</v>
      </c>
      <c r="AH230" s="413">
        <v>10045.917167212116</v>
      </c>
      <c r="AI230" s="413">
        <v>4.193831227393148E-2</v>
      </c>
      <c r="AK230" s="413">
        <v>7680.134750073038</v>
      </c>
      <c r="AL230" s="413">
        <v>3.8836959476479423E-2</v>
      </c>
      <c r="AN230" s="413">
        <v>6298.0218474002795</v>
      </c>
      <c r="AO230" s="413">
        <v>3.0842391113512058E-2</v>
      </c>
      <c r="AQ230" s="413">
        <v>4811.4648635543281</v>
      </c>
      <c r="AR230" s="413">
        <v>2.3526544658515624E-2</v>
      </c>
      <c r="AT230" s="413">
        <v>3750.3696379226894</v>
      </c>
      <c r="AU230" s="413">
        <v>2.2920298989168048E-2</v>
      </c>
      <c r="AW230" s="413">
        <v>2995.2355139058541</v>
      </c>
      <c r="AX230" s="413">
        <v>2.5462186310368291E-2</v>
      </c>
      <c r="AZ230" s="413">
        <v>2378.6971326836383</v>
      </c>
      <c r="BA230" s="413">
        <v>2.1544346900318832E-2</v>
      </c>
      <c r="BC230" s="413">
        <v>1875.1385568971057</v>
      </c>
      <c r="BD230" s="413">
        <v>1.7972816165691925E-2</v>
      </c>
      <c r="BF230" s="413">
        <v>1689.3975658378488</v>
      </c>
      <c r="BG230" s="413">
        <v>1.2267591706823068E-2</v>
      </c>
      <c r="BI230" s="413">
        <v>1118.9780020230462</v>
      </c>
      <c r="BJ230" s="413">
        <v>1.3998984537920331E-2</v>
      </c>
      <c r="BL230" s="413">
        <v>880.23268338736557</v>
      </c>
      <c r="BM230" s="413">
        <v>1.38329086281268E-2</v>
      </c>
      <c r="BO230" s="413">
        <v>730.78463779214087</v>
      </c>
      <c r="BP230" s="413">
        <v>1.319791554685858E-2</v>
      </c>
      <c r="BR230" s="413">
        <v>521.9523460734838</v>
      </c>
      <c r="BS230" s="413">
        <v>1.242413832342067E-2</v>
      </c>
      <c r="BX230" s="413">
        <v>299.20706193774686</v>
      </c>
      <c r="BY230" s="413">
        <v>1.3002491034938926E-2</v>
      </c>
      <c r="CA230" s="413">
        <v>267.01650577810585</v>
      </c>
      <c r="CB230" s="413">
        <v>1.1167166379064942E-2</v>
      </c>
      <c r="CD230" s="413">
        <v>130.80391808381452</v>
      </c>
      <c r="CE230" s="413">
        <v>1.4509271608613858E-2</v>
      </c>
      <c r="CG230" s="413">
        <v>81.456820893124728</v>
      </c>
      <c r="CH230" s="413">
        <v>1.543592130794901E-2</v>
      </c>
      <c r="CJ230" s="413">
        <v>46.991927910146757</v>
      </c>
      <c r="CK230" s="413">
        <v>1.2657990209455648E-2</v>
      </c>
    </row>
    <row r="231" spans="19:89" x14ac:dyDescent="0.2">
      <c r="S231" s="413">
        <v>26152.21135939729</v>
      </c>
      <c r="T231" s="413">
        <v>0.30002834991687721</v>
      </c>
      <c r="V231" s="413">
        <v>25353.644939701117</v>
      </c>
      <c r="W231" s="413">
        <v>7.1700661371363689E-2</v>
      </c>
      <c r="Y231" s="413">
        <v>21605.170512047007</v>
      </c>
      <c r="Z231" s="413">
        <v>6.5659617423156819E-2</v>
      </c>
      <c r="AB231" s="413">
        <v>18242.981030830113</v>
      </c>
      <c r="AC231" s="413">
        <v>4.3662003539525145E-2</v>
      </c>
      <c r="AE231" s="413">
        <v>13907.551880642242</v>
      </c>
      <c r="AF231" s="413">
        <v>3.1259278080692399E-2</v>
      </c>
      <c r="AH231" s="413">
        <v>10192.118462630162</v>
      </c>
      <c r="AI231" s="413">
        <v>3.9804778556709365E-2</v>
      </c>
      <c r="AK231" s="413">
        <v>7802.8973249772343</v>
      </c>
      <c r="AL231" s="413">
        <v>3.6916231701580871E-2</v>
      </c>
      <c r="AN231" s="413">
        <v>6394.1839194372633</v>
      </c>
      <c r="AO231" s="413">
        <v>2.929518482267222E-2</v>
      </c>
      <c r="AQ231" s="413">
        <v>4872.8939577268138</v>
      </c>
      <c r="AR231" s="413">
        <v>2.2296388953802142E-2</v>
      </c>
      <c r="AT231" s="413">
        <v>3811.6601526166442</v>
      </c>
      <c r="AU231" s="413">
        <v>2.1803005227975448E-2</v>
      </c>
      <c r="AW231" s="413">
        <v>3039.8971622029649</v>
      </c>
      <c r="AX231" s="413">
        <v>2.4166844889556519E-2</v>
      </c>
      <c r="AZ231" s="413">
        <v>2415.0165438526724</v>
      </c>
      <c r="BA231" s="413">
        <v>2.0478845737475406E-2</v>
      </c>
      <c r="BC231" s="413">
        <v>1900.4178328435969</v>
      </c>
      <c r="BD231" s="413">
        <v>1.7045763403439919E-2</v>
      </c>
      <c r="BF231" s="413">
        <v>1722.4609013519616</v>
      </c>
      <c r="BG231" s="413">
        <v>1.173942718417266E-2</v>
      </c>
      <c r="BI231" s="413">
        <v>1134.8628333053659</v>
      </c>
      <c r="BJ231" s="413">
        <v>1.3276905306432102E-2</v>
      </c>
      <c r="BL231" s="413">
        <v>894.30270093835111</v>
      </c>
      <c r="BM231" s="413">
        <v>1.3148785767639538E-2</v>
      </c>
      <c r="BO231" s="413">
        <v>742.9892886973613</v>
      </c>
      <c r="BP231" s="413">
        <v>1.2573300739723152E-2</v>
      </c>
      <c r="BR231" s="413">
        <v>531.60520631805707</v>
      </c>
      <c r="BS231" s="413">
        <v>1.1862659198729799E-2</v>
      </c>
      <c r="BX231" s="413">
        <v>304.52581908145822</v>
      </c>
      <c r="BY231" s="413">
        <v>1.2405617877716581E-2</v>
      </c>
      <c r="CD231" s="413">
        <v>133.03531496171405</v>
      </c>
      <c r="CE231" s="413">
        <v>1.3822594545458453E-2</v>
      </c>
      <c r="CG231" s="413">
        <v>83.080291261311913</v>
      </c>
      <c r="CH231" s="413">
        <v>1.4771348651463569E-2</v>
      </c>
      <c r="CJ231" s="413">
        <v>46.252606369736938</v>
      </c>
      <c r="CK231" s="413">
        <v>1.3296726504075769E-2</v>
      </c>
    </row>
    <row r="232" spans="19:89" x14ac:dyDescent="0.2">
      <c r="S232" s="413">
        <v>26504.77675523614</v>
      </c>
      <c r="T232" s="413">
        <v>0.28668304483337398</v>
      </c>
      <c r="V232" s="413">
        <v>25731.690528466937</v>
      </c>
      <c r="W232" s="413">
        <v>6.805302344106913E-2</v>
      </c>
      <c r="Y232" s="413">
        <v>21942.782832744175</v>
      </c>
      <c r="Z232" s="413">
        <v>6.2412343368393394E-2</v>
      </c>
      <c r="AB232" s="413">
        <v>18521.526088081726</v>
      </c>
      <c r="AC232" s="413">
        <v>4.1502647502478167E-2</v>
      </c>
      <c r="AE232" s="413">
        <v>14109.952723412465</v>
      </c>
      <c r="AF232" s="413">
        <v>2.9669020386831065E-2</v>
      </c>
      <c r="AH232" s="413">
        <v>10347.737997392083</v>
      </c>
      <c r="AI232" s="413">
        <v>3.7836186144271401E-2</v>
      </c>
      <c r="AK232" s="413">
        <v>7927.6221896442394</v>
      </c>
      <c r="AL232" s="413">
        <v>3.5090495791004261E-2</v>
      </c>
      <c r="AN232" s="413">
        <v>6491.8142531479061</v>
      </c>
      <c r="AO232" s="413">
        <v>2.7825594022071243E-2</v>
      </c>
      <c r="AQ232" s="413">
        <v>4933.3685034108585</v>
      </c>
      <c r="AR232" s="413">
        <v>2.1114800268266058E-2</v>
      </c>
      <c r="AT232" s="413">
        <v>3873.9523091630322</v>
      </c>
      <c r="AU232" s="413">
        <v>2.0740176085651478E-2</v>
      </c>
      <c r="AW232" s="413">
        <v>3084.137712433886</v>
      </c>
      <c r="AX232" s="413">
        <v>2.2937401556835778E-2</v>
      </c>
      <c r="AZ232" s="413">
        <v>2453.6192063068397</v>
      </c>
      <c r="BA232" s="413">
        <v>1.9480565279191678E-2</v>
      </c>
      <c r="BC232" s="413">
        <v>1928.0751929803196</v>
      </c>
      <c r="BD232" s="413">
        <v>1.6178591860639534E-2</v>
      </c>
      <c r="BF232" s="413">
        <v>1755.5525553827899</v>
      </c>
      <c r="BG232" s="413">
        <v>1.1225625780743239E-2</v>
      </c>
      <c r="BI232" s="413">
        <v>1150.9731630911519</v>
      </c>
      <c r="BJ232" s="413">
        <v>1.2592071520507028E-2</v>
      </c>
      <c r="BL232" s="413">
        <v>908.27748582149741</v>
      </c>
      <c r="BM232" s="413">
        <v>1.2489177892824516E-2</v>
      </c>
      <c r="BO232" s="413">
        <v>755.66401590277849</v>
      </c>
      <c r="BP232" s="413">
        <v>1.1978246938331967E-2</v>
      </c>
      <c r="BR232" s="413">
        <v>540.86447906492981</v>
      </c>
      <c r="BS232" s="413">
        <v>1.1318109478989744E-2</v>
      </c>
      <c r="BX232" s="413">
        <v>309.9391233838179</v>
      </c>
      <c r="BY232" s="413">
        <v>1.1836143898456008E-2</v>
      </c>
      <c r="CD232" s="413">
        <v>135.4001740236493</v>
      </c>
      <c r="CE232" s="413">
        <v>1.318807492724201E-2</v>
      </c>
      <c r="CG232" s="413">
        <v>84.676417044510814</v>
      </c>
      <c r="CH232" s="413">
        <v>1.4124848652051363E-2</v>
      </c>
      <c r="CJ232" s="413">
        <v>49.525293557148267</v>
      </c>
      <c r="CK232" s="413">
        <v>1.0985411419875584E-2</v>
      </c>
    </row>
    <row r="233" spans="19:89" x14ac:dyDescent="0.2">
      <c r="S233" s="413">
        <v>26852.630636453487</v>
      </c>
      <c r="T233" s="413">
        <v>0.2737270924054041</v>
      </c>
      <c r="V233" s="413">
        <v>26124.577809296748</v>
      </c>
      <c r="W233" s="413">
        <v>6.4687380660298777E-2</v>
      </c>
      <c r="Y233" s="413">
        <v>22285.670838677128</v>
      </c>
      <c r="Z233" s="413">
        <v>5.9325667093522313E-2</v>
      </c>
      <c r="AB233" s="413">
        <v>18824.214616534286</v>
      </c>
      <c r="AC233" s="413">
        <v>3.9479521663264266E-2</v>
      </c>
      <c r="AE233" s="413">
        <v>14315.29916735718</v>
      </c>
      <c r="AF233" s="413">
        <v>2.8180676152539521E-2</v>
      </c>
      <c r="AH233" s="413">
        <v>10509.436505502355</v>
      </c>
      <c r="AI233" s="413">
        <v>3.5991788968375293E-2</v>
      </c>
      <c r="AK233" s="413">
        <v>8054.3407101570619</v>
      </c>
      <c r="AL233" s="413">
        <v>3.3355053809724519E-2</v>
      </c>
      <c r="AN233" s="413">
        <v>6595.5822024678873</v>
      </c>
      <c r="AO233" s="413">
        <v>2.6449446352127846E-2</v>
      </c>
      <c r="AQ233" s="413">
        <v>4996.3539697870447</v>
      </c>
      <c r="AR233" s="413">
        <v>1.9995829427470645E-2</v>
      </c>
      <c r="AT233" s="413">
        <v>3935.8752279665541</v>
      </c>
      <c r="AU233" s="413">
        <v>1.9729156580300101E-2</v>
      </c>
      <c r="AW233" s="413">
        <v>3129.0221088807484</v>
      </c>
      <c r="AX233" s="413">
        <v>2.1803005227975448E-2</v>
      </c>
      <c r="AZ233" s="413">
        <v>2493.7175428806199</v>
      </c>
      <c r="BA233" s="413">
        <v>1.8530947908963129E-2</v>
      </c>
      <c r="BC233" s="413">
        <v>1956.1350591115227</v>
      </c>
      <c r="BD233" s="413">
        <v>1.5366993985118614E-2</v>
      </c>
      <c r="BI233" s="413">
        <v>1168.1352053982564</v>
      </c>
      <c r="BJ233" s="413">
        <v>1.1960391175117123E-2</v>
      </c>
      <c r="BL233" s="413">
        <v>923.12103458213744</v>
      </c>
      <c r="BM233" s="413">
        <v>1.1880369057098952E-2</v>
      </c>
      <c r="BO233" s="413">
        <v>767.2019589734258</v>
      </c>
      <c r="BP233" s="413">
        <v>1.1351928496013564E-2</v>
      </c>
      <c r="BR233" s="413">
        <v>547.76982202414035</v>
      </c>
      <c r="BS233" s="413">
        <v>1.072630829678293E-2</v>
      </c>
      <c r="BX233" s="413">
        <v>315.55983939600003</v>
      </c>
      <c r="BY233" s="413">
        <v>1.1292811350944457E-2</v>
      </c>
      <c r="CD233" s="413">
        <v>137.80707123451089</v>
      </c>
      <c r="CE233" s="413">
        <v>1.2573300739723152E-2</v>
      </c>
      <c r="CG233" s="413">
        <v>86.333626006740502</v>
      </c>
      <c r="CH233" s="413">
        <v>1.3516722450584226E-2</v>
      </c>
    </row>
    <row r="234" spans="19:89" x14ac:dyDescent="0.2">
      <c r="S234" s="413">
        <v>27214.63858368024</v>
      </c>
      <c r="T234" s="413">
        <v>0.26155167112010741</v>
      </c>
      <c r="V234" s="413">
        <v>26542.164289810466</v>
      </c>
      <c r="W234" s="413">
        <v>6.1488189724795243E-2</v>
      </c>
      <c r="Y234" s="413">
        <v>22617.970181563975</v>
      </c>
      <c r="Z234" s="413">
        <v>5.6349599349696973E-2</v>
      </c>
      <c r="AB234" s="413">
        <v>19138.593102450272</v>
      </c>
      <c r="AC234" s="413">
        <v>3.7611083141897282E-2</v>
      </c>
      <c r="AE234" s="413">
        <v>14523.634080708383</v>
      </c>
      <c r="AF234" s="413">
        <v>2.6766994597732054E-2</v>
      </c>
      <c r="AH234" s="413">
        <v>10677.42385574973</v>
      </c>
      <c r="AI234" s="413">
        <v>3.4237300456356735E-2</v>
      </c>
      <c r="AK234" s="413">
        <v>8183.084753967637</v>
      </c>
      <c r="AL234" s="413">
        <v>3.170544016465085E-2</v>
      </c>
      <c r="AN234" s="413">
        <v>6698.6478002368403</v>
      </c>
      <c r="AO234" s="413">
        <v>2.5122611813436235E-2</v>
      </c>
      <c r="AQ234" s="413">
        <v>5061.9270978452842</v>
      </c>
      <c r="AR234" s="413">
        <v>1.8950287721380053E-2</v>
      </c>
      <c r="AT234" s="413">
        <v>3997.3790225766197</v>
      </c>
      <c r="AU234" s="413">
        <v>1.8753427802097097E-2</v>
      </c>
      <c r="AW234" s="413">
        <v>3175.6786353181278</v>
      </c>
      <c r="AX234" s="413">
        <v>2.070925906790037E-2</v>
      </c>
      <c r="AZ234" s="413">
        <v>2533.5781959303413</v>
      </c>
      <c r="BA234" s="413">
        <v>1.7627621451596482E-2</v>
      </c>
      <c r="BC234" s="413">
        <v>1983.9040369852958</v>
      </c>
      <c r="BD234" s="413">
        <v>1.4585226717388588E-2</v>
      </c>
      <c r="BI234" s="413">
        <v>1185.1354331932896</v>
      </c>
      <c r="BJ234" s="413">
        <v>1.1351928496013564E-2</v>
      </c>
      <c r="BL234" s="413">
        <v>938.20716442977846</v>
      </c>
      <c r="BM234" s="413">
        <v>1.1309670478924476E-2</v>
      </c>
      <c r="BX234" s="413">
        <v>320.94300567063374</v>
      </c>
      <c r="BY234" s="413">
        <v>1.075835898542179E-2</v>
      </c>
      <c r="CD234" s="413">
        <v>140.15793558941598</v>
      </c>
      <c r="CE234" s="413">
        <v>1.1969315727083124E-2</v>
      </c>
      <c r="CG234" s="413">
        <v>88.054293251832149</v>
      </c>
      <c r="CH234" s="413">
        <v>1.2944429913786214E-2</v>
      </c>
    </row>
    <row r="235" spans="19:89" x14ac:dyDescent="0.2">
      <c r="S235" s="413">
        <v>27571.808830563747</v>
      </c>
      <c r="T235" s="413">
        <v>0.24973147083425623</v>
      </c>
      <c r="V235" s="413">
        <v>26966.425652114867</v>
      </c>
      <c r="W235" s="413">
        <v>5.8490830449551612E-2</v>
      </c>
      <c r="Y235" s="413">
        <v>22963.31526461216</v>
      </c>
      <c r="Z235" s="413">
        <v>5.356276325247581E-2</v>
      </c>
      <c r="AB235" s="413">
        <v>19451.366064855389</v>
      </c>
      <c r="AC235" s="413">
        <v>3.5804355457805942E-2</v>
      </c>
      <c r="AE235" s="413">
        <v>14735.000955572488</v>
      </c>
      <c r="AF235" s="413">
        <v>2.5405273479582501E-2</v>
      </c>
      <c r="AH235" s="413">
        <v>10848.096388007432</v>
      </c>
      <c r="AI235" s="413">
        <v>3.2544054259679128E-2</v>
      </c>
      <c r="AK235" s="413">
        <v>8313.8866979109771</v>
      </c>
      <c r="AL235" s="413">
        <v>3.0137410113881557E-2</v>
      </c>
      <c r="AN235" s="413">
        <v>6798.5306477563227</v>
      </c>
      <c r="AO235" s="413">
        <v>2.3862337832180378E-2</v>
      </c>
      <c r="AQ235" s="413">
        <v>5126.5539017825131</v>
      </c>
      <c r="AR235" s="413">
        <v>1.7959415288356633E-2</v>
      </c>
      <c r="AT235" s="413">
        <v>4059.8439037385551</v>
      </c>
      <c r="AU235" s="413">
        <v>1.7825954844903912E-2</v>
      </c>
      <c r="AW235" s="413">
        <v>3221.8952547254903</v>
      </c>
      <c r="AX235" s="413">
        <v>1.9655713989799609E-2</v>
      </c>
      <c r="AZ235" s="413">
        <v>2574.0759987912334</v>
      </c>
      <c r="BA235" s="413">
        <v>1.6768329368110083E-2</v>
      </c>
      <c r="BC235" s="413">
        <v>2011.3582901484624</v>
      </c>
      <c r="BD235" s="413">
        <v>1.38329086281268E-2</v>
      </c>
      <c r="BI235" s="413">
        <v>1202.3830704865973</v>
      </c>
      <c r="BJ235" s="413">
        <v>1.077442022520997E-2</v>
      </c>
      <c r="BL235" s="413">
        <v>951.19054292569285</v>
      </c>
      <c r="BM235" s="413">
        <v>1.072630829678293E-2</v>
      </c>
      <c r="CD235" s="413">
        <v>142.49867811054125</v>
      </c>
      <c r="CE235" s="413">
        <v>1.1368875880450151E-2</v>
      </c>
      <c r="CG235" s="413">
        <v>89.809254154045334</v>
      </c>
      <c r="CH235" s="413">
        <v>1.2387125040116992E-2</v>
      </c>
    </row>
    <row r="236" spans="19:89" x14ac:dyDescent="0.2">
      <c r="S236" s="413">
        <v>27923.8245449438</v>
      </c>
      <c r="T236" s="413">
        <v>0.23844545614239995</v>
      </c>
      <c r="V236" s="413">
        <v>27397.468590389421</v>
      </c>
      <c r="W236" s="413">
        <v>5.563958317833835E-2</v>
      </c>
      <c r="Y236" s="413">
        <v>23322.150579198737</v>
      </c>
      <c r="Z236" s="413">
        <v>5.0913753431260228E-2</v>
      </c>
      <c r="AB236" s="413">
        <v>19762.28506058042</v>
      </c>
      <c r="AC236" s="413">
        <v>3.4033608702210998E-2</v>
      </c>
      <c r="AE236" s="413">
        <v>14949.443917009796</v>
      </c>
      <c r="AF236" s="413">
        <v>2.4112827393295195E-2</v>
      </c>
      <c r="AH236" s="413">
        <v>11017.613726214024</v>
      </c>
      <c r="AI236" s="413">
        <v>3.0957632162592303E-2</v>
      </c>
      <c r="AK236" s="413">
        <v>8446.7794363473076</v>
      </c>
      <c r="AL236" s="413">
        <v>2.8646928844247205E-2</v>
      </c>
      <c r="AN236" s="413">
        <v>6902.3347960644223</v>
      </c>
      <c r="AO236" s="413">
        <v>2.2665285402872437E-2</v>
      </c>
      <c r="AQ236" s="413">
        <v>5192.0058111996141</v>
      </c>
      <c r="AR236" s="413">
        <v>1.7020353582059958E-2</v>
      </c>
      <c r="AT236" s="413">
        <v>4124.7381936892989</v>
      </c>
      <c r="AU236" s="413">
        <v>1.695699462126439E-2</v>
      </c>
      <c r="AW236" s="413">
        <v>3267.6327602332767</v>
      </c>
      <c r="AX236" s="413">
        <v>1.8655766060102431E-2</v>
      </c>
      <c r="AZ236" s="413">
        <v>2616.1429036722802</v>
      </c>
      <c r="BA236" s="413">
        <v>1.5939031802334327E-2</v>
      </c>
      <c r="BC236" s="413">
        <v>2039.9112081053299</v>
      </c>
      <c r="BD236" s="413">
        <v>1.3119395729788486E-2</v>
      </c>
      <c r="CD236" s="413">
        <v>145.28753119045535</v>
      </c>
      <c r="CE236" s="413">
        <v>1.0895646298169035E-2</v>
      </c>
      <c r="CG236" s="413">
        <v>91.663774165736513</v>
      </c>
      <c r="CH236" s="413">
        <v>1.187151082548046E-2</v>
      </c>
    </row>
    <row r="237" spans="19:89" x14ac:dyDescent="0.2">
      <c r="S237" s="413">
        <v>28310.248350757356</v>
      </c>
      <c r="T237" s="413">
        <v>0.22800937539627045</v>
      </c>
      <c r="V237" s="413">
        <v>27835.401504259313</v>
      </c>
      <c r="W237" s="413">
        <v>5.292732540238642E-2</v>
      </c>
      <c r="Y237" s="413">
        <v>23686.593219274277</v>
      </c>
      <c r="Z237" s="413">
        <v>4.8395753524522349E-2</v>
      </c>
      <c r="AB237" s="413">
        <v>20064.027786416689</v>
      </c>
      <c r="AC237" s="413">
        <v>3.2374575428176434E-2</v>
      </c>
      <c r="AE237" s="413">
        <v>15177.701223461307</v>
      </c>
      <c r="AF237" s="413">
        <v>2.2903209173503625E-2</v>
      </c>
      <c r="AH237" s="413">
        <v>11193.723999580909</v>
      </c>
      <c r="AI237" s="413">
        <v>2.9448543241330595E-2</v>
      </c>
      <c r="AK237" s="413">
        <v>8581.7963894344866</v>
      </c>
      <c r="AL237" s="413">
        <v>2.7230161089036829E-2</v>
      </c>
      <c r="AN237" s="413">
        <v>7010.1938507952746</v>
      </c>
      <c r="AO237" s="413">
        <v>2.1560422766122075E-2</v>
      </c>
      <c r="AQ237" s="413">
        <v>5258.2933604107066</v>
      </c>
      <c r="AR237" s="413">
        <v>1.6118366392203543E-2</v>
      </c>
      <c r="AT237" s="413">
        <v>4192.1468363768618</v>
      </c>
      <c r="AU237" s="413">
        <v>1.614242962972608E-2</v>
      </c>
      <c r="AW237" s="413">
        <v>3314.0195479941117</v>
      </c>
      <c r="AX237" s="413">
        <v>1.770668862346516E-2</v>
      </c>
      <c r="AZ237" s="413">
        <v>2658.8972880555293</v>
      </c>
      <c r="BA237" s="413">
        <v>1.5162053247184823E-2</v>
      </c>
      <c r="BC237" s="413">
        <v>2068.8694586813754</v>
      </c>
      <c r="BD237" s="413">
        <v>1.2451970847350332E-2</v>
      </c>
      <c r="CD237" s="413">
        <v>149.28385994030677</v>
      </c>
      <c r="CE237" s="413">
        <v>1.070233295697472E-2</v>
      </c>
      <c r="CG237" s="413">
        <v>93.5895643691847</v>
      </c>
      <c r="CH237" s="413">
        <v>1.1377359058140959E-2</v>
      </c>
    </row>
    <row r="238" spans="19:89" x14ac:dyDescent="0.2">
      <c r="S238" s="413">
        <v>28691.906856759539</v>
      </c>
      <c r="T238" s="413">
        <v>0.21803005227975447</v>
      </c>
      <c r="V238" s="413">
        <v>28280.334526055904</v>
      </c>
      <c r="W238" s="413">
        <v>5.0309741911767791E-2</v>
      </c>
      <c r="Y238" s="413">
        <v>24065.209906211778</v>
      </c>
      <c r="Z238" s="413">
        <v>4.6036610063666224E-2</v>
      </c>
      <c r="AB238" s="413">
        <v>20384.7398304321</v>
      </c>
      <c r="AC238" s="413">
        <v>3.0773452501364769E-2</v>
      </c>
      <c r="AE238" s="413">
        <v>15409.443702888982</v>
      </c>
      <c r="AF238" s="413">
        <v>2.1770503869410453E-2</v>
      </c>
      <c r="AH238" s="413">
        <v>11368.642273641039</v>
      </c>
      <c r="AI238" s="413">
        <v>2.799213069780539E-2</v>
      </c>
      <c r="AK238" s="413">
        <v>8718.971511532498</v>
      </c>
      <c r="AL238" s="413">
        <v>2.5883461259191758E-2</v>
      </c>
      <c r="AN238" s="413">
        <v>7119.7383606700896</v>
      </c>
      <c r="AO238" s="413">
        <v>2.0494126552317655E-2</v>
      </c>
      <c r="AQ238" s="413">
        <v>5325.4272182239392</v>
      </c>
      <c r="AR238" s="413">
        <v>1.5275569430055754E-2</v>
      </c>
      <c r="AT238" s="413">
        <v>4260.6571065849184</v>
      </c>
      <c r="AU238" s="413">
        <v>1.5355536058908921E-2</v>
      </c>
      <c r="AW238" s="413">
        <v>3363.4345521949854</v>
      </c>
      <c r="AX238" s="413">
        <v>1.6818433885778316E-2</v>
      </c>
      <c r="AZ238" s="413">
        <v>2700.44643868201</v>
      </c>
      <c r="BA238" s="413">
        <v>1.441219596718854E-2</v>
      </c>
      <c r="BC238" s="413">
        <v>2099.7181581266418</v>
      </c>
      <c r="BD238" s="413">
        <v>1.1818499965757357E-2</v>
      </c>
      <c r="CG238" s="413">
        <v>95.219667484158379</v>
      </c>
      <c r="CH238" s="413">
        <v>1.0855086810181916E-2</v>
      </c>
    </row>
    <row r="239" spans="19:89" x14ac:dyDescent="0.2">
      <c r="S239" s="413">
        <v>29047.984794638727</v>
      </c>
      <c r="T239" s="413">
        <v>0.2081767071443765</v>
      </c>
      <c r="V239" s="413">
        <v>28752.637298342052</v>
      </c>
      <c r="W239" s="413">
        <v>4.7857297430489769E-2</v>
      </c>
      <c r="Y239" s="413">
        <v>24449.878565009523</v>
      </c>
      <c r="Z239" s="413">
        <v>4.3759815051816503E-2</v>
      </c>
      <c r="AB239" s="413">
        <v>20717.877978596498</v>
      </c>
      <c r="AC239" s="413">
        <v>2.929518482267222E-2</v>
      </c>
      <c r="AE239" s="413">
        <v>15633.702035257757</v>
      </c>
      <c r="AF239" s="413">
        <v>2.0662969933783457E-2</v>
      </c>
      <c r="AH239" s="413">
        <v>11550.363538188332</v>
      </c>
      <c r="AI239" s="413">
        <v>2.6607746759551246E-2</v>
      </c>
      <c r="AK239" s="413">
        <v>8864.5848674348708</v>
      </c>
      <c r="AL239" s="413">
        <v>2.4621722492318247E-2</v>
      </c>
      <c r="AN239" s="413">
        <v>7230.9946633853278</v>
      </c>
      <c r="AO239" s="413">
        <v>1.9466040195124604E-2</v>
      </c>
      <c r="AQ239" s="413">
        <v>5393.4181896586415</v>
      </c>
      <c r="AR239" s="413">
        <v>1.4466046415316776E-2</v>
      </c>
      <c r="AT239" s="413">
        <v>4328.7612810830569</v>
      </c>
      <c r="AU239" s="413">
        <v>1.4607001118483629E-2</v>
      </c>
      <c r="AW239" s="413">
        <v>3412.3836407052572</v>
      </c>
      <c r="AX239" s="413">
        <v>1.5974738381938147E-2</v>
      </c>
      <c r="AZ239" s="413">
        <v>2743.6115352579936</v>
      </c>
      <c r="BA239" s="413">
        <v>1.3719875744869213E-2</v>
      </c>
      <c r="BC239" s="413">
        <v>2131.7779466874713</v>
      </c>
      <c r="BD239" s="413">
        <v>1.1225625780743239E-2</v>
      </c>
    </row>
    <row r="240" spans="19:89" x14ac:dyDescent="0.2">
      <c r="S240" s="413">
        <v>29418.847191865665</v>
      </c>
      <c r="T240" s="413">
        <v>0.19891697662594215</v>
      </c>
      <c r="V240" s="413">
        <v>29243.131360284351</v>
      </c>
      <c r="W240" s="413">
        <v>4.5592365782879452E-2</v>
      </c>
      <c r="Y240" s="413">
        <v>24823.194352225204</v>
      </c>
      <c r="Z240" s="413">
        <v>4.1564607135381737E-2</v>
      </c>
      <c r="AB240" s="413">
        <v>21056.460445731122</v>
      </c>
      <c r="AC240" s="413">
        <v>2.7887928848947439E-2</v>
      </c>
      <c r="AE240" s="413">
        <v>15850.04899839298</v>
      </c>
      <c r="AF240" s="413">
        <v>1.9597156809293258E-2</v>
      </c>
      <c r="AH240" s="413">
        <v>11743.263262021974</v>
      </c>
      <c r="AI240" s="413">
        <v>2.5329587539823235E-2</v>
      </c>
      <c r="AK240" s="413">
        <v>9009.4545793639245</v>
      </c>
      <c r="AL240" s="413">
        <v>2.342148959206317E-2</v>
      </c>
      <c r="AN240" s="413">
        <v>7343.989508202365</v>
      </c>
      <c r="AO240" s="413">
        <v>1.8517130877867643E-2</v>
      </c>
      <c r="AQ240" s="413">
        <v>5460.3526474024802</v>
      </c>
      <c r="AR240" s="413">
        <v>1.3699423766053055E-2</v>
      </c>
      <c r="AT240" s="413">
        <v>4399.5041764558446</v>
      </c>
      <c r="AU240" s="413">
        <v>1.3905323019962742E-2</v>
      </c>
      <c r="AW240" s="413">
        <v>3463.2653417629713</v>
      </c>
      <c r="AX240" s="413">
        <v>1.5173366801242922E-2</v>
      </c>
      <c r="AZ240" s="413">
        <v>2788.4490791139019</v>
      </c>
      <c r="BA240" s="413">
        <v>1.3060812584230386E-2</v>
      </c>
      <c r="BC240" s="413">
        <v>2162.0403226709832</v>
      </c>
      <c r="BD240" s="413">
        <v>1.0646598693830134E-2</v>
      </c>
    </row>
    <row r="241" spans="19:53" x14ac:dyDescent="0.2">
      <c r="S241" s="413">
        <v>29815.451033995276</v>
      </c>
      <c r="T241" s="413">
        <v>0.19021094521973006</v>
      </c>
      <c r="V241" s="413">
        <v>29741.992808574731</v>
      </c>
      <c r="W241" s="413">
        <v>4.3402240358084473E-2</v>
      </c>
      <c r="Y241" s="413">
        <v>25211.092991937359</v>
      </c>
      <c r="Z241" s="413">
        <v>3.9508980318714387E-2</v>
      </c>
      <c r="AB241" s="413">
        <v>21385.4983708328</v>
      </c>
      <c r="AC241" s="413">
        <v>2.6508698336398996E-2</v>
      </c>
      <c r="AE241" s="413">
        <v>16080.719593962669</v>
      </c>
      <c r="AF241" s="413">
        <v>1.860018786735743E-2</v>
      </c>
      <c r="AH241" s="413">
        <v>11939.384555750974</v>
      </c>
      <c r="AI241" s="413">
        <v>2.4094848405521334E-2</v>
      </c>
      <c r="AK241" s="413">
        <v>9156.6918283799569</v>
      </c>
      <c r="AL241" s="413">
        <v>2.2279764337457354E-2</v>
      </c>
      <c r="AN241" s="413">
        <v>7458.7500623788528</v>
      </c>
      <c r="AO241" s="413">
        <v>1.7614477958077825E-2</v>
      </c>
      <c r="AQ241" s="413">
        <v>5528.1177883004693</v>
      </c>
      <c r="AR241" s="413">
        <v>1.297342799364919E-2</v>
      </c>
      <c r="AT241" s="413">
        <v>4472.979192011624</v>
      </c>
      <c r="AU241" s="413">
        <v>1.3247228897036094E-2</v>
      </c>
      <c r="AW241" s="413">
        <v>3516.1446075621639</v>
      </c>
      <c r="AX241" s="413">
        <v>1.441219596718854E-2</v>
      </c>
      <c r="AZ241" s="413">
        <v>2836.0175056600365</v>
      </c>
      <c r="BA241" s="413">
        <v>1.2433408912189603E-2</v>
      </c>
    </row>
    <row r="242" spans="19:53" x14ac:dyDescent="0.2">
      <c r="S242" s="413">
        <v>30228.052110257602</v>
      </c>
      <c r="T242" s="413">
        <v>0.18188595209457176</v>
      </c>
      <c r="V242" s="413">
        <v>30238.706369153806</v>
      </c>
      <c r="W242" s="413">
        <v>4.1317322226088825E-2</v>
      </c>
      <c r="Y242" s="413">
        <v>25596.031469313766</v>
      </c>
      <c r="Z242" s="413">
        <v>3.7555016958064763E-2</v>
      </c>
      <c r="AB242" s="413">
        <v>21719.677993725229</v>
      </c>
      <c r="AC242" s="413">
        <v>2.5197679300473577E-2</v>
      </c>
      <c r="AE242" s="413">
        <v>16320.49754782832</v>
      </c>
      <c r="AF242" s="413">
        <v>1.7653937868013985E-2</v>
      </c>
      <c r="AH242" s="413">
        <v>12138.781222005982</v>
      </c>
      <c r="AI242" s="413">
        <v>2.2937401556835778E-2</v>
      </c>
      <c r="AK242" s="413">
        <v>9303.0563262744054</v>
      </c>
      <c r="AL242" s="413">
        <v>2.1177892235263947E-2</v>
      </c>
      <c r="AN242" s="413">
        <v>7572.6348468688193</v>
      </c>
      <c r="AO242" s="413">
        <v>1.6730848961665212E-2</v>
      </c>
      <c r="AQ242" s="413">
        <v>5596.723921459853</v>
      </c>
      <c r="AR242" s="413">
        <v>1.2285906092157651E-2</v>
      </c>
      <c r="AT242" s="413">
        <v>4552.4916536397313</v>
      </c>
      <c r="AU242" s="413">
        <v>1.2620280247969266E-2</v>
      </c>
      <c r="AW242" s="413">
        <v>3568.5734777113248</v>
      </c>
      <c r="AX242" s="413">
        <v>1.3689209212264672E-2</v>
      </c>
      <c r="AZ242" s="413">
        <v>2885.4140489739884</v>
      </c>
      <c r="BA242" s="413">
        <v>1.1827318641966213E-2</v>
      </c>
    </row>
    <row r="243" spans="19:53" x14ac:dyDescent="0.2">
      <c r="S243" s="413">
        <v>30624.770986454714</v>
      </c>
      <c r="T243" s="413">
        <v>0.17366605285350251</v>
      </c>
      <c r="V243" s="413">
        <v>30743.715418298525</v>
      </c>
      <c r="W243" s="413">
        <v>3.9361906527149639E-2</v>
      </c>
      <c r="Y243" s="413">
        <v>25996.006816889705</v>
      </c>
      <c r="Z243" s="413">
        <v>3.5697689166947995E-2</v>
      </c>
      <c r="AB243" s="413">
        <v>22066.854662282294</v>
      </c>
      <c r="AC243" s="413">
        <v>2.3987255644359631E-2</v>
      </c>
      <c r="AE243" s="413">
        <v>16558.014724572247</v>
      </c>
      <c r="AF243" s="413">
        <v>1.6755826579292331E-2</v>
      </c>
      <c r="AH243" s="413">
        <v>12345.857882377375</v>
      </c>
      <c r="AI243" s="413">
        <v>2.185184826633749E-2</v>
      </c>
      <c r="AK243" s="413">
        <v>9458.4243361395402</v>
      </c>
      <c r="AL243" s="413">
        <v>2.0160567526805038E-2</v>
      </c>
      <c r="AN243" s="413">
        <v>7688.2584943090023</v>
      </c>
      <c r="AO243" s="413">
        <v>1.5891547149127105E-2</v>
      </c>
      <c r="AQ243" s="413">
        <v>5664.1850703332257</v>
      </c>
      <c r="AR243" s="413">
        <v>1.1608813118941361E-2</v>
      </c>
      <c r="AT243" s="413">
        <v>4636.6843314344678</v>
      </c>
      <c r="AU243" s="413">
        <v>1.2014038475591344E-2</v>
      </c>
      <c r="AW243" s="413">
        <v>3623.0606529145352</v>
      </c>
      <c r="AX243" s="413">
        <v>1.3002491034938926E-2</v>
      </c>
      <c r="AZ243" s="413">
        <v>2924.3131360284351</v>
      </c>
      <c r="BA243" s="413">
        <v>1.1225625780743239E-2</v>
      </c>
    </row>
    <row r="244" spans="19:53" x14ac:dyDescent="0.2">
      <c r="S244" s="413">
        <v>31004.836534392016</v>
      </c>
      <c r="T244" s="413">
        <v>0.16569399542308569</v>
      </c>
      <c r="V244" s="413">
        <v>31257.158496882352</v>
      </c>
      <c r="W244" s="413">
        <v>3.7499034351111925E-2</v>
      </c>
      <c r="Y244" s="413">
        <v>26392.929841415498</v>
      </c>
      <c r="Z244" s="413">
        <v>3.3932217718953279E-2</v>
      </c>
      <c r="AB244" s="413">
        <v>22427.482816438598</v>
      </c>
      <c r="AC244" s="413">
        <v>2.2817951042694507E-2</v>
      </c>
      <c r="AE244" s="413">
        <v>16804.909576978345</v>
      </c>
      <c r="AF244" s="413">
        <v>1.5915271766395712E-2</v>
      </c>
      <c r="AH244" s="413">
        <v>12552.042957689171</v>
      </c>
      <c r="AI244" s="413">
        <v>2.080214865884664E-2</v>
      </c>
      <c r="AK244" s="413">
        <v>9619.7765252994013</v>
      </c>
      <c r="AL244" s="413">
        <v>1.9206432841461226E-2</v>
      </c>
      <c r="AN244" s="413">
        <v>7805.6475547286436</v>
      </c>
      <c r="AO244" s="413">
        <v>1.5094348850531654E-2</v>
      </c>
      <c r="AQ244" s="413">
        <v>5738.5229445528066</v>
      </c>
      <c r="AR244" s="413">
        <v>1.0977220485880689E-2</v>
      </c>
      <c r="AT244" s="413">
        <v>4695.8819617863537</v>
      </c>
      <c r="AU244" s="413">
        <v>1.1402846589750708E-2</v>
      </c>
      <c r="AW244" s="413">
        <v>3680.9732116468731</v>
      </c>
      <c r="AX244" s="413">
        <v>1.2359437458903923E-2</v>
      </c>
      <c r="AZ244" s="413">
        <v>2934.6366104587478</v>
      </c>
      <c r="BA244" s="413">
        <v>1.05753666275293E-2</v>
      </c>
    </row>
    <row r="245" spans="19:53" x14ac:dyDescent="0.2">
      <c r="S245" s="413">
        <v>31411.750081508246</v>
      </c>
      <c r="T245" s="413">
        <v>0.15820585281754906</v>
      </c>
      <c r="V245" s="413">
        <v>31779.176459515154</v>
      </c>
      <c r="W245" s="413">
        <v>3.5724325911296241E-2</v>
      </c>
      <c r="Y245" s="413">
        <v>26805.357889080726</v>
      </c>
      <c r="Z245" s="413">
        <v>3.2254059749965786E-2</v>
      </c>
      <c r="AB245" s="413">
        <v>22802.038580616154</v>
      </c>
      <c r="AC245" s="413">
        <v>2.1721842651251957E-2</v>
      </c>
      <c r="AE245" s="413">
        <v>17055.485853103306</v>
      </c>
      <c r="AF245" s="413">
        <v>1.5105611885221496E-2</v>
      </c>
      <c r="AH245" s="413">
        <v>12761.67147821849</v>
      </c>
      <c r="AI245" s="413">
        <v>1.9802873585360273E-2</v>
      </c>
      <c r="AK245" s="413">
        <v>9780.4339997534607</v>
      </c>
      <c r="AL245" s="413">
        <v>1.8270178580612775E-2</v>
      </c>
      <c r="AN245" s="413">
        <v>7927.6221896442394</v>
      </c>
      <c r="AO245" s="413">
        <v>1.4347839971565923E-2</v>
      </c>
      <c r="AT245" s="413">
        <v>4690.9200911562148</v>
      </c>
      <c r="AU245" s="413">
        <v>1.0734312006226578E-2</v>
      </c>
      <c r="AW245" s="413">
        <v>3738.4937902377828</v>
      </c>
      <c r="AX245" s="413">
        <v>1.173942718417266E-2</v>
      </c>
    </row>
    <row r="246" spans="19:53" x14ac:dyDescent="0.2">
      <c r="S246" s="413">
        <v>31846.441539844258</v>
      </c>
      <c r="T246" s="413">
        <v>0.15116883324112926</v>
      </c>
      <c r="V246" s="413">
        <v>32309.912513184212</v>
      </c>
      <c r="W246" s="413">
        <v>3.4008232589124915E-2</v>
      </c>
      <c r="Y246" s="413">
        <v>27243.425157161382</v>
      </c>
      <c r="Z246" s="413">
        <v>3.0681773989260801E-2</v>
      </c>
      <c r="AB246" s="413">
        <v>23166.516166011992</v>
      </c>
      <c r="AC246" s="413">
        <v>2.0647563226069272E-2</v>
      </c>
      <c r="AE246" s="413">
        <v>17309.798446277124</v>
      </c>
      <c r="AF246" s="413">
        <v>1.4347839971565923E-2</v>
      </c>
      <c r="AH246" s="413">
        <v>12979.374084611592</v>
      </c>
      <c r="AI246" s="413">
        <v>1.8879744501991876E-2</v>
      </c>
      <c r="AK246" s="413">
        <v>9940.2710002756776</v>
      </c>
      <c r="AL246" s="413">
        <v>1.7379563822330597E-2</v>
      </c>
      <c r="AN246" s="413">
        <v>8051.5028562450389</v>
      </c>
      <c r="AO246" s="413">
        <v>1.3638250572326874E-2</v>
      </c>
      <c r="AW246" s="413">
        <v>3782.2233254908042</v>
      </c>
      <c r="AX246" s="413">
        <v>1.1117300688073491E-2</v>
      </c>
    </row>
    <row r="247" spans="19:53" x14ac:dyDescent="0.2">
      <c r="S247" s="413">
        <v>32275.772471491055</v>
      </c>
      <c r="T247" s="413">
        <v>0.1444448213293249</v>
      </c>
      <c r="V247" s="413">
        <v>32872.672788726326</v>
      </c>
      <c r="W247" s="413">
        <v>3.2398732546163267E-2</v>
      </c>
      <c r="Y247" s="413">
        <v>27669.143435381877</v>
      </c>
      <c r="Z247" s="413">
        <v>2.9142625044692953E-2</v>
      </c>
      <c r="AB247" s="413">
        <v>23536.81971779175</v>
      </c>
      <c r="AC247" s="413">
        <v>1.9626413560727852E-2</v>
      </c>
      <c r="AE247" s="413">
        <v>17561.713220622543</v>
      </c>
      <c r="AF247" s="413">
        <v>1.3617920270727824E-2</v>
      </c>
      <c r="AH247" s="413">
        <v>13200.790501136182</v>
      </c>
      <c r="AI247" s="413">
        <v>1.7986227042434806E-2</v>
      </c>
      <c r="AK247" s="413">
        <v>10106.280972554479</v>
      </c>
      <c r="AL247" s="413">
        <v>1.6557045079394189E-2</v>
      </c>
      <c r="AN247" s="413">
        <v>8171.5579861870283</v>
      </c>
      <c r="AO247" s="413">
        <v>1.2954088731440617E-2</v>
      </c>
      <c r="AW247" s="413">
        <v>3790.2289311784102</v>
      </c>
      <c r="AX247" s="413">
        <v>1.0465507302368015E-2</v>
      </c>
    </row>
    <row r="248" spans="19:53" x14ac:dyDescent="0.2">
      <c r="S248" s="413">
        <v>32710.89133547679</v>
      </c>
      <c r="T248" s="413">
        <v>0.13791698416791534</v>
      </c>
      <c r="V248" s="413">
        <v>33433.450940509021</v>
      </c>
      <c r="W248" s="413">
        <v>3.08654049529608E-2</v>
      </c>
      <c r="Y248" s="413">
        <v>28091.612939093287</v>
      </c>
      <c r="Z248" s="413">
        <v>2.7660048141381035E-2</v>
      </c>
      <c r="AB248" s="413">
        <v>23929.902239261603</v>
      </c>
      <c r="AC248" s="413">
        <v>1.8683617401792134E-2</v>
      </c>
      <c r="AE248" s="413">
        <v>17811.016469688853</v>
      </c>
      <c r="AF248" s="413">
        <v>1.291549665014884E-2</v>
      </c>
      <c r="AH248" s="413">
        <v>13425.9840820438</v>
      </c>
      <c r="AI248" s="413">
        <v>1.7134996884511988E-2</v>
      </c>
      <c r="AK248" s="413">
        <v>10278.685011666546</v>
      </c>
      <c r="AL248" s="413">
        <v>1.5773453497656874E-2</v>
      </c>
      <c r="AN248" s="413">
        <v>8296.3263605689663</v>
      </c>
      <c r="AO248" s="413">
        <v>1.231342894858488E-2</v>
      </c>
    </row>
    <row r="249" spans="19:53" x14ac:dyDescent="0.2">
      <c r="S249" s="413">
        <v>33151.876160562744</v>
      </c>
      <c r="T249" s="413">
        <v>0.13178241644980657</v>
      </c>
      <c r="V249" s="413">
        <v>33991.814617280477</v>
      </c>
      <c r="W249" s="413">
        <v>2.9382720144368202E-2</v>
      </c>
      <c r="Y249" s="413">
        <v>28540.641354588493</v>
      </c>
      <c r="Z249" s="413">
        <v>2.6292087738807375E-2</v>
      </c>
      <c r="AB249" s="413">
        <v>24338.124790446302</v>
      </c>
      <c r="AC249" s="413">
        <v>1.7799382005787477E-2</v>
      </c>
      <c r="AE249" s="413">
        <v>18063.858787478937</v>
      </c>
      <c r="AF249" s="413">
        <v>1.2258444754550983E-2</v>
      </c>
      <c r="AH249" s="413">
        <v>13655.019262352427</v>
      </c>
      <c r="AI249" s="413">
        <v>1.6336233316217856E-2</v>
      </c>
      <c r="AK249" s="413">
        <v>10446.664692488361</v>
      </c>
      <c r="AL249" s="413">
        <v>1.5015742399563079E-2</v>
      </c>
      <c r="AN249" s="413">
        <v>8420.0320285718917</v>
      </c>
      <c r="AO249" s="413">
        <v>1.1695726687403403E-2</v>
      </c>
    </row>
    <row r="250" spans="19:53" x14ac:dyDescent="0.2">
      <c r="S250" s="413">
        <v>33575.133896078536</v>
      </c>
      <c r="T250" s="413">
        <v>0.12582682629846378</v>
      </c>
      <c r="V250" s="413">
        <v>34559.503385742093</v>
      </c>
      <c r="W250" s="413">
        <v>2.7971259226891945E-2</v>
      </c>
      <c r="Y250" s="413">
        <v>29007.067538458523</v>
      </c>
      <c r="Z250" s="413">
        <v>2.5010429693544507E-2</v>
      </c>
      <c r="AB250" s="413">
        <v>24735.871236558822</v>
      </c>
      <c r="AC250" s="413">
        <v>1.6944351160006019E-2</v>
      </c>
      <c r="AE250" s="413">
        <v>18320.29041404173</v>
      </c>
      <c r="AF250" s="413">
        <v>1.1617475331943152E-2</v>
      </c>
      <c r="AH250" s="413">
        <v>13887.961576283324</v>
      </c>
      <c r="AI250" s="413">
        <v>1.5563092043575182E-2</v>
      </c>
      <c r="AK250" s="413">
        <v>10613.648671096074</v>
      </c>
      <c r="AL250" s="413">
        <v>1.4273121095621167E-2</v>
      </c>
      <c r="AN250" s="413">
        <v>8551.6073175484689</v>
      </c>
      <c r="AO250" s="413">
        <v>1.1109011414904108E-2</v>
      </c>
    </row>
    <row r="251" spans="19:53" x14ac:dyDescent="0.2">
      <c r="S251" s="413">
        <v>34003.795461827227</v>
      </c>
      <c r="T251" s="413">
        <v>0.12014038475591345</v>
      </c>
      <c r="V251" s="413">
        <v>35149.05734625335</v>
      </c>
      <c r="W251" s="413">
        <v>2.6647469676541413E-2</v>
      </c>
      <c r="Y251" s="413">
        <v>29460.345302816728</v>
      </c>
      <c r="Z251" s="413">
        <v>2.3791248518178969E-2</v>
      </c>
      <c r="AB251" s="413">
        <v>25131.260034323052</v>
      </c>
      <c r="AC251" s="413">
        <v>1.6106348228278874E-2</v>
      </c>
      <c r="AE251" s="413">
        <v>18586.911186081306</v>
      </c>
      <c r="AF251" s="413">
        <v>1.1001811628050967E-2</v>
      </c>
      <c r="AH251" s="413">
        <v>14129.856167616505</v>
      </c>
      <c r="AI251" s="413">
        <v>1.4837604258651667E-2</v>
      </c>
      <c r="AK251" s="413">
        <v>10783.301793390548</v>
      </c>
      <c r="AL251" s="413">
        <v>1.3567227006784139E-2</v>
      </c>
      <c r="AN251" s="413">
        <v>8700.5555664299172</v>
      </c>
      <c r="AO251" s="413">
        <v>1.0591154676569389E-2</v>
      </c>
    </row>
    <row r="252" spans="19:53" x14ac:dyDescent="0.2">
      <c r="S252" s="413">
        <v>34462.2102949849</v>
      </c>
      <c r="T252" s="413">
        <v>0.11471092829649743</v>
      </c>
      <c r="V252" s="413">
        <v>35748.66856564577</v>
      </c>
      <c r="W252" s="413">
        <v>2.5386330819154052E-2</v>
      </c>
      <c r="Y252" s="413">
        <v>29920.706193774684</v>
      </c>
      <c r="Z252" s="413">
        <v>2.2631498658331761E-2</v>
      </c>
      <c r="AB252" s="413">
        <v>25541.968314071273</v>
      </c>
      <c r="AC252" s="413">
        <v>1.5321213514305205E-2</v>
      </c>
      <c r="AE252" s="413">
        <v>18937.325366694975</v>
      </c>
      <c r="AF252" s="413">
        <v>1.0520293563661944E-2</v>
      </c>
      <c r="AH252" s="413">
        <v>14381.030965913078</v>
      </c>
      <c r="AI252" s="413">
        <v>1.4145935751067092E-2</v>
      </c>
      <c r="AK252" s="413">
        <v>10963.391011455649</v>
      </c>
      <c r="AL252" s="413">
        <v>1.291549665014884E-2</v>
      </c>
    </row>
    <row r="253" spans="19:53" x14ac:dyDescent="0.2">
      <c r="S253" s="413">
        <v>34926.805148825741</v>
      </c>
      <c r="T253" s="413">
        <v>0.10969035659203689</v>
      </c>
      <c r="V253" s="413">
        <v>36371.323627433914</v>
      </c>
      <c r="W253" s="413">
        <v>2.4202923764710341E-2</v>
      </c>
      <c r="Y253" s="413">
        <v>30409.686123667336</v>
      </c>
      <c r="Z253" s="413">
        <v>2.1528283020990271E-2</v>
      </c>
      <c r="AB253" s="413">
        <v>25959.388604710446</v>
      </c>
      <c r="AC253" s="413">
        <v>1.457435169188645E-2</v>
      </c>
      <c r="AH253" s="413">
        <v>14626.358384758078</v>
      </c>
      <c r="AI253" s="413">
        <v>1.3466405899655823E-2</v>
      </c>
      <c r="AK253" s="413">
        <v>11150.416574852597</v>
      </c>
      <c r="AL253" s="413">
        <v>1.2304247819183925E-2</v>
      </c>
    </row>
    <row r="254" spans="19:53" x14ac:dyDescent="0.2">
      <c r="S254" s="413">
        <v>35372.72381673145</v>
      </c>
      <c r="T254" s="413">
        <v>0.10481131341546858</v>
      </c>
      <c r="V254" s="413">
        <v>37004.823829517532</v>
      </c>
      <c r="W254" s="413">
        <v>2.3057477386777853E-2</v>
      </c>
      <c r="Y254" s="413">
        <v>30906.65722095724</v>
      </c>
      <c r="Z254" s="413">
        <v>2.0478845737475406E-2</v>
      </c>
      <c r="AB254" s="413">
        <v>26374.334629976816</v>
      </c>
      <c r="AC254" s="413">
        <v>1.3853559887556365E-2</v>
      </c>
      <c r="AH254" s="413">
        <v>14875.870868121749</v>
      </c>
      <c r="AI254" s="413">
        <v>1.2809960217839757E-2</v>
      </c>
      <c r="AK254" s="413">
        <v>11332.642551730767</v>
      </c>
      <c r="AL254" s="413">
        <v>1.170445375318859E-2</v>
      </c>
    </row>
    <row r="255" spans="19:53" x14ac:dyDescent="0.2">
      <c r="S255" s="413">
        <v>35836.962372011774</v>
      </c>
      <c r="T255" s="413">
        <v>0.10014929079620734</v>
      </c>
      <c r="V255" s="413">
        <v>37636.092751504242</v>
      </c>
      <c r="W255" s="413">
        <v>2.1966241294242017E-2</v>
      </c>
      <c r="Y255" s="413">
        <v>31400.682514210042</v>
      </c>
      <c r="Z255" s="413">
        <v>1.9480565279191678E-2</v>
      </c>
      <c r="AB255" s="413">
        <v>26805.357889080726</v>
      </c>
      <c r="AC255" s="413">
        <v>1.3178241644980654E-2</v>
      </c>
      <c r="AH255" s="413">
        <v>15134.972442143562</v>
      </c>
      <c r="AI255" s="413">
        <v>1.2212812193695313E-2</v>
      </c>
      <c r="AK255" s="413">
        <v>11525.967213397857</v>
      </c>
      <c r="AL255" s="413">
        <v>1.1125596146496181E-2</v>
      </c>
    </row>
    <row r="256" spans="19:53" x14ac:dyDescent="0.2">
      <c r="S256" s="413">
        <v>36307.293685014884</v>
      </c>
      <c r="T256" s="413">
        <v>9.5766040629374008E-2</v>
      </c>
      <c r="V256" s="413">
        <v>38278.130551994531</v>
      </c>
      <c r="W256" s="413">
        <v>2.092664988900992E-2</v>
      </c>
      <c r="Y256" s="413">
        <v>31902.604520091088</v>
      </c>
      <c r="Z256" s="413">
        <v>1.8530947908963129E-2</v>
      </c>
      <c r="AB256" s="413">
        <v>27224.230726904672</v>
      </c>
      <c r="AC256" s="413">
        <v>1.2517156118236622E-2</v>
      </c>
      <c r="AH256" s="413">
        <v>15409.443702888982</v>
      </c>
      <c r="AI256" s="413">
        <v>1.1660883446443409E-2</v>
      </c>
      <c r="AK256" s="413">
        <v>11747.402323534223</v>
      </c>
      <c r="AL256" s="413">
        <v>1.0622801520149907E-2</v>
      </c>
    </row>
    <row r="257" spans="19:35" x14ac:dyDescent="0.2">
      <c r="S257" s="413">
        <v>36770.837372056856</v>
      </c>
      <c r="T257" s="413">
        <v>9.1438124176099492E-2</v>
      </c>
      <c r="V257" s="413">
        <v>38944.842703811315</v>
      </c>
      <c r="W257" s="413">
        <v>1.9966021994264466E-2</v>
      </c>
      <c r="Y257" s="413">
        <v>32401.129275649346</v>
      </c>
      <c r="Z257" s="413">
        <v>1.7614477958077825E-2</v>
      </c>
      <c r="AB257" s="413">
        <v>27630.168427709694</v>
      </c>
      <c r="AC257" s="413">
        <v>1.1862659198729799E-2</v>
      </c>
      <c r="AH257" s="413">
        <v>15677.83882097079</v>
      </c>
      <c r="AI257" s="413">
        <v>1.1109011414904108E-2</v>
      </c>
    </row>
    <row r="258" spans="19:35" x14ac:dyDescent="0.2">
      <c r="S258" s="413">
        <v>37227.178040207618</v>
      </c>
      <c r="T258" s="413">
        <v>8.7240700642345542E-2</v>
      </c>
      <c r="V258" s="413">
        <v>39623.167363526794</v>
      </c>
      <c r="W258" s="413">
        <v>1.9049491265432213E-2</v>
      </c>
      <c r="Y258" s="413">
        <v>32907.44420808008</v>
      </c>
      <c r="Z258" s="413">
        <v>1.6730848961665212E-2</v>
      </c>
      <c r="AB258" s="413">
        <v>28151.072774477296</v>
      </c>
      <c r="AC258" s="413">
        <v>1.1368875880450151E-2</v>
      </c>
    </row>
    <row r="259" spans="19:35" x14ac:dyDescent="0.2">
      <c r="S259" s="413">
        <v>37715.75481592022</v>
      </c>
      <c r="T259" s="413">
        <v>8.3360221460650752E-2</v>
      </c>
      <c r="V259" s="413">
        <v>40299.102864868662</v>
      </c>
      <c r="W259" s="413">
        <v>1.8147940238640095E-2</v>
      </c>
      <c r="Y259" s="413">
        <v>33445.234982722999</v>
      </c>
      <c r="Z259" s="413">
        <v>1.5915271766395712E-2</v>
      </c>
      <c r="AB259" s="413">
        <v>28945.799697100301</v>
      </c>
      <c r="AC259" s="413">
        <v>1.1217255738301761E-2</v>
      </c>
    </row>
    <row r="260" spans="19:35" x14ac:dyDescent="0.2">
      <c r="S260" s="413">
        <v>38210.743768927226</v>
      </c>
      <c r="T260" s="413">
        <v>7.9652346563065315E-2</v>
      </c>
      <c r="V260" s="413">
        <v>40972.128072055864</v>
      </c>
      <c r="W260" s="413">
        <v>1.7276165663186273E-2</v>
      </c>
      <c r="Y260" s="413">
        <v>33991.814617280477</v>
      </c>
      <c r="Z260" s="413">
        <v>1.5150748128730171E-2</v>
      </c>
    </row>
    <row r="261" spans="19:35" x14ac:dyDescent="0.2">
      <c r="S261" s="413">
        <v>38712.229053899347</v>
      </c>
      <c r="T261" s="413">
        <v>7.6109398485673496E-2</v>
      </c>
      <c r="V261" s="413">
        <v>41671.075626534337</v>
      </c>
      <c r="W261" s="413">
        <v>1.6446268617656724E-2</v>
      </c>
      <c r="Y261" s="413">
        <v>34522.98632968375</v>
      </c>
      <c r="Z261" s="413">
        <v>1.440144995674098E-2</v>
      </c>
    </row>
    <row r="262" spans="19:35" x14ac:dyDescent="0.2">
      <c r="S262" s="413">
        <v>39234.119618816636</v>
      </c>
      <c r="T262" s="413">
        <v>7.2724041259282599E-2</v>
      </c>
      <c r="V262" s="413">
        <v>42381.946595951194</v>
      </c>
      <c r="W262" s="413">
        <v>1.5679610748110379E-2</v>
      </c>
      <c r="Y262" s="413">
        <v>35062.458375306443</v>
      </c>
      <c r="Z262" s="413">
        <v>1.3679002274644012E-2</v>
      </c>
    </row>
    <row r="263" spans="19:35" x14ac:dyDescent="0.2">
      <c r="S263" s="413">
        <v>39763.045938801704</v>
      </c>
      <c r="T263" s="413">
        <v>6.9489265219687416E-2</v>
      </c>
      <c r="V263" s="413">
        <v>43089.756853772211</v>
      </c>
      <c r="W263" s="413">
        <v>1.493754530538062E-2</v>
      </c>
      <c r="Y263" s="413">
        <v>35635.467525798675</v>
      </c>
      <c r="Z263" s="413">
        <v>1.3012193176384785E-2</v>
      </c>
    </row>
    <row r="264" spans="19:35" x14ac:dyDescent="0.2">
      <c r="S264" s="413">
        <v>40284.903941476725</v>
      </c>
      <c r="T264" s="413">
        <v>6.6398372493576288E-2</v>
      </c>
      <c r="V264" s="413">
        <v>43824.82924549788</v>
      </c>
      <c r="W264" s="413">
        <v>1.4230599428444936E-2</v>
      </c>
      <c r="Y264" s="413">
        <v>36205.080155491145</v>
      </c>
      <c r="Z264" s="413">
        <v>1.2377888961493074E-2</v>
      </c>
    </row>
    <row r="265" spans="19:35" x14ac:dyDescent="0.2">
      <c r="S265" s="413">
        <v>40813.610910787131</v>
      </c>
      <c r="T265" s="413">
        <v>6.3397657345523523E-2</v>
      </c>
      <c r="V265" s="413">
        <v>44588.151429416466</v>
      </c>
      <c r="W265" s="413">
        <v>1.35571110214415E-2</v>
      </c>
      <c r="Y265" s="413">
        <v>36757.881592255653</v>
      </c>
      <c r="Z265" s="413">
        <v>1.1756953068486092E-2</v>
      </c>
    </row>
    <row r="266" spans="19:35" x14ac:dyDescent="0.2">
      <c r="S266" s="413">
        <v>41334.687800935273</v>
      </c>
      <c r="T266" s="413">
        <v>6.0532552319550521E-2</v>
      </c>
      <c r="V266" s="413">
        <v>45364.768833567367</v>
      </c>
      <c r="W266" s="413">
        <v>1.291549665014884E-2</v>
      </c>
      <c r="Y266" s="413">
        <v>37332.277138051242</v>
      </c>
      <c r="Z266" s="413">
        <v>1.1175499046049137E-2</v>
      </c>
    </row>
    <row r="267" spans="19:35" x14ac:dyDescent="0.2">
      <c r="S267" s="413">
        <v>41877.172339222219</v>
      </c>
      <c r="T267" s="413">
        <v>5.7840055499128969E-2</v>
      </c>
      <c r="V267" s="413">
        <v>46122.394457283852</v>
      </c>
      <c r="W267" s="413">
        <v>1.229507353540959E-2</v>
      </c>
      <c r="Y267" s="413">
        <v>37982.514818523181</v>
      </c>
      <c r="Z267" s="413">
        <v>1.0654542925913602E-2</v>
      </c>
    </row>
    <row r="268" spans="19:35" x14ac:dyDescent="0.2">
      <c r="S268" s="413">
        <v>42426.776550837669</v>
      </c>
      <c r="T268" s="413">
        <v>5.5226112955322801E-2</v>
      </c>
      <c r="V268" s="413">
        <v>46892.672996477937</v>
      </c>
      <c r="W268" s="413">
        <v>1.170445375318859E-2</v>
      </c>
    </row>
    <row r="269" spans="19:35" x14ac:dyDescent="0.2">
      <c r="S269" s="413">
        <v>42968.449102978295</v>
      </c>
      <c r="T269" s="413">
        <v>5.2690984547067277E-2</v>
      </c>
      <c r="V269" s="413">
        <v>47675.815764316852</v>
      </c>
      <c r="W269" s="413">
        <v>1.1142205637566105E-2</v>
      </c>
    </row>
    <row r="270" spans="19:35" x14ac:dyDescent="0.2">
      <c r="S270" s="413">
        <v>43517.037314935602</v>
      </c>
      <c r="T270" s="413">
        <v>5.0309741911767791E-2</v>
      </c>
      <c r="V270" s="413">
        <v>48489.122185150838</v>
      </c>
      <c r="W270" s="413">
        <v>1.0606966295713591E-2</v>
      </c>
    </row>
    <row r="271" spans="19:35" x14ac:dyDescent="0.2">
      <c r="S271" s="413">
        <v>44088.163435667368</v>
      </c>
      <c r="T271" s="413">
        <v>4.8071957200186852E-2</v>
      </c>
      <c r="V271" s="413">
        <v>49403.274937540904</v>
      </c>
      <c r="W271" s="413">
        <v>1.0135166876538863E-2</v>
      </c>
    </row>
    <row r="272" spans="19:35" x14ac:dyDescent="0.2">
      <c r="S272" s="413">
        <v>44666.785127465271</v>
      </c>
      <c r="T272" s="413">
        <v>4.589946042428919E-2</v>
      </c>
    </row>
    <row r="273" spans="19:20" x14ac:dyDescent="0.2">
      <c r="S273" s="413">
        <v>45237.05639157891</v>
      </c>
      <c r="T273" s="413">
        <v>4.3825144428126218E-2</v>
      </c>
    </row>
    <row r="274" spans="19:20" x14ac:dyDescent="0.2">
      <c r="S274" s="413">
        <v>45830.756379546132</v>
      </c>
      <c r="T274" s="413">
        <v>4.1844572166903987E-2</v>
      </c>
    </row>
    <row r="275" spans="19:20" x14ac:dyDescent="0.2">
      <c r="S275" s="413">
        <v>46432.248202434283</v>
      </c>
      <c r="T275" s="413">
        <v>3.9983319449250085E-2</v>
      </c>
    </row>
    <row r="276" spans="19:20" x14ac:dyDescent="0.2">
      <c r="S276" s="413">
        <v>47041.634121811003</v>
      </c>
      <c r="T276" s="413">
        <v>3.8176369250999299E-2</v>
      </c>
    </row>
    <row r="277" spans="19:20" x14ac:dyDescent="0.2">
      <c r="S277" s="413">
        <v>47659.017741344578</v>
      </c>
      <c r="T277" s="413">
        <v>3.6451079831891747E-2</v>
      </c>
    </row>
    <row r="278" spans="19:20" x14ac:dyDescent="0.2">
      <c r="S278" s="413">
        <v>48301.522507934045</v>
      </c>
      <c r="T278" s="413">
        <v>3.4829730445693742E-2</v>
      </c>
    </row>
    <row r="279" spans="19:20" x14ac:dyDescent="0.2">
      <c r="S279" s="413">
        <v>48952.689063931975</v>
      </c>
      <c r="T279" s="413">
        <v>3.3280498918397267E-2</v>
      </c>
    </row>
    <row r="280" spans="19:20" x14ac:dyDescent="0.2">
      <c r="S280" s="413">
        <v>49560.211340598689</v>
      </c>
      <c r="T280" s="413">
        <v>3.1776466613255304E-2</v>
      </c>
    </row>
    <row r="281" spans="19:20" x14ac:dyDescent="0.2">
      <c r="S281" s="413">
        <v>50157.59453161589</v>
      </c>
      <c r="T281" s="413">
        <v>3.03177830500935E-2</v>
      </c>
    </row>
    <row r="282" spans="19:20" x14ac:dyDescent="0.2">
      <c r="S282" s="413">
        <v>50797.968240106849</v>
      </c>
      <c r="T282" s="413">
        <v>2.8926059661054729E-2</v>
      </c>
    </row>
    <row r="283" spans="19:20" x14ac:dyDescent="0.2">
      <c r="S283" s="413">
        <v>51464.650724304141</v>
      </c>
      <c r="T283" s="413">
        <v>2.7639424277607339E-2</v>
      </c>
    </row>
    <row r="284" spans="19:20" x14ac:dyDescent="0.2">
      <c r="S284" s="413">
        <v>52140.082879996844</v>
      </c>
      <c r="T284" s="413">
        <v>2.641001862504401E-2</v>
      </c>
    </row>
    <row r="285" spans="19:20" x14ac:dyDescent="0.2">
      <c r="S285" s="413">
        <v>52787.161977438816</v>
      </c>
      <c r="T285" s="413">
        <v>2.5216481193743388E-2</v>
      </c>
    </row>
    <row r="286" spans="19:20" x14ac:dyDescent="0.2">
      <c r="S286" s="413">
        <v>53442.27158298924</v>
      </c>
      <c r="T286" s="413">
        <v>2.405893063641526E-2</v>
      </c>
    </row>
    <row r="287" spans="19:20" x14ac:dyDescent="0.2">
      <c r="S287" s="413">
        <v>54143.658422157416</v>
      </c>
      <c r="T287" s="413">
        <v>2.2971644986249255E-2</v>
      </c>
    </row>
    <row r="288" spans="19:20" x14ac:dyDescent="0.2">
      <c r="S288" s="413">
        <v>54854.250399572702</v>
      </c>
      <c r="T288" s="413">
        <v>2.1933496602527993E-2</v>
      </c>
    </row>
    <row r="289" spans="19:20" x14ac:dyDescent="0.2">
      <c r="S289" s="413">
        <v>55554.587409010448</v>
      </c>
      <c r="T289" s="413">
        <v>2.0942264844380054E-2</v>
      </c>
    </row>
    <row r="290" spans="19:20" x14ac:dyDescent="0.2">
      <c r="S290" s="413">
        <v>56263.86578439916</v>
      </c>
      <c r="T290" s="413">
        <v>1.9995829427470645E-2</v>
      </c>
    </row>
    <row r="291" spans="19:20" x14ac:dyDescent="0.2">
      <c r="S291" s="413">
        <v>56982.199682243525</v>
      </c>
      <c r="T291" s="413">
        <v>1.90921658886287E-2</v>
      </c>
    </row>
    <row r="292" spans="19:20" x14ac:dyDescent="0.2">
      <c r="S292" s="413">
        <v>57709.704716510816</v>
      </c>
      <c r="T292" s="413">
        <v>1.822934125543928E-2</v>
      </c>
    </row>
    <row r="293" spans="19:20" x14ac:dyDescent="0.2">
      <c r="S293" s="413">
        <v>58446.497977238905</v>
      </c>
      <c r="T293" s="413">
        <v>1.7405509911538317E-2</v>
      </c>
    </row>
    <row r="294" spans="19:20" x14ac:dyDescent="0.2">
      <c r="S294" s="413">
        <v>59192.698049381564</v>
      </c>
      <c r="T294" s="413">
        <v>1.6618909648765477E-2</v>
      </c>
    </row>
    <row r="295" spans="19:20" x14ac:dyDescent="0.2">
      <c r="S295" s="413">
        <v>59927.302896809604</v>
      </c>
      <c r="T295" s="413">
        <v>1.5867857897730535E-2</v>
      </c>
    </row>
    <row r="296" spans="19:20" x14ac:dyDescent="0.2">
      <c r="S296" s="413">
        <v>60692.408750753646</v>
      </c>
      <c r="T296" s="413">
        <v>1.5139451439589228E-2</v>
      </c>
    </row>
    <row r="297" spans="19:20" x14ac:dyDescent="0.2">
      <c r="S297" s="413">
        <v>61467.282889593538</v>
      </c>
      <c r="T297" s="413">
        <v>1.4455260252939592E-2</v>
      </c>
    </row>
    <row r="298" spans="19:20" x14ac:dyDescent="0.2">
      <c r="S298" s="413">
        <v>62230.116236559072</v>
      </c>
      <c r="T298" s="413">
        <v>1.3801989445522779E-2</v>
      </c>
    </row>
    <row r="299" spans="19:20" x14ac:dyDescent="0.2">
      <c r="S299" s="413">
        <v>63024.622645535812</v>
      </c>
      <c r="T299" s="413">
        <v>1.3178241644980654E-2</v>
      </c>
    </row>
    <row r="300" spans="19:20" x14ac:dyDescent="0.2">
      <c r="S300" s="413">
        <v>63829.27270315215</v>
      </c>
      <c r="T300" s="413">
        <v>1.2582682629846378E-2</v>
      </c>
    </row>
    <row r="301" spans="19:20" x14ac:dyDescent="0.2">
      <c r="S301" s="413">
        <v>64621.419280022637</v>
      </c>
      <c r="T301" s="413">
        <v>1.2014038475591344E-2</v>
      </c>
    </row>
    <row r="302" spans="19:20" x14ac:dyDescent="0.2">
      <c r="S302" s="413">
        <v>65400.345531814812</v>
      </c>
      <c r="T302" s="413">
        <v>1.1453993072194727E-2</v>
      </c>
    </row>
    <row r="303" spans="19:20" x14ac:dyDescent="0.2">
      <c r="S303" s="413">
        <v>66258.672475530839</v>
      </c>
      <c r="T303" s="413">
        <v>1.0903776363496119E-2</v>
      </c>
    </row>
    <row r="304" spans="19:20" x14ac:dyDescent="0.2">
      <c r="S304" s="413">
        <v>67388.985673037125</v>
      </c>
      <c r="T304" s="413">
        <v>1.0481131341546858E-2</v>
      </c>
    </row>
  </sheetData>
  <dataValidations disablePrompts="1" count="2">
    <dataValidation type="list" allowBlank="1" showInputMessage="1" showErrorMessage="1" sqref="B4">
      <formula1>"2,4,6,8,10,12,16,25,32,40,50,63,80,100,125,160,200,250,315,400,500,630,800,1000,1250"</formula1>
    </dataValidation>
    <dataValidation type="list" allowBlank="1" showInputMessage="1" showErrorMessage="1" sqref="B5">
      <formula1>",32,40,50,63,80,100,125,160,200,250,315,355,400,500,630"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2:B14"/>
  <sheetViews>
    <sheetView workbookViewId="0"/>
  </sheetViews>
  <sheetFormatPr defaultRowHeight="12.75" x14ac:dyDescent="0.2"/>
  <cols>
    <col min="1" max="1" width="43.28515625" customWidth="1"/>
    <col min="2" max="2" width="77.28515625" customWidth="1"/>
  </cols>
  <sheetData>
    <row r="2" spans="1:2" x14ac:dyDescent="0.2">
      <c r="A2" s="480" t="s">
        <v>964</v>
      </c>
    </row>
    <row r="3" spans="1:2" ht="13.5" thickBot="1" x14ac:dyDescent="0.25">
      <c r="A3" s="481"/>
    </row>
    <row r="4" spans="1:2" ht="13.5" thickBot="1" x14ac:dyDescent="0.25">
      <c r="A4" s="482" t="s">
        <v>965</v>
      </c>
      <c r="B4" s="483" t="s">
        <v>966</v>
      </c>
    </row>
    <row r="5" spans="1:2" ht="27" x14ac:dyDescent="0.2">
      <c r="A5" s="484" t="s">
        <v>967</v>
      </c>
      <c r="B5" s="485" t="s">
        <v>968</v>
      </c>
    </row>
    <row r="6" spans="1:2" x14ac:dyDescent="0.2">
      <c r="A6" s="484" t="s">
        <v>969</v>
      </c>
      <c r="B6" s="485" t="s">
        <v>970</v>
      </c>
    </row>
    <row r="7" spans="1:2" ht="38.25" x14ac:dyDescent="0.2">
      <c r="A7" s="484" t="s">
        <v>971</v>
      </c>
      <c r="B7" s="485" t="s">
        <v>972</v>
      </c>
    </row>
    <row r="8" spans="1:2" ht="14.25" x14ac:dyDescent="0.2">
      <c r="A8" s="484" t="s">
        <v>973</v>
      </c>
      <c r="B8" s="485" t="s">
        <v>974</v>
      </c>
    </row>
    <row r="9" spans="1:2" ht="14.25" x14ac:dyDescent="0.2">
      <c r="A9" s="484" t="s">
        <v>975</v>
      </c>
      <c r="B9" s="485" t="s">
        <v>976</v>
      </c>
    </row>
    <row r="10" spans="1:2" ht="28.5" x14ac:dyDescent="0.2">
      <c r="A10" s="484" t="s">
        <v>977</v>
      </c>
      <c r="B10" s="485" t="s">
        <v>978</v>
      </c>
    </row>
    <row r="11" spans="1:2" ht="43.5" x14ac:dyDescent="0.2">
      <c r="A11" s="484" t="s">
        <v>979</v>
      </c>
      <c r="B11" s="485" t="s">
        <v>980</v>
      </c>
    </row>
    <row r="12" spans="1:2" ht="25.5" x14ac:dyDescent="0.2">
      <c r="A12" s="484" t="s">
        <v>981</v>
      </c>
      <c r="B12" s="485" t="s">
        <v>982</v>
      </c>
    </row>
    <row r="13" spans="1:2" ht="27" x14ac:dyDescent="0.2">
      <c r="A13" s="484" t="s">
        <v>983</v>
      </c>
      <c r="B13" s="485" t="s">
        <v>984</v>
      </c>
    </row>
    <row r="14" spans="1:2" ht="40.5" thickBot="1" x14ac:dyDescent="0.25">
      <c r="A14" s="486" t="s">
        <v>985</v>
      </c>
      <c r="B14" s="487" t="s">
        <v>986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O647"/>
  <sheetViews>
    <sheetView topLeftCell="A574" workbookViewId="0">
      <selection activeCell="A367" sqref="A367:A385"/>
    </sheetView>
  </sheetViews>
  <sheetFormatPr defaultColWidth="9.140625" defaultRowHeight="12.75" x14ac:dyDescent="0.2"/>
  <cols>
    <col min="1" max="1" width="12.42578125" style="136" customWidth="1"/>
    <col min="2" max="7" width="9.28515625" style="136" bestFit="1" customWidth="1"/>
    <col min="8" max="8" width="9.5703125" style="136" bestFit="1" customWidth="1"/>
    <col min="9" max="16384" width="9.140625" style="136"/>
  </cols>
  <sheetData>
    <row r="2" spans="1:8" ht="54.75" customHeight="1" thickBot="1" x14ac:dyDescent="0.25">
      <c r="A2" s="959" t="s">
        <v>397</v>
      </c>
      <c r="B2" s="960"/>
      <c r="C2" s="960"/>
      <c r="D2" s="960"/>
      <c r="E2" s="960"/>
      <c r="F2" s="960"/>
      <c r="G2" s="960"/>
      <c r="H2" s="960"/>
    </row>
    <row r="3" spans="1:8" ht="16.5" thickBot="1" x14ac:dyDescent="0.25">
      <c r="A3" s="961" t="s">
        <v>584</v>
      </c>
      <c r="B3" s="964" t="s">
        <v>388</v>
      </c>
      <c r="C3" s="965"/>
      <c r="D3" s="965"/>
      <c r="E3" s="965"/>
      <c r="F3" s="965"/>
      <c r="G3" s="965"/>
      <c r="H3" s="966"/>
    </row>
    <row r="4" spans="1:8" ht="21" customHeight="1" thickBot="1" x14ac:dyDescent="0.25">
      <c r="A4" s="962"/>
      <c r="B4" s="137" t="s">
        <v>389</v>
      </c>
      <c r="C4" s="138" t="s">
        <v>390</v>
      </c>
      <c r="D4" s="138" t="s">
        <v>391</v>
      </c>
      <c r="E4" s="138" t="s">
        <v>392</v>
      </c>
      <c r="F4" s="138" t="s">
        <v>393</v>
      </c>
      <c r="G4" s="138" t="s">
        <v>394</v>
      </c>
      <c r="H4" s="138" t="s">
        <v>395</v>
      </c>
    </row>
    <row r="5" spans="1:8" ht="34.5" customHeight="1" thickBot="1" x14ac:dyDescent="0.25">
      <c r="A5" s="963"/>
      <c r="B5" s="139" t="s">
        <v>341</v>
      </c>
      <c r="C5" s="139" t="s">
        <v>341</v>
      </c>
      <c r="D5" s="139" t="s">
        <v>341</v>
      </c>
      <c r="E5" s="139" t="s">
        <v>341</v>
      </c>
      <c r="F5" s="139" t="s">
        <v>341</v>
      </c>
      <c r="G5" s="139" t="s">
        <v>341</v>
      </c>
      <c r="H5" s="139" t="s">
        <v>341</v>
      </c>
    </row>
    <row r="6" spans="1:8" ht="13.5" thickBot="1" x14ac:dyDescent="0.25">
      <c r="A6" s="140">
        <v>1</v>
      </c>
      <c r="B6" s="137">
        <v>2</v>
      </c>
      <c r="C6" s="137">
        <v>3</v>
      </c>
      <c r="D6" s="141">
        <v>4</v>
      </c>
      <c r="E6" s="137">
        <v>5</v>
      </c>
      <c r="F6" s="137">
        <v>6</v>
      </c>
      <c r="G6" s="137">
        <v>7</v>
      </c>
      <c r="H6" s="137">
        <v>8</v>
      </c>
    </row>
    <row r="7" spans="1:8" ht="15.75" x14ac:dyDescent="0.2">
      <c r="A7" s="142" t="s">
        <v>334</v>
      </c>
      <c r="B7" s="143"/>
      <c r="C7" s="143"/>
      <c r="D7" s="143"/>
      <c r="E7" s="143"/>
      <c r="F7" s="143"/>
      <c r="G7" s="143"/>
      <c r="H7" s="143"/>
    </row>
    <row r="8" spans="1:8" x14ac:dyDescent="0.2">
      <c r="A8" s="144">
        <v>1.5</v>
      </c>
      <c r="B8" s="145">
        <v>14.5</v>
      </c>
      <c r="C8" s="145">
        <v>14</v>
      </c>
      <c r="D8" s="145">
        <v>17.5</v>
      </c>
      <c r="E8" s="145">
        <v>16.5</v>
      </c>
      <c r="F8" s="145">
        <v>19.5</v>
      </c>
      <c r="G8" s="145">
        <v>22</v>
      </c>
      <c r="H8" s="145">
        <v>22</v>
      </c>
    </row>
    <row r="9" spans="1:8" x14ac:dyDescent="0.2">
      <c r="A9" s="144">
        <v>2.5</v>
      </c>
      <c r="B9" s="145">
        <v>19.5</v>
      </c>
      <c r="C9" s="145">
        <v>18.5</v>
      </c>
      <c r="D9" s="145">
        <v>24</v>
      </c>
      <c r="E9" s="145">
        <v>23</v>
      </c>
      <c r="F9" s="145">
        <v>27</v>
      </c>
      <c r="G9" s="145">
        <v>29</v>
      </c>
      <c r="H9" s="145">
        <v>28</v>
      </c>
    </row>
    <row r="10" spans="1:8" x14ac:dyDescent="0.2">
      <c r="A10" s="146">
        <v>4</v>
      </c>
      <c r="B10" s="145">
        <v>26</v>
      </c>
      <c r="C10" s="145">
        <v>25</v>
      </c>
      <c r="D10" s="145">
        <v>32</v>
      </c>
      <c r="E10" s="145">
        <v>30</v>
      </c>
      <c r="F10" s="145">
        <v>36</v>
      </c>
      <c r="G10" s="145">
        <v>37</v>
      </c>
      <c r="H10" s="145">
        <v>38</v>
      </c>
    </row>
    <row r="11" spans="1:8" x14ac:dyDescent="0.2">
      <c r="A11" s="144">
        <v>6</v>
      </c>
      <c r="B11" s="145">
        <v>34</v>
      </c>
      <c r="C11" s="145">
        <v>32</v>
      </c>
      <c r="D11" s="145">
        <v>41</v>
      </c>
      <c r="E11" s="145">
        <v>38</v>
      </c>
      <c r="F11" s="145">
        <v>46</v>
      </c>
      <c r="G11" s="145">
        <v>46</v>
      </c>
      <c r="H11" s="145">
        <v>48</v>
      </c>
    </row>
    <row r="12" spans="1:8" x14ac:dyDescent="0.2">
      <c r="A12" s="144">
        <v>10</v>
      </c>
      <c r="B12" s="145">
        <v>46</v>
      </c>
      <c r="C12" s="145">
        <v>43</v>
      </c>
      <c r="D12" s="145">
        <v>57</v>
      </c>
      <c r="E12" s="145">
        <v>52</v>
      </c>
      <c r="F12" s="145">
        <v>63</v>
      </c>
      <c r="G12" s="145">
        <v>60</v>
      </c>
      <c r="H12" s="145">
        <v>64</v>
      </c>
    </row>
    <row r="13" spans="1:8" x14ac:dyDescent="0.2">
      <c r="A13" s="144">
        <v>16</v>
      </c>
      <c r="B13" s="145">
        <v>61</v>
      </c>
      <c r="C13" s="145">
        <v>57</v>
      </c>
      <c r="D13" s="145">
        <v>76</v>
      </c>
      <c r="E13" s="145">
        <v>69</v>
      </c>
      <c r="F13" s="145">
        <v>85</v>
      </c>
      <c r="G13" s="145">
        <v>78</v>
      </c>
      <c r="H13" s="145">
        <v>83</v>
      </c>
    </row>
    <row r="14" spans="1:8" x14ac:dyDescent="0.2">
      <c r="A14" s="144">
        <v>25</v>
      </c>
      <c r="B14" s="145">
        <v>80</v>
      </c>
      <c r="C14" s="145">
        <v>75</v>
      </c>
      <c r="D14" s="145">
        <v>101</v>
      </c>
      <c r="E14" s="145">
        <v>90</v>
      </c>
      <c r="F14" s="145">
        <v>112</v>
      </c>
      <c r="G14" s="145">
        <v>99</v>
      </c>
      <c r="H14" s="145">
        <v>110</v>
      </c>
    </row>
    <row r="15" spans="1:8" x14ac:dyDescent="0.2">
      <c r="A15" s="144">
        <v>35</v>
      </c>
      <c r="B15" s="145">
        <v>99</v>
      </c>
      <c r="C15" s="145">
        <v>92</v>
      </c>
      <c r="D15" s="145">
        <v>125</v>
      </c>
      <c r="E15" s="145">
        <v>111</v>
      </c>
      <c r="F15" s="145">
        <v>138</v>
      </c>
      <c r="G15" s="145">
        <v>119</v>
      </c>
      <c r="H15" s="145">
        <v>132</v>
      </c>
    </row>
    <row r="16" spans="1:8" x14ac:dyDescent="0.2">
      <c r="A16" s="144">
        <v>50</v>
      </c>
      <c r="B16" s="145">
        <v>119</v>
      </c>
      <c r="C16" s="145">
        <v>110</v>
      </c>
      <c r="D16" s="145">
        <v>151</v>
      </c>
      <c r="E16" s="145">
        <v>133</v>
      </c>
      <c r="F16" s="145">
        <v>168</v>
      </c>
      <c r="G16" s="145">
        <v>140</v>
      </c>
      <c r="H16" s="145">
        <v>156</v>
      </c>
    </row>
    <row r="17" spans="1:8" x14ac:dyDescent="0.2">
      <c r="A17" s="144">
        <v>70</v>
      </c>
      <c r="B17" s="145">
        <v>151</v>
      </c>
      <c r="C17" s="145">
        <v>139</v>
      </c>
      <c r="D17" s="145">
        <v>192</v>
      </c>
      <c r="E17" s="145">
        <v>168</v>
      </c>
      <c r="F17" s="145">
        <v>213</v>
      </c>
      <c r="G17" s="145">
        <v>173</v>
      </c>
      <c r="H17" s="145">
        <v>192</v>
      </c>
    </row>
    <row r="18" spans="1:8" x14ac:dyDescent="0.2">
      <c r="A18" s="144">
        <v>95</v>
      </c>
      <c r="B18" s="145">
        <v>182</v>
      </c>
      <c r="C18" s="145">
        <v>167</v>
      </c>
      <c r="D18" s="145">
        <v>232</v>
      </c>
      <c r="E18" s="145">
        <v>201</v>
      </c>
      <c r="F18" s="145">
        <v>258</v>
      </c>
      <c r="G18" s="145">
        <v>204</v>
      </c>
      <c r="H18" s="145">
        <v>230</v>
      </c>
    </row>
    <row r="19" spans="1:8" x14ac:dyDescent="0.2">
      <c r="A19" s="144">
        <v>120</v>
      </c>
      <c r="B19" s="145">
        <v>210</v>
      </c>
      <c r="C19" s="145">
        <v>192</v>
      </c>
      <c r="D19" s="145">
        <v>269</v>
      </c>
      <c r="E19" s="145">
        <v>232</v>
      </c>
      <c r="F19" s="145">
        <v>299</v>
      </c>
      <c r="G19" s="145">
        <v>231</v>
      </c>
      <c r="H19" s="145">
        <v>261</v>
      </c>
    </row>
    <row r="20" spans="1:8" x14ac:dyDescent="0.2">
      <c r="A20" s="144">
        <v>150</v>
      </c>
      <c r="B20" s="145">
        <v>240</v>
      </c>
      <c r="C20" s="145">
        <v>219</v>
      </c>
      <c r="D20" s="145">
        <v>300</v>
      </c>
      <c r="E20" s="145">
        <v>258</v>
      </c>
      <c r="F20" s="145">
        <v>344</v>
      </c>
      <c r="G20" s="145">
        <v>261</v>
      </c>
      <c r="H20" s="145">
        <v>293</v>
      </c>
    </row>
    <row r="21" spans="1:8" ht="15.75" x14ac:dyDescent="0.2">
      <c r="A21" s="144">
        <v>185</v>
      </c>
      <c r="B21" s="145">
        <v>273</v>
      </c>
      <c r="C21" s="145">
        <v>248</v>
      </c>
      <c r="D21" s="145">
        <v>341</v>
      </c>
      <c r="E21" s="145">
        <v>294</v>
      </c>
      <c r="F21" s="145">
        <v>392</v>
      </c>
      <c r="G21" s="145">
        <v>292</v>
      </c>
      <c r="H21" s="147">
        <v>331</v>
      </c>
    </row>
    <row r="22" spans="1:8" x14ac:dyDescent="0.2">
      <c r="A22" s="144">
        <v>240</v>
      </c>
      <c r="B22" s="145">
        <v>321</v>
      </c>
      <c r="C22" s="145">
        <v>291</v>
      </c>
      <c r="D22" s="145">
        <v>400</v>
      </c>
      <c r="E22" s="145">
        <v>344</v>
      </c>
      <c r="F22" s="145">
        <v>461</v>
      </c>
      <c r="G22" s="145">
        <v>336</v>
      </c>
      <c r="H22" s="145">
        <v>382</v>
      </c>
    </row>
    <row r="23" spans="1:8" ht="13.5" thickBot="1" x14ac:dyDescent="0.25">
      <c r="A23" s="140">
        <v>300</v>
      </c>
      <c r="B23" s="137">
        <v>367</v>
      </c>
      <c r="C23" s="137">
        <v>334</v>
      </c>
      <c r="D23" s="137">
        <v>458</v>
      </c>
      <c r="E23" s="137">
        <v>394</v>
      </c>
      <c r="F23" s="137">
        <v>530</v>
      </c>
      <c r="G23" s="137">
        <v>379</v>
      </c>
      <c r="H23" s="137">
        <v>427</v>
      </c>
    </row>
    <row r="24" spans="1:8" ht="15.75" x14ac:dyDescent="0.2">
      <c r="A24" s="142" t="s">
        <v>64</v>
      </c>
      <c r="B24" s="143"/>
      <c r="C24" s="143"/>
      <c r="D24" s="143"/>
      <c r="E24" s="143"/>
      <c r="F24" s="143"/>
      <c r="G24" s="143"/>
      <c r="H24" s="143"/>
    </row>
    <row r="25" spans="1:8" ht="15.75" x14ac:dyDescent="0.2">
      <c r="A25" s="144">
        <v>2.5</v>
      </c>
      <c r="B25" s="145">
        <v>15</v>
      </c>
      <c r="C25" s="145">
        <v>14.5</v>
      </c>
      <c r="D25" s="145">
        <v>18.5</v>
      </c>
      <c r="E25" s="145">
        <v>17.5</v>
      </c>
      <c r="F25" s="145">
        <v>21</v>
      </c>
      <c r="G25" s="145">
        <v>22</v>
      </c>
      <c r="H25" s="143"/>
    </row>
    <row r="26" spans="1:8" ht="15.75" x14ac:dyDescent="0.2">
      <c r="A26" s="148">
        <v>4</v>
      </c>
      <c r="B26" s="145">
        <v>20</v>
      </c>
      <c r="C26" s="145">
        <v>19.5</v>
      </c>
      <c r="D26" s="145">
        <v>25</v>
      </c>
      <c r="E26" s="145">
        <v>24</v>
      </c>
      <c r="F26" s="145">
        <v>28</v>
      </c>
      <c r="G26" s="145">
        <v>29</v>
      </c>
      <c r="H26" s="143"/>
    </row>
    <row r="27" spans="1:8" ht="15.75" x14ac:dyDescent="0.2">
      <c r="A27" s="144">
        <v>6</v>
      </c>
      <c r="B27" s="145">
        <v>26</v>
      </c>
      <c r="C27" s="145">
        <v>25</v>
      </c>
      <c r="D27" s="145">
        <v>32</v>
      </c>
      <c r="E27" s="145">
        <v>30</v>
      </c>
      <c r="F27" s="145">
        <v>36</v>
      </c>
      <c r="G27" s="145">
        <v>36</v>
      </c>
      <c r="H27" s="143"/>
    </row>
    <row r="28" spans="1:8" ht="15.75" x14ac:dyDescent="0.2">
      <c r="A28" s="144">
        <v>10</v>
      </c>
      <c r="B28" s="145">
        <v>36</v>
      </c>
      <c r="C28" s="145">
        <v>33</v>
      </c>
      <c r="D28" s="145">
        <v>44</v>
      </c>
      <c r="E28" s="145">
        <v>41</v>
      </c>
      <c r="F28" s="145">
        <v>49</v>
      </c>
      <c r="G28" s="145">
        <v>47</v>
      </c>
      <c r="H28" s="143"/>
    </row>
    <row r="29" spans="1:8" x14ac:dyDescent="0.2">
      <c r="A29" s="144">
        <v>16</v>
      </c>
      <c r="B29" s="145">
        <v>48</v>
      </c>
      <c r="C29" s="145">
        <v>44</v>
      </c>
      <c r="D29" s="145">
        <v>60</v>
      </c>
      <c r="E29" s="145">
        <v>54</v>
      </c>
      <c r="F29" s="145">
        <v>66</v>
      </c>
      <c r="G29" s="145">
        <v>61</v>
      </c>
      <c r="H29" s="145">
        <v>63</v>
      </c>
    </row>
    <row r="30" spans="1:8" x14ac:dyDescent="0.2">
      <c r="A30" s="144">
        <v>25</v>
      </c>
      <c r="B30" s="145">
        <v>63</v>
      </c>
      <c r="C30" s="145">
        <v>58</v>
      </c>
      <c r="D30" s="145">
        <v>79</v>
      </c>
      <c r="E30" s="145">
        <v>71</v>
      </c>
      <c r="F30" s="145">
        <v>83</v>
      </c>
      <c r="G30" s="145">
        <v>77</v>
      </c>
      <c r="H30" s="145">
        <v>82</v>
      </c>
    </row>
    <row r="31" spans="1:8" ht="15.75" x14ac:dyDescent="0.2">
      <c r="A31" s="144">
        <v>35</v>
      </c>
      <c r="B31" s="145">
        <v>77</v>
      </c>
      <c r="C31" s="145">
        <v>71</v>
      </c>
      <c r="D31" s="145">
        <v>97</v>
      </c>
      <c r="E31" s="147">
        <v>86</v>
      </c>
      <c r="F31" s="145">
        <v>103</v>
      </c>
      <c r="G31" s="145">
        <v>93</v>
      </c>
      <c r="H31" s="145">
        <v>98</v>
      </c>
    </row>
    <row r="32" spans="1:8" x14ac:dyDescent="0.2">
      <c r="A32" s="144">
        <v>50</v>
      </c>
      <c r="B32" s="145">
        <v>93</v>
      </c>
      <c r="C32" s="145">
        <v>86</v>
      </c>
      <c r="D32" s="145">
        <v>118</v>
      </c>
      <c r="E32" s="145">
        <v>104</v>
      </c>
      <c r="F32" s="145">
        <v>125</v>
      </c>
      <c r="G32" s="145">
        <v>109</v>
      </c>
      <c r="H32" s="145">
        <v>117</v>
      </c>
    </row>
    <row r="33" spans="1:10" x14ac:dyDescent="0.2">
      <c r="A33" s="144">
        <v>70</v>
      </c>
      <c r="B33" s="145">
        <v>118</v>
      </c>
      <c r="C33" s="145">
        <v>108</v>
      </c>
      <c r="D33" s="145">
        <v>150</v>
      </c>
      <c r="E33" s="145">
        <v>131</v>
      </c>
      <c r="F33" s="145">
        <v>160</v>
      </c>
      <c r="G33" s="145">
        <v>135</v>
      </c>
      <c r="H33" s="145">
        <v>145</v>
      </c>
    </row>
    <row r="34" spans="1:10" x14ac:dyDescent="0.2">
      <c r="A34" s="144">
        <v>95</v>
      </c>
      <c r="B34" s="145">
        <v>142</v>
      </c>
      <c r="C34" s="145">
        <v>130</v>
      </c>
      <c r="D34" s="145">
        <v>181</v>
      </c>
      <c r="E34" s="145">
        <v>157</v>
      </c>
      <c r="F34" s="145">
        <v>195</v>
      </c>
      <c r="G34" s="145">
        <v>159</v>
      </c>
      <c r="H34" s="145">
        <v>173</v>
      </c>
    </row>
    <row r="35" spans="1:10" x14ac:dyDescent="0.2">
      <c r="A35" s="144">
        <v>120</v>
      </c>
      <c r="B35" s="145">
        <v>164</v>
      </c>
      <c r="C35" s="145">
        <v>150</v>
      </c>
      <c r="D35" s="145">
        <v>210</v>
      </c>
      <c r="E35" s="145">
        <v>181</v>
      </c>
      <c r="F35" s="145">
        <v>226</v>
      </c>
      <c r="G35" s="145">
        <v>180</v>
      </c>
      <c r="H35" s="145">
        <v>200</v>
      </c>
    </row>
    <row r="36" spans="1:10" x14ac:dyDescent="0.2">
      <c r="A36" s="144">
        <v>150</v>
      </c>
      <c r="B36" s="145">
        <v>189</v>
      </c>
      <c r="C36" s="145">
        <v>172</v>
      </c>
      <c r="D36" s="145">
        <v>234</v>
      </c>
      <c r="E36" s="145">
        <v>201</v>
      </c>
      <c r="F36" s="145">
        <v>261</v>
      </c>
      <c r="G36" s="145">
        <v>204</v>
      </c>
      <c r="H36" s="145">
        <v>224</v>
      </c>
    </row>
    <row r="37" spans="1:10" x14ac:dyDescent="0.2">
      <c r="A37" s="144">
        <v>185</v>
      </c>
      <c r="B37" s="145">
        <v>215</v>
      </c>
      <c r="C37" s="145">
        <v>195</v>
      </c>
      <c r="D37" s="145">
        <v>266</v>
      </c>
      <c r="E37" s="145">
        <v>230</v>
      </c>
      <c r="F37" s="145">
        <v>298</v>
      </c>
      <c r="G37" s="145">
        <v>228</v>
      </c>
      <c r="H37" s="145">
        <v>255</v>
      </c>
    </row>
    <row r="38" spans="1:10" x14ac:dyDescent="0.2">
      <c r="A38" s="144">
        <v>240</v>
      </c>
      <c r="B38" s="145">
        <v>252</v>
      </c>
      <c r="C38" s="145">
        <v>229</v>
      </c>
      <c r="D38" s="145">
        <v>312</v>
      </c>
      <c r="E38" s="145">
        <v>269</v>
      </c>
      <c r="F38" s="145">
        <v>352</v>
      </c>
      <c r="G38" s="145">
        <v>262</v>
      </c>
      <c r="H38" s="145">
        <v>298</v>
      </c>
    </row>
    <row r="39" spans="1:10" ht="13.5" thickBot="1" x14ac:dyDescent="0.25">
      <c r="A39" s="140">
        <v>300</v>
      </c>
      <c r="B39" s="137">
        <v>289</v>
      </c>
      <c r="C39" s="137">
        <v>263</v>
      </c>
      <c r="D39" s="137">
        <v>358</v>
      </c>
      <c r="E39" s="137">
        <v>308</v>
      </c>
      <c r="F39" s="137">
        <v>406</v>
      </c>
      <c r="G39" s="137">
        <v>296</v>
      </c>
      <c r="H39" s="137">
        <v>336</v>
      </c>
    </row>
    <row r="40" spans="1:10" ht="52.5" customHeight="1" x14ac:dyDescent="0.2">
      <c r="A40" s="824" t="s">
        <v>396</v>
      </c>
      <c r="B40" s="825"/>
      <c r="C40" s="825"/>
      <c r="D40" s="825"/>
      <c r="E40" s="825"/>
      <c r="F40" s="825"/>
      <c r="G40" s="825"/>
      <c r="H40" s="826"/>
    </row>
    <row r="41" spans="1:10" ht="13.5" thickBot="1" x14ac:dyDescent="0.25">
      <c r="A41" s="951"/>
      <c r="B41" s="952"/>
      <c r="C41" s="952"/>
      <c r="D41" s="952"/>
      <c r="E41" s="952"/>
      <c r="F41" s="952"/>
      <c r="G41" s="952"/>
      <c r="H41" s="953"/>
    </row>
    <row r="43" spans="1:10" ht="57.75" customHeight="1" thickBot="1" x14ac:dyDescent="0.25">
      <c r="A43" s="959" t="s">
        <v>399</v>
      </c>
      <c r="B43" s="960"/>
      <c r="C43" s="960"/>
      <c r="D43" s="960"/>
      <c r="E43" s="960"/>
      <c r="F43" s="960"/>
      <c r="G43" s="960"/>
      <c r="H43" s="960"/>
    </row>
    <row r="44" spans="1:10" ht="22.5" customHeight="1" thickBot="1" x14ac:dyDescent="0.25">
      <c r="A44" s="961" t="s">
        <v>584</v>
      </c>
      <c r="B44" s="964" t="s">
        <v>388</v>
      </c>
      <c r="C44" s="965"/>
      <c r="D44" s="965"/>
      <c r="E44" s="965"/>
      <c r="F44" s="965"/>
      <c r="G44" s="965"/>
      <c r="H44" s="966"/>
      <c r="I44" s="212"/>
      <c r="J44" s="212"/>
    </row>
    <row r="45" spans="1:10" ht="16.5" thickBot="1" x14ac:dyDescent="0.3">
      <c r="A45" s="962"/>
      <c r="B45" s="149" t="s">
        <v>389</v>
      </c>
      <c r="C45" s="150" t="s">
        <v>390</v>
      </c>
      <c r="D45" s="151" t="s">
        <v>391</v>
      </c>
      <c r="E45" s="150" t="s">
        <v>392</v>
      </c>
      <c r="F45" s="150" t="s">
        <v>393</v>
      </c>
      <c r="G45" s="150" t="s">
        <v>394</v>
      </c>
      <c r="H45" s="213" t="s">
        <v>395</v>
      </c>
      <c r="I45" s="217"/>
      <c r="J45" s="211"/>
    </row>
    <row r="46" spans="1:10" ht="37.5" customHeight="1" thickBot="1" x14ac:dyDescent="0.3">
      <c r="A46" s="963"/>
      <c r="B46" s="139" t="s">
        <v>341</v>
      </c>
      <c r="C46" s="139" t="s">
        <v>341</v>
      </c>
      <c r="D46" s="139" t="s">
        <v>341</v>
      </c>
      <c r="E46" s="139" t="s">
        <v>341</v>
      </c>
      <c r="F46" s="139" t="s">
        <v>341</v>
      </c>
      <c r="G46" s="139" t="s">
        <v>341</v>
      </c>
      <c r="H46" s="214" t="s">
        <v>341</v>
      </c>
      <c r="I46" s="212"/>
      <c r="J46" s="211"/>
    </row>
    <row r="47" spans="1:10" ht="16.5" thickBot="1" x14ac:dyDescent="0.3">
      <c r="A47" s="155">
        <v>1</v>
      </c>
      <c r="B47" s="156">
        <v>2</v>
      </c>
      <c r="C47" s="156">
        <v>3</v>
      </c>
      <c r="D47" s="157">
        <v>4</v>
      </c>
      <c r="E47" s="156">
        <v>5</v>
      </c>
      <c r="F47" s="156">
        <v>6</v>
      </c>
      <c r="G47" s="157">
        <v>7</v>
      </c>
      <c r="H47" s="215">
        <v>8</v>
      </c>
      <c r="I47" s="218"/>
      <c r="J47" s="211"/>
    </row>
    <row r="48" spans="1:10" ht="16.5" thickBot="1" x14ac:dyDescent="0.3">
      <c r="A48" s="222" t="s">
        <v>334</v>
      </c>
      <c r="B48" s="223"/>
      <c r="C48" s="223"/>
      <c r="D48" s="223"/>
      <c r="E48" s="223"/>
      <c r="F48" s="223"/>
      <c r="G48" s="223"/>
      <c r="H48" s="224"/>
      <c r="I48" s="212"/>
      <c r="J48" s="211"/>
    </row>
    <row r="49" spans="1:10" ht="15.75" x14ac:dyDescent="0.25">
      <c r="A49" s="135">
        <v>1.5</v>
      </c>
      <c r="B49" s="132">
        <v>19</v>
      </c>
      <c r="C49" s="132">
        <v>18.5</v>
      </c>
      <c r="D49" s="132">
        <v>23</v>
      </c>
      <c r="E49" s="132">
        <v>22</v>
      </c>
      <c r="F49" s="132">
        <v>24</v>
      </c>
      <c r="G49" s="132">
        <v>25</v>
      </c>
      <c r="H49" s="135">
        <v>27</v>
      </c>
      <c r="I49" s="218"/>
      <c r="J49" s="211"/>
    </row>
    <row r="50" spans="1:10" ht="15.75" x14ac:dyDescent="0.25">
      <c r="A50" s="135">
        <v>2.5</v>
      </c>
      <c r="B50" s="132">
        <v>26</v>
      </c>
      <c r="C50" s="132">
        <v>25</v>
      </c>
      <c r="D50" s="132">
        <v>31</v>
      </c>
      <c r="E50" s="132">
        <v>30</v>
      </c>
      <c r="F50" s="132">
        <v>33</v>
      </c>
      <c r="G50" s="132">
        <v>33</v>
      </c>
      <c r="H50" s="135">
        <v>35</v>
      </c>
      <c r="I50" s="218"/>
      <c r="J50" s="211"/>
    </row>
    <row r="51" spans="1:10" ht="15.75" x14ac:dyDescent="0.25">
      <c r="A51" s="135">
        <v>4</v>
      </c>
      <c r="B51" s="132">
        <v>35</v>
      </c>
      <c r="C51" s="132">
        <v>33</v>
      </c>
      <c r="D51" s="132">
        <v>42</v>
      </c>
      <c r="E51" s="132">
        <v>40</v>
      </c>
      <c r="F51" s="132">
        <v>45</v>
      </c>
      <c r="G51" s="132">
        <v>43</v>
      </c>
      <c r="H51" s="135">
        <v>46</v>
      </c>
      <c r="I51" s="218"/>
      <c r="J51" s="211"/>
    </row>
    <row r="52" spans="1:10" ht="15.75" x14ac:dyDescent="0.25">
      <c r="A52" s="135">
        <v>6</v>
      </c>
      <c r="B52" s="132">
        <v>45</v>
      </c>
      <c r="C52" s="132">
        <v>42</v>
      </c>
      <c r="D52" s="132">
        <v>54</v>
      </c>
      <c r="E52" s="132">
        <v>51</v>
      </c>
      <c r="F52" s="132">
        <v>58</v>
      </c>
      <c r="G52" s="132">
        <v>53</v>
      </c>
      <c r="H52" s="135">
        <v>58</v>
      </c>
      <c r="I52" s="218"/>
      <c r="J52" s="211"/>
    </row>
    <row r="53" spans="1:10" ht="15.75" x14ac:dyDescent="0.25">
      <c r="A53" s="135">
        <v>10</v>
      </c>
      <c r="B53" s="132">
        <v>61</v>
      </c>
      <c r="C53" s="132">
        <v>57</v>
      </c>
      <c r="D53" s="132">
        <v>75</v>
      </c>
      <c r="E53" s="132">
        <v>69</v>
      </c>
      <c r="F53" s="132">
        <v>80</v>
      </c>
      <c r="G53" s="132">
        <v>71</v>
      </c>
      <c r="H53" s="135">
        <v>77</v>
      </c>
      <c r="I53" s="218"/>
      <c r="J53" s="211"/>
    </row>
    <row r="54" spans="1:10" ht="15.75" x14ac:dyDescent="0.25">
      <c r="A54" s="135">
        <v>16</v>
      </c>
      <c r="B54" s="132">
        <v>81</v>
      </c>
      <c r="C54" s="132">
        <v>76</v>
      </c>
      <c r="D54" s="132">
        <v>100</v>
      </c>
      <c r="E54" s="132">
        <v>91</v>
      </c>
      <c r="F54" s="132">
        <v>107</v>
      </c>
      <c r="G54" s="132">
        <v>91</v>
      </c>
      <c r="H54" s="135">
        <v>100</v>
      </c>
      <c r="I54" s="218"/>
      <c r="J54" s="211"/>
    </row>
    <row r="55" spans="1:10" ht="15.75" x14ac:dyDescent="0.25">
      <c r="A55" s="135">
        <v>25</v>
      </c>
      <c r="B55" s="132">
        <v>106</v>
      </c>
      <c r="C55" s="132">
        <v>99</v>
      </c>
      <c r="D55" s="132">
        <v>133</v>
      </c>
      <c r="E55" s="132">
        <v>119</v>
      </c>
      <c r="F55" s="132">
        <v>138</v>
      </c>
      <c r="G55" s="132">
        <v>116</v>
      </c>
      <c r="H55" s="135">
        <v>129</v>
      </c>
      <c r="I55" s="218"/>
      <c r="J55" s="211"/>
    </row>
    <row r="56" spans="1:10" ht="15.75" x14ac:dyDescent="0.25">
      <c r="A56" s="135">
        <v>35</v>
      </c>
      <c r="B56" s="132">
        <v>131</v>
      </c>
      <c r="C56" s="132">
        <v>121</v>
      </c>
      <c r="D56" s="132">
        <v>164</v>
      </c>
      <c r="E56" s="132">
        <v>146</v>
      </c>
      <c r="F56" s="132">
        <v>171</v>
      </c>
      <c r="G56" s="132">
        <v>139</v>
      </c>
      <c r="H56" s="135">
        <v>155</v>
      </c>
      <c r="I56" s="218"/>
      <c r="J56" s="211"/>
    </row>
    <row r="57" spans="1:10" ht="15.75" x14ac:dyDescent="0.25">
      <c r="A57" s="135">
        <v>50</v>
      </c>
      <c r="B57" s="132">
        <v>156</v>
      </c>
      <c r="C57" s="132">
        <v>145</v>
      </c>
      <c r="D57" s="132">
        <v>198</v>
      </c>
      <c r="E57" s="132">
        <v>175</v>
      </c>
      <c r="F57" s="132">
        <v>209</v>
      </c>
      <c r="G57" s="132">
        <v>164</v>
      </c>
      <c r="H57" s="135">
        <v>183</v>
      </c>
      <c r="I57" s="218"/>
      <c r="J57" s="211"/>
    </row>
    <row r="58" spans="1:10" ht="15.75" x14ac:dyDescent="0.25">
      <c r="A58" s="135">
        <v>70</v>
      </c>
      <c r="B58" s="132">
        <v>200</v>
      </c>
      <c r="C58" s="132">
        <v>183</v>
      </c>
      <c r="D58" s="132">
        <v>253</v>
      </c>
      <c r="E58" s="132">
        <v>221</v>
      </c>
      <c r="F58" s="132">
        <v>269</v>
      </c>
      <c r="G58" s="132">
        <v>203</v>
      </c>
      <c r="H58" s="135">
        <v>225</v>
      </c>
      <c r="I58" s="218"/>
      <c r="J58" s="211"/>
    </row>
    <row r="59" spans="1:10" ht="15.75" x14ac:dyDescent="0.25">
      <c r="A59" s="135">
        <v>95</v>
      </c>
      <c r="B59" s="132">
        <v>241</v>
      </c>
      <c r="C59" s="132">
        <v>220</v>
      </c>
      <c r="D59" s="132">
        <v>306</v>
      </c>
      <c r="E59" s="132">
        <v>265</v>
      </c>
      <c r="F59" s="132">
        <v>328</v>
      </c>
      <c r="G59" s="132">
        <v>239</v>
      </c>
      <c r="H59" s="135">
        <v>270</v>
      </c>
      <c r="I59" s="218"/>
      <c r="J59" s="211"/>
    </row>
    <row r="60" spans="1:10" ht="15.75" x14ac:dyDescent="0.25">
      <c r="A60" s="135">
        <v>120</v>
      </c>
      <c r="B60" s="132">
        <v>278</v>
      </c>
      <c r="C60" s="132">
        <v>253</v>
      </c>
      <c r="D60" s="132">
        <v>354</v>
      </c>
      <c r="E60" s="132">
        <v>305</v>
      </c>
      <c r="F60" s="132">
        <v>382</v>
      </c>
      <c r="G60" s="132">
        <v>271</v>
      </c>
      <c r="H60" s="135">
        <v>306</v>
      </c>
      <c r="I60" s="218"/>
      <c r="J60" s="211"/>
    </row>
    <row r="61" spans="1:10" ht="15.75" x14ac:dyDescent="0.25">
      <c r="A61" s="135">
        <v>150</v>
      </c>
      <c r="B61" s="132">
        <v>318</v>
      </c>
      <c r="C61" s="132">
        <v>290</v>
      </c>
      <c r="D61" s="132">
        <v>393</v>
      </c>
      <c r="E61" s="132">
        <v>334</v>
      </c>
      <c r="F61" s="132">
        <v>441</v>
      </c>
      <c r="G61" s="132">
        <v>306</v>
      </c>
      <c r="H61" s="135">
        <v>343</v>
      </c>
      <c r="I61" s="218"/>
      <c r="J61" s="211"/>
    </row>
    <row r="62" spans="1:10" ht="15.75" x14ac:dyDescent="0.25">
      <c r="A62" s="135">
        <v>185</v>
      </c>
      <c r="B62" s="132">
        <v>362</v>
      </c>
      <c r="C62" s="132">
        <v>329</v>
      </c>
      <c r="D62" s="132">
        <v>449</v>
      </c>
      <c r="E62" s="132">
        <v>384</v>
      </c>
      <c r="F62" s="132">
        <v>506</v>
      </c>
      <c r="G62" s="132">
        <v>343</v>
      </c>
      <c r="H62" s="135">
        <v>387</v>
      </c>
      <c r="I62" s="218"/>
      <c r="J62" s="211"/>
    </row>
    <row r="63" spans="1:10" ht="15.75" x14ac:dyDescent="0.25">
      <c r="A63" s="135">
        <v>240</v>
      </c>
      <c r="B63" s="132">
        <v>424</v>
      </c>
      <c r="C63" s="132">
        <v>386</v>
      </c>
      <c r="D63" s="132">
        <v>528</v>
      </c>
      <c r="E63" s="132">
        <v>459</v>
      </c>
      <c r="F63" s="132">
        <v>599</v>
      </c>
      <c r="G63" s="132">
        <v>395</v>
      </c>
      <c r="H63" s="135">
        <v>448</v>
      </c>
      <c r="I63" s="218"/>
      <c r="J63" s="211"/>
    </row>
    <row r="64" spans="1:10" ht="16.5" thickBot="1" x14ac:dyDescent="0.3">
      <c r="A64" s="135">
        <v>300</v>
      </c>
      <c r="B64" s="132">
        <v>486</v>
      </c>
      <c r="C64" s="132">
        <v>442</v>
      </c>
      <c r="D64" s="132">
        <v>603</v>
      </c>
      <c r="E64" s="132">
        <v>532</v>
      </c>
      <c r="F64" s="132">
        <v>693</v>
      </c>
      <c r="G64" s="132">
        <v>446</v>
      </c>
      <c r="H64" s="135">
        <v>502</v>
      </c>
      <c r="I64" s="211"/>
      <c r="J64" s="211"/>
    </row>
    <row r="65" spans="1:10" ht="16.5" thickBot="1" x14ac:dyDescent="0.3">
      <c r="A65" s="222" t="s">
        <v>64</v>
      </c>
      <c r="B65" s="190"/>
      <c r="C65" s="190"/>
      <c r="D65" s="190"/>
      <c r="E65" s="190"/>
      <c r="F65" s="190"/>
      <c r="G65" s="190"/>
      <c r="H65" s="222"/>
      <c r="I65" s="954"/>
      <c r="J65" s="954"/>
    </row>
    <row r="66" spans="1:10" ht="15.75" x14ac:dyDescent="0.25">
      <c r="A66" s="135">
        <v>2.5</v>
      </c>
      <c r="B66" s="132">
        <v>20</v>
      </c>
      <c r="C66" s="132">
        <v>19.5</v>
      </c>
      <c r="D66" s="132">
        <v>25</v>
      </c>
      <c r="E66" s="132">
        <v>23</v>
      </c>
      <c r="F66" s="132">
        <v>26</v>
      </c>
      <c r="G66" s="132">
        <v>26</v>
      </c>
      <c r="H66" s="220"/>
      <c r="I66" s="212"/>
      <c r="J66" s="211"/>
    </row>
    <row r="67" spans="1:10" ht="15.75" x14ac:dyDescent="0.25">
      <c r="A67" s="135">
        <v>4</v>
      </c>
      <c r="B67" s="132">
        <v>27</v>
      </c>
      <c r="C67" s="132">
        <v>26</v>
      </c>
      <c r="D67" s="132">
        <v>33</v>
      </c>
      <c r="E67" s="132">
        <v>31</v>
      </c>
      <c r="F67" s="132">
        <v>35</v>
      </c>
      <c r="G67" s="132">
        <v>33</v>
      </c>
      <c r="H67" s="221"/>
      <c r="I67" s="212"/>
      <c r="J67" s="211"/>
    </row>
    <row r="68" spans="1:10" ht="15.75" x14ac:dyDescent="0.25">
      <c r="A68" s="135">
        <v>6</v>
      </c>
      <c r="B68" s="132">
        <v>35</v>
      </c>
      <c r="C68" s="132">
        <v>33</v>
      </c>
      <c r="D68" s="132">
        <v>43</v>
      </c>
      <c r="E68" s="132">
        <v>40</v>
      </c>
      <c r="F68" s="132">
        <v>45</v>
      </c>
      <c r="G68" s="132">
        <v>42</v>
      </c>
      <c r="H68" s="221"/>
      <c r="I68" s="212"/>
      <c r="J68" s="211"/>
    </row>
    <row r="69" spans="1:10" ht="15.75" x14ac:dyDescent="0.25">
      <c r="A69" s="135">
        <v>10</v>
      </c>
      <c r="B69" s="132">
        <v>48</v>
      </c>
      <c r="C69" s="132">
        <v>45</v>
      </c>
      <c r="D69" s="132">
        <v>59</v>
      </c>
      <c r="E69" s="132">
        <v>54</v>
      </c>
      <c r="F69" s="132">
        <v>62</v>
      </c>
      <c r="G69" s="132">
        <v>55</v>
      </c>
      <c r="H69" s="221"/>
      <c r="I69" s="212"/>
      <c r="J69" s="211"/>
    </row>
    <row r="70" spans="1:10" ht="15.75" x14ac:dyDescent="0.25">
      <c r="A70" s="135">
        <v>16</v>
      </c>
      <c r="B70" s="132">
        <v>64</v>
      </c>
      <c r="C70" s="132">
        <v>60</v>
      </c>
      <c r="D70" s="132">
        <v>79</v>
      </c>
      <c r="E70" s="132">
        <v>72</v>
      </c>
      <c r="F70" s="132">
        <v>84</v>
      </c>
      <c r="G70" s="132">
        <v>71</v>
      </c>
      <c r="H70" s="135">
        <v>76</v>
      </c>
      <c r="I70" s="218"/>
      <c r="J70" s="211"/>
    </row>
    <row r="71" spans="1:10" ht="15.75" x14ac:dyDescent="0.25">
      <c r="A71" s="135">
        <v>25</v>
      </c>
      <c r="B71" s="132">
        <v>84</v>
      </c>
      <c r="C71" s="132">
        <v>78</v>
      </c>
      <c r="D71" s="132">
        <v>105</v>
      </c>
      <c r="E71" s="132">
        <v>94</v>
      </c>
      <c r="F71" s="132">
        <v>101</v>
      </c>
      <c r="G71" s="132">
        <v>90</v>
      </c>
      <c r="H71" s="135">
        <v>98</v>
      </c>
      <c r="I71" s="218"/>
      <c r="J71" s="211"/>
    </row>
    <row r="72" spans="1:10" ht="15.75" x14ac:dyDescent="0.25">
      <c r="A72" s="135">
        <v>35</v>
      </c>
      <c r="B72" s="132">
        <v>103</v>
      </c>
      <c r="C72" s="132">
        <v>96</v>
      </c>
      <c r="D72" s="132">
        <v>130</v>
      </c>
      <c r="E72" s="132">
        <v>115</v>
      </c>
      <c r="F72" s="132">
        <v>126</v>
      </c>
      <c r="G72" s="132">
        <v>108</v>
      </c>
      <c r="H72" s="135">
        <v>117</v>
      </c>
      <c r="I72" s="218"/>
      <c r="J72" s="211"/>
    </row>
    <row r="73" spans="1:10" ht="15.75" x14ac:dyDescent="0.25">
      <c r="A73" s="135">
        <v>50</v>
      </c>
      <c r="B73" s="132">
        <v>125</v>
      </c>
      <c r="C73" s="132">
        <v>115</v>
      </c>
      <c r="D73" s="132">
        <v>157</v>
      </c>
      <c r="E73" s="132">
        <v>138</v>
      </c>
      <c r="F73" s="132">
        <v>154</v>
      </c>
      <c r="G73" s="132">
        <v>128</v>
      </c>
      <c r="H73" s="135">
        <v>139</v>
      </c>
      <c r="I73" s="218"/>
      <c r="J73" s="211"/>
    </row>
    <row r="74" spans="1:10" ht="15.75" x14ac:dyDescent="0.25">
      <c r="A74" s="135">
        <v>70</v>
      </c>
      <c r="B74" s="132">
        <v>158</v>
      </c>
      <c r="C74" s="132">
        <v>145</v>
      </c>
      <c r="D74" s="132">
        <v>200</v>
      </c>
      <c r="E74" s="132">
        <v>175</v>
      </c>
      <c r="F74" s="132">
        <v>198</v>
      </c>
      <c r="G74" s="132">
        <v>158</v>
      </c>
      <c r="H74" s="135">
        <v>170</v>
      </c>
      <c r="I74" s="218"/>
      <c r="J74" s="211"/>
    </row>
    <row r="75" spans="1:10" ht="15.75" x14ac:dyDescent="0.25">
      <c r="A75" s="135">
        <v>95</v>
      </c>
      <c r="B75" s="132">
        <v>191</v>
      </c>
      <c r="C75" s="132">
        <v>175</v>
      </c>
      <c r="D75" s="132">
        <v>242</v>
      </c>
      <c r="E75" s="132">
        <v>210</v>
      </c>
      <c r="F75" s="132">
        <v>241</v>
      </c>
      <c r="G75" s="132">
        <v>186</v>
      </c>
      <c r="H75" s="135">
        <v>204</v>
      </c>
      <c r="I75" s="218"/>
      <c r="J75" s="211"/>
    </row>
    <row r="76" spans="1:10" ht="15.75" x14ac:dyDescent="0.25">
      <c r="A76" s="135">
        <v>120</v>
      </c>
      <c r="B76" s="132">
        <v>220</v>
      </c>
      <c r="C76" s="132">
        <v>201</v>
      </c>
      <c r="D76" s="132">
        <v>281</v>
      </c>
      <c r="E76" s="132">
        <v>242</v>
      </c>
      <c r="F76" s="132">
        <v>280</v>
      </c>
      <c r="G76" s="132">
        <v>211</v>
      </c>
      <c r="H76" s="135">
        <v>233</v>
      </c>
      <c r="I76" s="218"/>
      <c r="J76" s="211"/>
    </row>
    <row r="77" spans="1:10" ht="15.75" x14ac:dyDescent="0.25">
      <c r="A77" s="135">
        <v>150</v>
      </c>
      <c r="B77" s="132">
        <v>253</v>
      </c>
      <c r="C77" s="132">
        <v>230</v>
      </c>
      <c r="D77" s="132">
        <v>307</v>
      </c>
      <c r="E77" s="132">
        <v>261</v>
      </c>
      <c r="F77" s="132">
        <v>324</v>
      </c>
      <c r="G77" s="132">
        <v>238</v>
      </c>
      <c r="H77" s="135">
        <v>261</v>
      </c>
      <c r="I77" s="218"/>
      <c r="J77" s="211"/>
    </row>
    <row r="78" spans="1:10" ht="15.75" x14ac:dyDescent="0.25">
      <c r="A78" s="135">
        <v>185</v>
      </c>
      <c r="B78" s="132">
        <v>288</v>
      </c>
      <c r="C78" s="132">
        <v>262</v>
      </c>
      <c r="D78" s="132">
        <v>351</v>
      </c>
      <c r="E78" s="132">
        <v>300</v>
      </c>
      <c r="F78" s="132">
        <v>371</v>
      </c>
      <c r="G78" s="132">
        <v>267</v>
      </c>
      <c r="H78" s="135">
        <v>296</v>
      </c>
      <c r="I78" s="218"/>
      <c r="J78" s="211"/>
    </row>
    <row r="79" spans="1:10" ht="15.75" x14ac:dyDescent="0.25">
      <c r="A79" s="135">
        <v>240</v>
      </c>
      <c r="B79" s="132">
        <v>338</v>
      </c>
      <c r="C79" s="132">
        <v>307</v>
      </c>
      <c r="D79" s="132">
        <v>412</v>
      </c>
      <c r="E79" s="132">
        <v>358</v>
      </c>
      <c r="F79" s="132">
        <v>439</v>
      </c>
      <c r="G79" s="132">
        <v>307</v>
      </c>
      <c r="H79" s="135">
        <v>343</v>
      </c>
      <c r="I79" s="218"/>
      <c r="J79" s="211"/>
    </row>
    <row r="80" spans="1:10" ht="16.5" thickBot="1" x14ac:dyDescent="0.3">
      <c r="A80" s="159">
        <v>300</v>
      </c>
      <c r="B80" s="156">
        <v>387</v>
      </c>
      <c r="C80" s="156">
        <v>352</v>
      </c>
      <c r="D80" s="156">
        <v>471</v>
      </c>
      <c r="E80" s="156">
        <v>415</v>
      </c>
      <c r="F80" s="156">
        <v>508</v>
      </c>
      <c r="G80" s="156">
        <v>346</v>
      </c>
      <c r="H80" s="159">
        <v>386</v>
      </c>
      <c r="I80" s="218"/>
      <c r="J80" s="211"/>
    </row>
    <row r="81" spans="1:10" ht="52.5" customHeight="1" x14ac:dyDescent="0.2">
      <c r="A81" s="856" t="s">
        <v>398</v>
      </c>
      <c r="B81" s="857"/>
      <c r="C81" s="857"/>
      <c r="D81" s="857"/>
      <c r="E81" s="857"/>
      <c r="F81" s="857"/>
      <c r="G81" s="857"/>
      <c r="H81" s="858"/>
      <c r="I81" s="950"/>
      <c r="J81" s="954"/>
    </row>
    <row r="82" spans="1:10" ht="13.5" customHeight="1" thickBot="1" x14ac:dyDescent="0.25">
      <c r="A82" s="781"/>
      <c r="B82" s="782"/>
      <c r="C82" s="782"/>
      <c r="D82" s="782"/>
      <c r="E82" s="782"/>
      <c r="F82" s="782"/>
      <c r="G82" s="782"/>
      <c r="H82" s="783"/>
      <c r="I82" s="950"/>
      <c r="J82" s="954"/>
    </row>
    <row r="84" spans="1:10" ht="54" customHeight="1" thickBot="1" x14ac:dyDescent="0.25">
      <c r="A84" s="959" t="s">
        <v>400</v>
      </c>
      <c r="B84" s="960"/>
      <c r="C84" s="960"/>
      <c r="D84" s="960"/>
      <c r="E84" s="960"/>
      <c r="F84" s="960"/>
      <c r="G84" s="960"/>
      <c r="H84" s="960"/>
    </row>
    <row r="85" spans="1:10" ht="22.5" customHeight="1" thickBot="1" x14ac:dyDescent="0.25">
      <c r="A85" s="967" t="s">
        <v>584</v>
      </c>
      <c r="B85" s="964" t="s">
        <v>388</v>
      </c>
      <c r="C85" s="965"/>
      <c r="D85" s="965"/>
      <c r="E85" s="965"/>
      <c r="F85" s="965"/>
      <c r="G85" s="965"/>
      <c r="H85" s="966"/>
    </row>
    <row r="86" spans="1:10" ht="13.5" thickBot="1" x14ac:dyDescent="0.25">
      <c r="A86" s="968"/>
      <c r="B86" s="160" t="s">
        <v>389</v>
      </c>
      <c r="C86" s="161" t="s">
        <v>390</v>
      </c>
      <c r="D86" s="162" t="s">
        <v>391</v>
      </c>
      <c r="E86" s="161" t="s">
        <v>392</v>
      </c>
      <c r="F86" s="161" t="s">
        <v>393</v>
      </c>
      <c r="G86" s="162" t="s">
        <v>394</v>
      </c>
      <c r="H86" s="161" t="s">
        <v>395</v>
      </c>
    </row>
    <row r="87" spans="1:10" ht="40.5" customHeight="1" thickBot="1" x14ac:dyDescent="0.25">
      <c r="A87" s="969"/>
      <c r="B87" s="139"/>
      <c r="C87" s="139"/>
      <c r="D87" s="139"/>
      <c r="E87" s="139"/>
      <c r="F87" s="139"/>
      <c r="G87" s="139"/>
      <c r="H87" s="139"/>
    </row>
    <row r="88" spans="1:10" ht="13.5" thickBot="1" x14ac:dyDescent="0.25">
      <c r="A88" s="163">
        <v>1</v>
      </c>
      <c r="B88" s="160">
        <v>2</v>
      </c>
      <c r="C88" s="164">
        <v>3</v>
      </c>
      <c r="D88" s="165">
        <v>4</v>
      </c>
      <c r="E88" s="164">
        <v>5</v>
      </c>
      <c r="F88" s="164">
        <v>6</v>
      </c>
      <c r="G88" s="164">
        <v>7</v>
      </c>
      <c r="H88" s="164">
        <v>8</v>
      </c>
    </row>
    <row r="89" spans="1:10" ht="16.5" thickBot="1" x14ac:dyDescent="0.25">
      <c r="A89" s="226" t="s">
        <v>334</v>
      </c>
      <c r="B89" s="154"/>
      <c r="C89" s="154"/>
      <c r="D89" s="154"/>
      <c r="E89" s="154"/>
      <c r="F89" s="154"/>
      <c r="G89" s="154"/>
      <c r="H89" s="154"/>
    </row>
    <row r="90" spans="1:10" x14ac:dyDescent="0.2">
      <c r="A90" s="135">
        <v>1.5</v>
      </c>
      <c r="B90" s="132">
        <v>13.5</v>
      </c>
      <c r="C90" s="132">
        <v>13</v>
      </c>
      <c r="D90" s="132">
        <v>15.5</v>
      </c>
      <c r="E90" s="132">
        <v>15</v>
      </c>
      <c r="F90" s="132">
        <v>17.5</v>
      </c>
      <c r="G90" s="132">
        <v>18</v>
      </c>
      <c r="H90" s="132">
        <v>19</v>
      </c>
    </row>
    <row r="91" spans="1:10" x14ac:dyDescent="0.2">
      <c r="A91" s="135">
        <v>2.5</v>
      </c>
      <c r="B91" s="132">
        <v>18</v>
      </c>
      <c r="C91" s="132">
        <v>17.5</v>
      </c>
      <c r="D91" s="132">
        <v>21</v>
      </c>
      <c r="E91" s="132">
        <v>20</v>
      </c>
      <c r="F91" s="132">
        <v>24</v>
      </c>
      <c r="G91" s="132">
        <v>24</v>
      </c>
      <c r="H91" s="132">
        <v>24</v>
      </c>
    </row>
    <row r="92" spans="1:10" x14ac:dyDescent="0.2">
      <c r="A92" s="135">
        <v>4</v>
      </c>
      <c r="B92" s="132">
        <v>24</v>
      </c>
      <c r="C92" s="132">
        <v>23</v>
      </c>
      <c r="D92" s="132">
        <v>28</v>
      </c>
      <c r="E92" s="132">
        <v>27</v>
      </c>
      <c r="F92" s="132">
        <v>32</v>
      </c>
      <c r="G92" s="132">
        <v>30</v>
      </c>
      <c r="H92" s="132">
        <v>33</v>
      </c>
    </row>
    <row r="93" spans="1:10" x14ac:dyDescent="0.2">
      <c r="A93" s="135">
        <v>6</v>
      </c>
      <c r="B93" s="132">
        <v>31</v>
      </c>
      <c r="C93" s="132">
        <v>29</v>
      </c>
      <c r="D93" s="132">
        <v>36</v>
      </c>
      <c r="E93" s="132">
        <v>34</v>
      </c>
      <c r="F93" s="132">
        <v>41</v>
      </c>
      <c r="G93" s="132">
        <v>38</v>
      </c>
      <c r="H93" s="132">
        <v>41</v>
      </c>
    </row>
    <row r="94" spans="1:10" x14ac:dyDescent="0.2">
      <c r="A94" s="135">
        <v>10</v>
      </c>
      <c r="B94" s="132">
        <v>42</v>
      </c>
      <c r="C94" s="132">
        <v>39</v>
      </c>
      <c r="D94" s="132">
        <v>50</v>
      </c>
      <c r="E94" s="132">
        <v>46</v>
      </c>
      <c r="F94" s="132">
        <v>57</v>
      </c>
      <c r="G94" s="132">
        <v>50</v>
      </c>
      <c r="H94" s="132">
        <v>54</v>
      </c>
    </row>
    <row r="95" spans="1:10" x14ac:dyDescent="0.2">
      <c r="A95" s="135">
        <v>16</v>
      </c>
      <c r="B95" s="132">
        <v>56</v>
      </c>
      <c r="C95" s="132">
        <v>52</v>
      </c>
      <c r="D95" s="132">
        <v>68</v>
      </c>
      <c r="E95" s="132">
        <v>62</v>
      </c>
      <c r="F95" s="132">
        <v>76</v>
      </c>
      <c r="G95" s="132">
        <v>64</v>
      </c>
      <c r="H95" s="132">
        <v>70</v>
      </c>
    </row>
    <row r="96" spans="1:10" x14ac:dyDescent="0.2">
      <c r="A96" s="135">
        <v>25</v>
      </c>
      <c r="B96" s="132">
        <v>73</v>
      </c>
      <c r="C96" s="132">
        <v>68</v>
      </c>
      <c r="D96" s="132">
        <v>89</v>
      </c>
      <c r="E96" s="132">
        <v>80</v>
      </c>
      <c r="F96" s="132">
        <v>96</v>
      </c>
      <c r="G96" s="132">
        <v>82</v>
      </c>
      <c r="H96" s="132">
        <v>92</v>
      </c>
    </row>
    <row r="97" spans="1:8" x14ac:dyDescent="0.2">
      <c r="A97" s="135">
        <v>35</v>
      </c>
      <c r="B97" s="132">
        <v>89</v>
      </c>
      <c r="C97" s="132">
        <v>83</v>
      </c>
      <c r="D97" s="132">
        <v>110</v>
      </c>
      <c r="E97" s="132">
        <v>99</v>
      </c>
      <c r="F97" s="132">
        <v>119</v>
      </c>
      <c r="G97" s="132">
        <v>98</v>
      </c>
      <c r="H97" s="132">
        <v>110</v>
      </c>
    </row>
    <row r="98" spans="1:8" x14ac:dyDescent="0.2">
      <c r="A98" s="135">
        <v>50</v>
      </c>
      <c r="B98" s="132">
        <v>108</v>
      </c>
      <c r="C98" s="132">
        <v>99</v>
      </c>
      <c r="D98" s="132">
        <v>134</v>
      </c>
      <c r="E98" s="132">
        <v>118</v>
      </c>
      <c r="F98" s="132">
        <v>144</v>
      </c>
      <c r="G98" s="132">
        <v>116</v>
      </c>
      <c r="H98" s="132">
        <v>130</v>
      </c>
    </row>
    <row r="99" spans="1:8" x14ac:dyDescent="0.2">
      <c r="A99" s="135">
        <v>70</v>
      </c>
      <c r="B99" s="132">
        <v>136</v>
      </c>
      <c r="C99" s="132">
        <v>125</v>
      </c>
      <c r="D99" s="132">
        <v>171</v>
      </c>
      <c r="E99" s="132">
        <v>149</v>
      </c>
      <c r="F99" s="132">
        <v>184</v>
      </c>
      <c r="G99" s="132">
        <v>143</v>
      </c>
      <c r="H99" s="132">
        <v>162</v>
      </c>
    </row>
    <row r="100" spans="1:8" x14ac:dyDescent="0.2">
      <c r="A100" s="135">
        <v>95</v>
      </c>
      <c r="B100" s="132">
        <v>164</v>
      </c>
      <c r="C100" s="132">
        <v>150</v>
      </c>
      <c r="D100" s="132">
        <v>207</v>
      </c>
      <c r="E100" s="132">
        <v>179</v>
      </c>
      <c r="F100" s="132">
        <v>223</v>
      </c>
      <c r="G100" s="132">
        <v>169</v>
      </c>
      <c r="H100" s="132">
        <v>193</v>
      </c>
    </row>
    <row r="101" spans="1:8" x14ac:dyDescent="0.2">
      <c r="A101" s="135">
        <v>120</v>
      </c>
      <c r="B101" s="132">
        <v>188</v>
      </c>
      <c r="C101" s="132">
        <v>172</v>
      </c>
      <c r="D101" s="132">
        <v>239</v>
      </c>
      <c r="E101" s="132">
        <v>206</v>
      </c>
      <c r="F101" s="132">
        <v>259</v>
      </c>
      <c r="G101" s="132">
        <v>192</v>
      </c>
      <c r="H101" s="132">
        <v>220</v>
      </c>
    </row>
    <row r="102" spans="1:8" x14ac:dyDescent="0.2">
      <c r="A102" s="135">
        <v>150</v>
      </c>
      <c r="B102" s="132">
        <v>216</v>
      </c>
      <c r="C102" s="132">
        <v>196</v>
      </c>
      <c r="D102" s="132">
        <v>262</v>
      </c>
      <c r="E102" s="132">
        <v>225</v>
      </c>
      <c r="F102" s="132">
        <v>299</v>
      </c>
      <c r="G102" s="132">
        <v>217</v>
      </c>
      <c r="H102" s="132">
        <v>246</v>
      </c>
    </row>
    <row r="103" spans="1:8" x14ac:dyDescent="0.2">
      <c r="A103" s="135">
        <v>185</v>
      </c>
      <c r="B103" s="132">
        <v>245</v>
      </c>
      <c r="C103" s="132">
        <v>223</v>
      </c>
      <c r="D103" s="132">
        <v>296</v>
      </c>
      <c r="E103" s="132">
        <v>255</v>
      </c>
      <c r="F103" s="132">
        <v>341</v>
      </c>
      <c r="G103" s="132">
        <v>243</v>
      </c>
      <c r="H103" s="132">
        <v>278</v>
      </c>
    </row>
    <row r="104" spans="1:8" x14ac:dyDescent="0.2">
      <c r="A104" s="135">
        <v>240</v>
      </c>
      <c r="B104" s="132">
        <v>286</v>
      </c>
      <c r="C104" s="132">
        <v>261</v>
      </c>
      <c r="D104" s="132">
        <v>346</v>
      </c>
      <c r="E104" s="132">
        <v>297</v>
      </c>
      <c r="F104" s="132">
        <v>403</v>
      </c>
      <c r="G104" s="132">
        <v>280</v>
      </c>
      <c r="H104" s="132">
        <v>320</v>
      </c>
    </row>
    <row r="105" spans="1:8" ht="13.5" thickBot="1" x14ac:dyDescent="0.25">
      <c r="A105" s="159">
        <v>300</v>
      </c>
      <c r="B105" s="156">
        <v>328</v>
      </c>
      <c r="C105" s="156">
        <v>298</v>
      </c>
      <c r="D105" s="156">
        <v>394</v>
      </c>
      <c r="E105" s="156">
        <v>339</v>
      </c>
      <c r="F105" s="156">
        <v>464</v>
      </c>
      <c r="G105" s="156">
        <v>316</v>
      </c>
      <c r="H105" s="156">
        <v>359</v>
      </c>
    </row>
    <row r="106" spans="1:8" ht="16.5" thickBot="1" x14ac:dyDescent="0.25">
      <c r="A106" s="226" t="s">
        <v>64</v>
      </c>
      <c r="B106" s="154"/>
      <c r="C106" s="154"/>
      <c r="D106" s="154"/>
      <c r="E106" s="154"/>
      <c r="F106" s="154"/>
      <c r="G106" s="154"/>
      <c r="H106" s="154"/>
    </row>
    <row r="107" spans="1:8" ht="15.75" x14ac:dyDescent="0.2">
      <c r="A107" s="135">
        <v>2.5</v>
      </c>
      <c r="B107" s="132">
        <v>14</v>
      </c>
      <c r="C107" s="132">
        <v>13.5</v>
      </c>
      <c r="D107" s="132">
        <v>16.5</v>
      </c>
      <c r="E107" s="132">
        <v>15.5</v>
      </c>
      <c r="F107" s="132">
        <v>16.5</v>
      </c>
      <c r="G107" s="132">
        <v>18.5</v>
      </c>
      <c r="H107" s="143"/>
    </row>
    <row r="108" spans="1:8" ht="15.75" x14ac:dyDescent="0.2">
      <c r="A108" s="135">
        <v>4</v>
      </c>
      <c r="B108" s="132">
        <v>18.5</v>
      </c>
      <c r="C108" s="132">
        <v>17.5</v>
      </c>
      <c r="D108" s="132">
        <v>22</v>
      </c>
      <c r="E108" s="132">
        <v>21</v>
      </c>
      <c r="F108" s="132">
        <v>25</v>
      </c>
      <c r="G108" s="132">
        <v>24</v>
      </c>
      <c r="H108" s="143"/>
    </row>
    <row r="109" spans="1:8" ht="15.75" x14ac:dyDescent="0.2">
      <c r="A109" s="135">
        <v>6</v>
      </c>
      <c r="B109" s="132">
        <v>24</v>
      </c>
      <c r="C109" s="132">
        <v>23</v>
      </c>
      <c r="D109" s="132">
        <v>28</v>
      </c>
      <c r="E109" s="132">
        <v>27</v>
      </c>
      <c r="F109" s="132">
        <v>32</v>
      </c>
      <c r="G109" s="132">
        <v>30</v>
      </c>
      <c r="H109" s="143"/>
    </row>
    <row r="110" spans="1:8" ht="15.75" x14ac:dyDescent="0.2">
      <c r="A110" s="135">
        <v>10</v>
      </c>
      <c r="B110" s="132">
        <v>32</v>
      </c>
      <c r="C110" s="132">
        <v>31</v>
      </c>
      <c r="D110" s="132">
        <v>39</v>
      </c>
      <c r="E110" s="132">
        <v>36</v>
      </c>
      <c r="F110" s="132">
        <v>44</v>
      </c>
      <c r="G110" s="132">
        <v>39</v>
      </c>
      <c r="H110" s="143"/>
    </row>
    <row r="111" spans="1:8" x14ac:dyDescent="0.2">
      <c r="A111" s="135">
        <v>16</v>
      </c>
      <c r="B111" s="132">
        <v>43</v>
      </c>
      <c r="C111" s="132">
        <v>41</v>
      </c>
      <c r="D111" s="132">
        <v>53</v>
      </c>
      <c r="E111" s="132">
        <v>48</v>
      </c>
      <c r="F111" s="132">
        <v>59</v>
      </c>
      <c r="G111" s="132">
        <v>50</v>
      </c>
      <c r="H111" s="132">
        <v>53</v>
      </c>
    </row>
    <row r="112" spans="1:8" x14ac:dyDescent="0.2">
      <c r="A112" s="135">
        <v>25</v>
      </c>
      <c r="B112" s="132">
        <v>57</v>
      </c>
      <c r="C112" s="132">
        <v>53</v>
      </c>
      <c r="D112" s="132">
        <v>70</v>
      </c>
      <c r="E112" s="132">
        <v>62</v>
      </c>
      <c r="F112" s="132">
        <v>73</v>
      </c>
      <c r="G112" s="132">
        <v>64</v>
      </c>
      <c r="H112" s="132">
        <v>69</v>
      </c>
    </row>
    <row r="113" spans="1:8" x14ac:dyDescent="0.2">
      <c r="A113" s="135">
        <v>35</v>
      </c>
      <c r="B113" s="132">
        <v>70</v>
      </c>
      <c r="C113" s="132">
        <v>65</v>
      </c>
      <c r="D113" s="132">
        <v>86</v>
      </c>
      <c r="E113" s="132">
        <v>77</v>
      </c>
      <c r="F113" s="132">
        <v>90</v>
      </c>
      <c r="G113" s="132">
        <v>77</v>
      </c>
      <c r="H113" s="132">
        <v>83</v>
      </c>
    </row>
    <row r="114" spans="1:8" x14ac:dyDescent="0.2">
      <c r="A114" s="135">
        <v>50</v>
      </c>
      <c r="B114" s="132">
        <v>84</v>
      </c>
      <c r="C114" s="132">
        <v>78</v>
      </c>
      <c r="D114" s="132">
        <v>104</v>
      </c>
      <c r="E114" s="132">
        <v>92</v>
      </c>
      <c r="F114" s="132">
        <v>110</v>
      </c>
      <c r="G114" s="132">
        <v>91</v>
      </c>
      <c r="H114" s="132">
        <v>99</v>
      </c>
    </row>
    <row r="115" spans="1:8" x14ac:dyDescent="0.2">
      <c r="A115" s="135">
        <v>70</v>
      </c>
      <c r="B115" s="132">
        <v>107</v>
      </c>
      <c r="C115" s="132">
        <v>98</v>
      </c>
      <c r="D115" s="132">
        <v>133</v>
      </c>
      <c r="E115" s="132">
        <v>116</v>
      </c>
      <c r="F115" s="132">
        <v>140</v>
      </c>
      <c r="G115" s="132">
        <v>112</v>
      </c>
      <c r="H115" s="132">
        <v>122</v>
      </c>
    </row>
    <row r="116" spans="1:8" x14ac:dyDescent="0.2">
      <c r="A116" s="135">
        <v>95</v>
      </c>
      <c r="B116" s="132">
        <v>129</v>
      </c>
      <c r="C116" s="132">
        <v>118</v>
      </c>
      <c r="D116" s="132">
        <v>161</v>
      </c>
      <c r="E116" s="132">
        <v>139</v>
      </c>
      <c r="F116" s="132">
        <v>170</v>
      </c>
      <c r="G116" s="132">
        <v>132</v>
      </c>
      <c r="H116" s="132">
        <v>148</v>
      </c>
    </row>
    <row r="117" spans="1:8" x14ac:dyDescent="0.2">
      <c r="A117" s="135">
        <v>120</v>
      </c>
      <c r="B117" s="132">
        <v>149</v>
      </c>
      <c r="C117" s="132">
        <v>135</v>
      </c>
      <c r="D117" s="132">
        <v>186</v>
      </c>
      <c r="E117" s="132">
        <v>160</v>
      </c>
      <c r="F117" s="132">
        <v>197</v>
      </c>
      <c r="G117" s="132">
        <v>150</v>
      </c>
      <c r="H117" s="132">
        <v>169</v>
      </c>
    </row>
    <row r="118" spans="1:8" x14ac:dyDescent="0.2">
      <c r="A118" s="135">
        <v>150</v>
      </c>
      <c r="B118" s="132">
        <v>170</v>
      </c>
      <c r="C118" s="132">
        <v>155</v>
      </c>
      <c r="D118" s="132">
        <v>204</v>
      </c>
      <c r="E118" s="132">
        <v>176</v>
      </c>
      <c r="F118" s="132">
        <v>227</v>
      </c>
      <c r="G118" s="132">
        <v>169</v>
      </c>
      <c r="H118" s="132">
        <v>189</v>
      </c>
    </row>
    <row r="119" spans="1:8" x14ac:dyDescent="0.2">
      <c r="A119" s="135">
        <v>185</v>
      </c>
      <c r="B119" s="132">
        <v>194</v>
      </c>
      <c r="C119" s="132">
        <v>176</v>
      </c>
      <c r="D119" s="132">
        <v>230</v>
      </c>
      <c r="E119" s="132">
        <v>199</v>
      </c>
      <c r="F119" s="132">
        <v>259</v>
      </c>
      <c r="G119" s="132">
        <v>190</v>
      </c>
      <c r="H119" s="132">
        <v>214</v>
      </c>
    </row>
    <row r="120" spans="1:8" x14ac:dyDescent="0.2">
      <c r="A120" s="135">
        <v>240</v>
      </c>
      <c r="B120" s="132">
        <v>227</v>
      </c>
      <c r="C120" s="132">
        <v>207</v>
      </c>
      <c r="D120" s="132">
        <v>269</v>
      </c>
      <c r="E120" s="132">
        <v>232</v>
      </c>
      <c r="F120" s="132">
        <v>305</v>
      </c>
      <c r="G120" s="132">
        <v>218</v>
      </c>
      <c r="H120" s="132">
        <v>250</v>
      </c>
    </row>
    <row r="121" spans="1:8" ht="13.5" thickBot="1" x14ac:dyDescent="0.25">
      <c r="A121" s="159">
        <v>300</v>
      </c>
      <c r="B121" s="156">
        <v>261</v>
      </c>
      <c r="C121" s="156">
        <v>237</v>
      </c>
      <c r="D121" s="156">
        <v>306</v>
      </c>
      <c r="E121" s="156">
        <v>265</v>
      </c>
      <c r="F121" s="156">
        <v>351</v>
      </c>
      <c r="G121" s="156">
        <v>247</v>
      </c>
      <c r="H121" s="156">
        <v>282</v>
      </c>
    </row>
    <row r="122" spans="1:8" ht="66" customHeight="1" thickBot="1" x14ac:dyDescent="0.25">
      <c r="A122" s="970" t="s">
        <v>396</v>
      </c>
      <c r="B122" s="971"/>
      <c r="C122" s="971"/>
      <c r="D122" s="971"/>
      <c r="E122" s="971"/>
      <c r="F122" s="971"/>
      <c r="G122" s="971"/>
      <c r="H122" s="972"/>
    </row>
    <row r="124" spans="1:8" ht="58.5" customHeight="1" thickBot="1" x14ac:dyDescent="0.25">
      <c r="A124" s="959" t="s">
        <v>401</v>
      </c>
      <c r="B124" s="960"/>
      <c r="C124" s="960"/>
      <c r="D124" s="960"/>
      <c r="E124" s="960"/>
      <c r="F124" s="960"/>
      <c r="G124" s="960"/>
      <c r="H124" s="960"/>
    </row>
    <row r="125" spans="1:8" ht="23.25" customHeight="1" thickBot="1" x14ac:dyDescent="0.25">
      <c r="A125" s="809" t="s">
        <v>584</v>
      </c>
      <c r="B125" s="964" t="s">
        <v>388</v>
      </c>
      <c r="C125" s="965"/>
      <c r="D125" s="965"/>
      <c r="E125" s="965"/>
      <c r="F125" s="965"/>
      <c r="G125" s="965"/>
      <c r="H125" s="966"/>
    </row>
    <row r="126" spans="1:8" ht="13.5" thickBot="1" x14ac:dyDescent="0.25">
      <c r="A126" s="810"/>
      <c r="B126" s="149" t="s">
        <v>389</v>
      </c>
      <c r="C126" s="150" t="s">
        <v>390</v>
      </c>
      <c r="D126" s="150" t="s">
        <v>391</v>
      </c>
      <c r="E126" s="150" t="s">
        <v>392</v>
      </c>
      <c r="F126" s="152" t="s">
        <v>393</v>
      </c>
      <c r="G126" s="150" t="s">
        <v>394</v>
      </c>
      <c r="H126" s="150" t="s">
        <v>395</v>
      </c>
    </row>
    <row r="127" spans="1:8" ht="39" customHeight="1" thickBot="1" x14ac:dyDescent="0.25">
      <c r="A127" s="811"/>
      <c r="B127" s="139"/>
      <c r="C127" s="139"/>
      <c r="D127" s="139"/>
      <c r="E127" s="139"/>
      <c r="F127" s="139"/>
      <c r="G127" s="139"/>
      <c r="H127" s="139"/>
    </row>
    <row r="128" spans="1:8" ht="13.5" thickBot="1" x14ac:dyDescent="0.25">
      <c r="A128" s="159">
        <v>1</v>
      </c>
      <c r="B128" s="156">
        <v>2</v>
      </c>
      <c r="C128" s="156">
        <v>3</v>
      </c>
      <c r="D128" s="156">
        <v>4</v>
      </c>
      <c r="E128" s="156">
        <v>5</v>
      </c>
      <c r="F128" s="156">
        <v>6</v>
      </c>
      <c r="G128" s="156">
        <v>7</v>
      </c>
      <c r="H128" s="156">
        <v>8</v>
      </c>
    </row>
    <row r="129" spans="1:8" ht="16.5" thickBot="1" x14ac:dyDescent="0.25">
      <c r="A129" s="225" t="s">
        <v>334</v>
      </c>
      <c r="B129" s="154"/>
      <c r="C129" s="154"/>
      <c r="D129" s="154"/>
      <c r="E129" s="154"/>
      <c r="F129" s="154"/>
      <c r="G129" s="154"/>
      <c r="H129" s="154"/>
    </row>
    <row r="130" spans="1:8" x14ac:dyDescent="0.2">
      <c r="A130" s="135">
        <v>1.5</v>
      </c>
      <c r="B130" s="132">
        <v>17</v>
      </c>
      <c r="C130" s="132">
        <v>16.5</v>
      </c>
      <c r="D130" s="132">
        <v>20</v>
      </c>
      <c r="E130" s="132">
        <v>19.5</v>
      </c>
      <c r="F130" s="132">
        <v>22</v>
      </c>
      <c r="G130" s="132">
        <v>21</v>
      </c>
      <c r="H130" s="132">
        <v>23</v>
      </c>
    </row>
    <row r="131" spans="1:8" x14ac:dyDescent="0.2">
      <c r="A131" s="135">
        <v>2.5</v>
      </c>
      <c r="B131" s="132">
        <v>23</v>
      </c>
      <c r="C131" s="132">
        <v>22</v>
      </c>
      <c r="D131" s="132">
        <v>28</v>
      </c>
      <c r="E131" s="132">
        <v>26</v>
      </c>
      <c r="F131" s="132">
        <v>30</v>
      </c>
      <c r="G131" s="132">
        <v>28</v>
      </c>
      <c r="H131" s="132">
        <v>30</v>
      </c>
    </row>
    <row r="132" spans="1:8" x14ac:dyDescent="0.2">
      <c r="A132" s="135">
        <v>4</v>
      </c>
      <c r="B132" s="132">
        <v>31</v>
      </c>
      <c r="C132" s="132">
        <v>30</v>
      </c>
      <c r="D132" s="132">
        <v>37</v>
      </c>
      <c r="E132" s="132">
        <v>35</v>
      </c>
      <c r="F132" s="132">
        <v>40</v>
      </c>
      <c r="G132" s="132">
        <v>36</v>
      </c>
      <c r="H132" s="132">
        <v>39</v>
      </c>
    </row>
    <row r="133" spans="1:8" x14ac:dyDescent="0.2">
      <c r="A133" s="135">
        <v>6</v>
      </c>
      <c r="B133" s="132">
        <v>40</v>
      </c>
      <c r="C133" s="132">
        <v>38</v>
      </c>
      <c r="D133" s="132">
        <v>48</v>
      </c>
      <c r="E133" s="132">
        <v>44</v>
      </c>
      <c r="F133" s="132">
        <v>52</v>
      </c>
      <c r="G133" s="132">
        <v>44</v>
      </c>
      <c r="H133" s="132">
        <v>49</v>
      </c>
    </row>
    <row r="134" spans="1:8" x14ac:dyDescent="0.2">
      <c r="A134" s="135">
        <v>10</v>
      </c>
      <c r="B134" s="132">
        <v>54</v>
      </c>
      <c r="C134" s="132">
        <v>51</v>
      </c>
      <c r="D134" s="132">
        <v>66</v>
      </c>
      <c r="E134" s="132">
        <v>60</v>
      </c>
      <c r="F134" s="132">
        <v>71</v>
      </c>
      <c r="G134" s="132">
        <v>58</v>
      </c>
      <c r="H134" s="132">
        <v>65</v>
      </c>
    </row>
    <row r="135" spans="1:8" x14ac:dyDescent="0.2">
      <c r="A135" s="135">
        <v>16</v>
      </c>
      <c r="B135" s="132">
        <v>73</v>
      </c>
      <c r="C135" s="132">
        <v>68</v>
      </c>
      <c r="D135" s="132">
        <v>88</v>
      </c>
      <c r="E135" s="132">
        <v>80</v>
      </c>
      <c r="F135" s="132">
        <v>96</v>
      </c>
      <c r="G135" s="132">
        <v>75</v>
      </c>
      <c r="H135" s="132">
        <v>84</v>
      </c>
    </row>
    <row r="136" spans="1:8" x14ac:dyDescent="0.2">
      <c r="A136" s="135">
        <v>25</v>
      </c>
      <c r="B136" s="132">
        <v>95</v>
      </c>
      <c r="C136" s="132">
        <v>89</v>
      </c>
      <c r="D136" s="132">
        <v>117</v>
      </c>
      <c r="E136" s="132">
        <v>105</v>
      </c>
      <c r="F136" s="132">
        <v>119</v>
      </c>
      <c r="G136" s="132">
        <v>96</v>
      </c>
      <c r="H136" s="132">
        <v>107</v>
      </c>
    </row>
    <row r="137" spans="1:8" x14ac:dyDescent="0.2">
      <c r="A137" s="135">
        <v>35</v>
      </c>
      <c r="B137" s="132">
        <v>117</v>
      </c>
      <c r="C137" s="132">
        <v>109</v>
      </c>
      <c r="D137" s="132">
        <v>144</v>
      </c>
      <c r="E137" s="132">
        <v>126</v>
      </c>
      <c r="F137" s="132">
        <v>147</v>
      </c>
      <c r="G137" s="132">
        <v>115</v>
      </c>
      <c r="H137" s="132">
        <v>129</v>
      </c>
    </row>
    <row r="138" spans="1:8" x14ac:dyDescent="0.2">
      <c r="A138" s="135">
        <v>50</v>
      </c>
      <c r="B138" s="132">
        <v>141</v>
      </c>
      <c r="C138" s="132">
        <v>130</v>
      </c>
      <c r="D138" s="132">
        <v>175</v>
      </c>
      <c r="E138" s="132">
        <v>154</v>
      </c>
      <c r="F138" s="132">
        <v>179</v>
      </c>
      <c r="G138" s="132">
        <v>135</v>
      </c>
      <c r="H138" s="132">
        <v>153</v>
      </c>
    </row>
    <row r="139" spans="1:8" x14ac:dyDescent="0.2">
      <c r="A139" s="135">
        <v>70</v>
      </c>
      <c r="B139" s="132">
        <v>179</v>
      </c>
      <c r="C139" s="132">
        <v>164</v>
      </c>
      <c r="D139" s="132">
        <v>222</v>
      </c>
      <c r="E139" s="132">
        <v>194</v>
      </c>
      <c r="F139" s="132">
        <v>229</v>
      </c>
      <c r="G139" s="132">
        <v>167</v>
      </c>
      <c r="H139" s="132">
        <v>188</v>
      </c>
    </row>
    <row r="140" spans="1:8" x14ac:dyDescent="0.2">
      <c r="A140" s="135">
        <v>95</v>
      </c>
      <c r="B140" s="132">
        <v>216</v>
      </c>
      <c r="C140" s="132">
        <v>197</v>
      </c>
      <c r="D140" s="132">
        <v>269</v>
      </c>
      <c r="E140" s="132">
        <v>233</v>
      </c>
      <c r="F140" s="132">
        <v>278</v>
      </c>
      <c r="G140" s="132">
        <v>197</v>
      </c>
      <c r="H140" s="132">
        <v>226</v>
      </c>
    </row>
    <row r="141" spans="1:8" x14ac:dyDescent="0.2">
      <c r="A141" s="135">
        <v>120</v>
      </c>
      <c r="B141" s="132">
        <v>249</v>
      </c>
      <c r="C141" s="132">
        <v>227</v>
      </c>
      <c r="D141" s="132">
        <v>312</v>
      </c>
      <c r="E141" s="132">
        <v>268</v>
      </c>
      <c r="F141" s="132">
        <v>322</v>
      </c>
      <c r="G141" s="132">
        <v>223</v>
      </c>
      <c r="H141" s="132">
        <v>257</v>
      </c>
    </row>
    <row r="142" spans="1:8" x14ac:dyDescent="0.2">
      <c r="A142" s="135">
        <v>150</v>
      </c>
      <c r="B142" s="132">
        <v>285</v>
      </c>
      <c r="C142" s="132">
        <v>259</v>
      </c>
      <c r="D142" s="132">
        <v>342</v>
      </c>
      <c r="E142" s="132">
        <v>300</v>
      </c>
      <c r="F142" s="132">
        <v>371</v>
      </c>
      <c r="G142" s="132">
        <v>251</v>
      </c>
      <c r="H142" s="132">
        <v>287</v>
      </c>
    </row>
    <row r="143" spans="1:8" x14ac:dyDescent="0.2">
      <c r="A143" s="135">
        <v>185</v>
      </c>
      <c r="B143" s="132">
        <v>324</v>
      </c>
      <c r="C143" s="132">
        <v>295</v>
      </c>
      <c r="D143" s="132">
        <v>384</v>
      </c>
      <c r="E143" s="132">
        <v>340</v>
      </c>
      <c r="F143" s="132">
        <v>424</v>
      </c>
      <c r="G143" s="132">
        <v>281</v>
      </c>
      <c r="H143" s="132">
        <v>324</v>
      </c>
    </row>
    <row r="144" spans="1:8" x14ac:dyDescent="0.2">
      <c r="A144" s="135">
        <v>240</v>
      </c>
      <c r="B144" s="132">
        <v>380</v>
      </c>
      <c r="C144" s="132">
        <v>346</v>
      </c>
      <c r="D144" s="132">
        <v>450</v>
      </c>
      <c r="E144" s="132">
        <v>398</v>
      </c>
      <c r="F144" s="132">
        <v>500</v>
      </c>
      <c r="G144" s="132">
        <v>324</v>
      </c>
      <c r="H144" s="132">
        <v>375</v>
      </c>
    </row>
    <row r="145" spans="1:8" ht="13.5" thickBot="1" x14ac:dyDescent="0.25">
      <c r="A145" s="159">
        <v>300</v>
      </c>
      <c r="B145" s="156">
        <v>435</v>
      </c>
      <c r="C145" s="156">
        <v>396</v>
      </c>
      <c r="D145" s="156">
        <v>514</v>
      </c>
      <c r="E145" s="156">
        <v>455</v>
      </c>
      <c r="F145" s="156">
        <v>576</v>
      </c>
      <c r="G145" s="156">
        <v>365</v>
      </c>
      <c r="H145" s="156">
        <v>419</v>
      </c>
    </row>
    <row r="146" spans="1:8" ht="13.5" thickBot="1" x14ac:dyDescent="0.25">
      <c r="A146" s="222" t="s">
        <v>64</v>
      </c>
      <c r="B146" s="227"/>
      <c r="C146" s="227"/>
      <c r="D146" s="227"/>
      <c r="E146" s="227"/>
      <c r="F146" s="227"/>
      <c r="G146" s="227"/>
      <c r="H146" s="227"/>
    </row>
    <row r="147" spans="1:8" x14ac:dyDescent="0.2">
      <c r="A147" s="135">
        <v>2.5</v>
      </c>
      <c r="B147" s="132">
        <v>19</v>
      </c>
      <c r="C147" s="132">
        <v>18</v>
      </c>
      <c r="D147" s="132">
        <v>22</v>
      </c>
      <c r="E147" s="132">
        <v>21</v>
      </c>
      <c r="F147" s="132">
        <v>24</v>
      </c>
      <c r="G147" s="132">
        <v>22</v>
      </c>
      <c r="H147" s="166"/>
    </row>
    <row r="148" spans="1:8" x14ac:dyDescent="0.2">
      <c r="A148" s="135">
        <v>4</v>
      </c>
      <c r="B148" s="132">
        <v>25</v>
      </c>
      <c r="C148" s="132">
        <v>24</v>
      </c>
      <c r="D148" s="132">
        <v>29</v>
      </c>
      <c r="E148" s="132">
        <v>28</v>
      </c>
      <c r="F148" s="132">
        <v>32</v>
      </c>
      <c r="G148" s="132">
        <v>28</v>
      </c>
      <c r="H148" s="166"/>
    </row>
    <row r="149" spans="1:8" x14ac:dyDescent="0.2">
      <c r="A149" s="135">
        <v>6</v>
      </c>
      <c r="B149" s="132">
        <v>32</v>
      </c>
      <c r="C149" s="132">
        <v>31</v>
      </c>
      <c r="D149" s="132">
        <v>38</v>
      </c>
      <c r="E149" s="132">
        <v>35</v>
      </c>
      <c r="F149" s="132">
        <v>41</v>
      </c>
      <c r="G149" s="132">
        <v>35</v>
      </c>
      <c r="H149" s="166"/>
    </row>
    <row r="150" spans="1:8" x14ac:dyDescent="0.2">
      <c r="A150" s="135">
        <v>10</v>
      </c>
      <c r="B150" s="132">
        <v>44</v>
      </c>
      <c r="C150" s="132">
        <v>41</v>
      </c>
      <c r="D150" s="132">
        <v>52</v>
      </c>
      <c r="E150" s="132">
        <v>48</v>
      </c>
      <c r="F150" s="132">
        <v>57</v>
      </c>
      <c r="G150" s="132">
        <v>46</v>
      </c>
      <c r="H150" s="166"/>
    </row>
    <row r="151" spans="1:8" x14ac:dyDescent="0.2">
      <c r="A151" s="135">
        <v>16</v>
      </c>
      <c r="B151" s="132">
        <v>58</v>
      </c>
      <c r="C151" s="132">
        <v>55</v>
      </c>
      <c r="D151" s="132">
        <v>71</v>
      </c>
      <c r="E151" s="132">
        <v>64</v>
      </c>
      <c r="F151" s="132">
        <v>76</v>
      </c>
      <c r="G151" s="132">
        <v>59</v>
      </c>
      <c r="H151" s="132">
        <v>64</v>
      </c>
    </row>
    <row r="152" spans="1:8" x14ac:dyDescent="0.2">
      <c r="A152" s="135">
        <v>25</v>
      </c>
      <c r="B152" s="132">
        <v>76</v>
      </c>
      <c r="C152" s="132">
        <v>71</v>
      </c>
      <c r="D152" s="132">
        <v>93</v>
      </c>
      <c r="E152" s="132">
        <v>84</v>
      </c>
      <c r="F152" s="132">
        <v>90</v>
      </c>
      <c r="G152" s="132">
        <v>75</v>
      </c>
      <c r="H152" s="132">
        <v>82</v>
      </c>
    </row>
    <row r="153" spans="1:8" x14ac:dyDescent="0.2">
      <c r="A153" s="135">
        <v>35</v>
      </c>
      <c r="B153" s="132">
        <v>94</v>
      </c>
      <c r="C153" s="132">
        <v>87</v>
      </c>
      <c r="D153" s="132">
        <v>116</v>
      </c>
      <c r="E153" s="132">
        <v>103</v>
      </c>
      <c r="F153" s="132">
        <v>112</v>
      </c>
      <c r="G153" s="132">
        <v>90</v>
      </c>
      <c r="H153" s="132">
        <v>98</v>
      </c>
    </row>
    <row r="154" spans="1:8" x14ac:dyDescent="0.2">
      <c r="A154" s="135">
        <v>50</v>
      </c>
      <c r="B154" s="132">
        <v>113</v>
      </c>
      <c r="C154" s="132">
        <v>104</v>
      </c>
      <c r="D154" s="132">
        <v>140</v>
      </c>
      <c r="E154" s="132">
        <v>124</v>
      </c>
      <c r="F154" s="132">
        <v>136</v>
      </c>
      <c r="G154" s="132">
        <v>106</v>
      </c>
      <c r="H154" s="132">
        <v>117</v>
      </c>
    </row>
    <row r="155" spans="1:8" x14ac:dyDescent="0.2">
      <c r="A155" s="135">
        <v>70</v>
      </c>
      <c r="B155" s="132">
        <v>142</v>
      </c>
      <c r="C155" s="132">
        <v>131</v>
      </c>
      <c r="D155" s="132">
        <v>179</v>
      </c>
      <c r="E155" s="132">
        <v>156</v>
      </c>
      <c r="F155" s="132">
        <v>174</v>
      </c>
      <c r="G155" s="132">
        <v>130</v>
      </c>
      <c r="H155" s="132">
        <v>144</v>
      </c>
    </row>
    <row r="156" spans="1:8" x14ac:dyDescent="0.2">
      <c r="A156" s="135">
        <v>95</v>
      </c>
      <c r="B156" s="132">
        <v>171</v>
      </c>
      <c r="C156" s="132">
        <v>157</v>
      </c>
      <c r="D156" s="132">
        <v>217</v>
      </c>
      <c r="E156" s="132">
        <v>188</v>
      </c>
      <c r="F156" s="132">
        <v>211</v>
      </c>
      <c r="G156" s="132">
        <v>154</v>
      </c>
      <c r="H156" s="132">
        <v>172</v>
      </c>
    </row>
    <row r="157" spans="1:8" x14ac:dyDescent="0.2">
      <c r="A157" s="135">
        <v>120</v>
      </c>
      <c r="B157" s="132">
        <v>197</v>
      </c>
      <c r="C157" s="132">
        <v>180</v>
      </c>
      <c r="D157" s="132">
        <v>251</v>
      </c>
      <c r="E157" s="132">
        <v>216</v>
      </c>
      <c r="F157" s="132">
        <v>245</v>
      </c>
      <c r="G157" s="132">
        <v>174</v>
      </c>
      <c r="H157" s="132">
        <v>197</v>
      </c>
    </row>
    <row r="158" spans="1:8" x14ac:dyDescent="0.2">
      <c r="A158" s="135">
        <v>150</v>
      </c>
      <c r="B158" s="132">
        <v>226</v>
      </c>
      <c r="C158" s="132">
        <v>206</v>
      </c>
      <c r="D158" s="132">
        <v>267</v>
      </c>
      <c r="E158" s="132">
        <v>240</v>
      </c>
      <c r="F158" s="132">
        <v>283</v>
      </c>
      <c r="G158" s="132">
        <v>197</v>
      </c>
      <c r="H158" s="132">
        <v>220</v>
      </c>
    </row>
    <row r="159" spans="1:8" x14ac:dyDescent="0.2">
      <c r="A159" s="135">
        <v>185</v>
      </c>
      <c r="B159" s="132">
        <v>256</v>
      </c>
      <c r="C159" s="132">
        <v>233</v>
      </c>
      <c r="D159" s="132">
        <v>300</v>
      </c>
      <c r="E159" s="132">
        <v>272</v>
      </c>
      <c r="F159" s="132">
        <v>323</v>
      </c>
      <c r="G159" s="132">
        <v>220</v>
      </c>
      <c r="H159" s="132">
        <v>250</v>
      </c>
    </row>
    <row r="160" spans="1:8" x14ac:dyDescent="0.2">
      <c r="A160" s="135">
        <v>240</v>
      </c>
      <c r="B160" s="132">
        <v>300</v>
      </c>
      <c r="C160" s="132">
        <v>273</v>
      </c>
      <c r="D160" s="132">
        <v>351</v>
      </c>
      <c r="E160" s="132">
        <v>318</v>
      </c>
      <c r="F160" s="132">
        <v>382</v>
      </c>
      <c r="G160" s="132">
        <v>253</v>
      </c>
      <c r="H160" s="132">
        <v>290</v>
      </c>
    </row>
    <row r="161" spans="1:8" ht="13.5" thickBot="1" x14ac:dyDescent="0.25">
      <c r="A161" s="159">
        <v>300</v>
      </c>
      <c r="B161" s="156">
        <v>344</v>
      </c>
      <c r="C161" s="156">
        <v>313</v>
      </c>
      <c r="D161" s="156">
        <v>402</v>
      </c>
      <c r="E161" s="156">
        <v>364</v>
      </c>
      <c r="F161" s="156">
        <v>440</v>
      </c>
      <c r="G161" s="156">
        <v>266</v>
      </c>
      <c r="H161" s="156">
        <v>326</v>
      </c>
    </row>
    <row r="162" spans="1:8" ht="66" customHeight="1" thickBot="1" x14ac:dyDescent="0.25">
      <c r="A162" s="970" t="s">
        <v>396</v>
      </c>
      <c r="B162" s="971"/>
      <c r="C162" s="971"/>
      <c r="D162" s="971"/>
      <c r="E162" s="971"/>
      <c r="F162" s="971"/>
      <c r="G162" s="971"/>
      <c r="H162" s="972"/>
    </row>
    <row r="164" spans="1:8" ht="84" customHeight="1" thickBot="1" x14ac:dyDescent="0.3">
      <c r="A164" s="855" t="s">
        <v>412</v>
      </c>
      <c r="B164" s="855"/>
      <c r="C164" s="855"/>
      <c r="D164" s="855"/>
      <c r="E164" s="855"/>
      <c r="F164" s="855"/>
      <c r="G164" s="855"/>
      <c r="H164" s="855"/>
    </row>
    <row r="165" spans="1:8" ht="47.25" customHeight="1" thickBot="1" x14ac:dyDescent="0.25">
      <c r="A165" s="896" t="s">
        <v>402</v>
      </c>
      <c r="B165" s="859" t="s">
        <v>403</v>
      </c>
      <c r="C165" s="860"/>
      <c r="D165" s="861"/>
    </row>
    <row r="166" spans="1:8" ht="39.75" customHeight="1" thickBot="1" x14ac:dyDescent="0.25">
      <c r="A166" s="897"/>
      <c r="B166" s="827" t="s">
        <v>585</v>
      </c>
      <c r="C166" s="856" t="s">
        <v>586</v>
      </c>
      <c r="D166" s="858"/>
    </row>
    <row r="167" spans="1:8" ht="193.5" customHeight="1" thickBot="1" x14ac:dyDescent="0.25">
      <c r="A167" s="897"/>
      <c r="B167" s="829"/>
      <c r="C167" s="228" t="s">
        <v>405</v>
      </c>
      <c r="D167" s="229" t="s">
        <v>406</v>
      </c>
    </row>
    <row r="168" spans="1:8" ht="33" customHeight="1" thickBot="1" x14ac:dyDescent="0.25">
      <c r="A168" s="955"/>
      <c r="B168" s="139"/>
      <c r="C168" s="139"/>
      <c r="D168" s="139"/>
    </row>
    <row r="169" spans="1:8" ht="16.5" thickBot="1" x14ac:dyDescent="0.25">
      <c r="A169" s="155">
        <v>1</v>
      </c>
      <c r="B169" s="168">
        <v>2</v>
      </c>
      <c r="C169" s="168">
        <v>3</v>
      </c>
      <c r="D169" s="168">
        <v>4</v>
      </c>
    </row>
    <row r="170" spans="1:8" x14ac:dyDescent="0.2">
      <c r="A170" s="135" t="s">
        <v>407</v>
      </c>
      <c r="B170" s="219"/>
      <c r="C170" s="219"/>
      <c r="D170" s="219"/>
    </row>
    <row r="171" spans="1:8" x14ac:dyDescent="0.2">
      <c r="A171" s="230">
        <v>1.5</v>
      </c>
      <c r="B171" s="231">
        <v>23</v>
      </c>
      <c r="C171" s="231">
        <v>19</v>
      </c>
      <c r="D171" s="231">
        <v>21</v>
      </c>
    </row>
    <row r="172" spans="1:8" x14ac:dyDescent="0.2">
      <c r="A172" s="230">
        <v>2.5</v>
      </c>
      <c r="B172" s="231">
        <v>31</v>
      </c>
      <c r="C172" s="231">
        <v>26</v>
      </c>
      <c r="D172" s="231">
        <v>29</v>
      </c>
    </row>
    <row r="173" spans="1:8" ht="13.5" thickBot="1" x14ac:dyDescent="0.25">
      <c r="A173" s="232">
        <v>4</v>
      </c>
      <c r="B173" s="149">
        <v>40</v>
      </c>
      <c r="C173" s="149">
        <v>35</v>
      </c>
      <c r="D173" s="149">
        <v>38</v>
      </c>
    </row>
    <row r="174" spans="1:8" x14ac:dyDescent="0.2">
      <c r="A174" s="135" t="s">
        <v>408</v>
      </c>
      <c r="B174" s="219"/>
      <c r="C174" s="219"/>
      <c r="D174" s="219"/>
    </row>
    <row r="175" spans="1:8" x14ac:dyDescent="0.2">
      <c r="A175" s="135">
        <v>1.5</v>
      </c>
      <c r="B175" s="132">
        <v>25</v>
      </c>
      <c r="C175" s="132">
        <v>21</v>
      </c>
      <c r="D175" s="132">
        <v>23</v>
      </c>
    </row>
    <row r="176" spans="1:8" x14ac:dyDescent="0.2">
      <c r="A176" s="230">
        <v>2.5</v>
      </c>
      <c r="B176" s="231">
        <v>34</v>
      </c>
      <c r="C176" s="231">
        <v>28</v>
      </c>
      <c r="D176" s="231">
        <v>31</v>
      </c>
    </row>
    <row r="177" spans="1:4" x14ac:dyDescent="0.2">
      <c r="A177" s="230">
        <v>4</v>
      </c>
      <c r="B177" s="231">
        <v>45</v>
      </c>
      <c r="C177" s="231">
        <v>37</v>
      </c>
      <c r="D177" s="231">
        <v>41</v>
      </c>
    </row>
    <row r="178" spans="1:4" x14ac:dyDescent="0.2">
      <c r="A178" s="230">
        <v>6</v>
      </c>
      <c r="B178" s="231">
        <v>57</v>
      </c>
      <c r="C178" s="231">
        <v>48</v>
      </c>
      <c r="D178" s="231">
        <v>52</v>
      </c>
    </row>
    <row r="179" spans="1:4" x14ac:dyDescent="0.2">
      <c r="A179" s="135">
        <v>10</v>
      </c>
      <c r="B179" s="132">
        <v>77</v>
      </c>
      <c r="C179" s="132">
        <v>65</v>
      </c>
      <c r="D179" s="132">
        <v>70</v>
      </c>
    </row>
    <row r="180" spans="1:4" x14ac:dyDescent="0.2">
      <c r="A180" s="135">
        <v>16</v>
      </c>
      <c r="B180" s="132">
        <v>102</v>
      </c>
      <c r="C180" s="132">
        <v>86</v>
      </c>
      <c r="D180" s="132">
        <v>92</v>
      </c>
    </row>
    <row r="181" spans="1:4" x14ac:dyDescent="0.2">
      <c r="A181" s="135">
        <v>25</v>
      </c>
      <c r="B181" s="132">
        <v>133</v>
      </c>
      <c r="C181" s="132">
        <v>112</v>
      </c>
      <c r="D181" s="132">
        <v>120</v>
      </c>
    </row>
    <row r="182" spans="1:4" x14ac:dyDescent="0.2">
      <c r="A182" s="230">
        <v>35</v>
      </c>
      <c r="B182" s="231">
        <v>163</v>
      </c>
      <c r="C182" s="231">
        <v>137</v>
      </c>
      <c r="D182" s="231">
        <v>147</v>
      </c>
    </row>
    <row r="183" spans="1:4" x14ac:dyDescent="0.2">
      <c r="A183" s="135">
        <v>50</v>
      </c>
      <c r="B183" s="132">
        <v>202</v>
      </c>
      <c r="C183" s="132">
        <v>169</v>
      </c>
      <c r="D183" s="132">
        <v>181</v>
      </c>
    </row>
    <row r="184" spans="1:4" x14ac:dyDescent="0.2">
      <c r="A184" s="230">
        <v>70</v>
      </c>
      <c r="B184" s="231">
        <v>247</v>
      </c>
      <c r="C184" s="231">
        <v>207</v>
      </c>
      <c r="D184" s="231">
        <v>221</v>
      </c>
    </row>
    <row r="185" spans="1:4" x14ac:dyDescent="0.2">
      <c r="A185" s="135">
        <v>95</v>
      </c>
      <c r="B185" s="132">
        <v>296</v>
      </c>
      <c r="C185" s="132">
        <v>249</v>
      </c>
      <c r="D185" s="132">
        <v>264</v>
      </c>
    </row>
    <row r="186" spans="1:4" x14ac:dyDescent="0.2">
      <c r="A186" s="135">
        <v>120</v>
      </c>
      <c r="B186" s="132">
        <v>340</v>
      </c>
      <c r="C186" s="132">
        <v>286</v>
      </c>
      <c r="D186" s="132">
        <v>303</v>
      </c>
    </row>
    <row r="187" spans="1:4" x14ac:dyDescent="0.2">
      <c r="A187" s="230">
        <v>150</v>
      </c>
      <c r="B187" s="231">
        <v>388</v>
      </c>
      <c r="C187" s="231">
        <v>327</v>
      </c>
      <c r="D187" s="231">
        <v>346</v>
      </c>
    </row>
    <row r="188" spans="1:4" x14ac:dyDescent="0.2">
      <c r="A188" s="230">
        <v>185</v>
      </c>
      <c r="B188" s="231">
        <v>440</v>
      </c>
      <c r="C188" s="231">
        <v>371</v>
      </c>
      <c r="D188" s="231">
        <v>392</v>
      </c>
    </row>
    <row r="189" spans="1:4" ht="13.5" thickBot="1" x14ac:dyDescent="0.25">
      <c r="A189" s="232">
        <v>240</v>
      </c>
      <c r="B189" s="149">
        <v>514</v>
      </c>
      <c r="C189" s="149">
        <v>434</v>
      </c>
      <c r="D189" s="149">
        <v>457</v>
      </c>
    </row>
    <row r="190" spans="1:4" ht="47.25" customHeight="1" x14ac:dyDescent="0.2">
      <c r="A190" s="856" t="s">
        <v>409</v>
      </c>
      <c r="B190" s="857"/>
      <c r="C190" s="857"/>
      <c r="D190" s="858"/>
    </row>
    <row r="191" spans="1:4" ht="50.25" customHeight="1" x14ac:dyDescent="0.2">
      <c r="A191" s="816" t="s">
        <v>410</v>
      </c>
      <c r="B191" s="817"/>
      <c r="C191" s="817"/>
      <c r="D191" s="818"/>
    </row>
    <row r="192" spans="1:4" ht="47.25" customHeight="1" thickBot="1" x14ac:dyDescent="0.25">
      <c r="A192" s="781" t="s">
        <v>411</v>
      </c>
      <c r="B192" s="782"/>
      <c r="C192" s="782"/>
      <c r="D192" s="783"/>
    </row>
    <row r="195" spans="1:8" ht="84" customHeight="1" thickBot="1" x14ac:dyDescent="0.3">
      <c r="A195" s="855" t="s">
        <v>416</v>
      </c>
      <c r="B195" s="855"/>
      <c r="C195" s="855"/>
      <c r="D195" s="855"/>
      <c r="E195" s="855"/>
      <c r="F195" s="855"/>
      <c r="G195" s="855"/>
      <c r="H195" s="855"/>
    </row>
    <row r="196" spans="1:8" ht="31.5" customHeight="1" thickBot="1" x14ac:dyDescent="0.25">
      <c r="A196" s="827" t="s">
        <v>402</v>
      </c>
      <c r="B196" s="956" t="s">
        <v>403</v>
      </c>
      <c r="C196" s="957"/>
      <c r="D196" s="958"/>
      <c r="E196" s="235"/>
    </row>
    <row r="197" spans="1:8" ht="39" customHeight="1" thickBot="1" x14ac:dyDescent="0.25">
      <c r="A197" s="828"/>
      <c r="B197" s="827" t="s">
        <v>587</v>
      </c>
      <c r="C197" s="842" t="s">
        <v>586</v>
      </c>
      <c r="D197" s="844"/>
      <c r="E197" s="235"/>
    </row>
    <row r="198" spans="1:8" ht="189" thickBot="1" x14ac:dyDescent="0.25">
      <c r="A198" s="828"/>
      <c r="B198" s="829"/>
      <c r="C198" s="237" t="s">
        <v>405</v>
      </c>
      <c r="D198" s="228" t="s">
        <v>406</v>
      </c>
      <c r="E198" s="235"/>
    </row>
    <row r="199" spans="1:8" ht="34.5" customHeight="1" thickBot="1" x14ac:dyDescent="0.25">
      <c r="A199" s="829"/>
      <c r="B199" s="139"/>
      <c r="C199" s="181"/>
      <c r="D199" s="214"/>
      <c r="E199" s="212"/>
    </row>
    <row r="200" spans="1:8" ht="16.5" thickBot="1" x14ac:dyDescent="0.25">
      <c r="A200" s="239">
        <v>1</v>
      </c>
      <c r="B200" s="240">
        <v>2</v>
      </c>
      <c r="C200" s="239">
        <v>3</v>
      </c>
      <c r="D200" s="241">
        <v>4</v>
      </c>
      <c r="E200" s="235"/>
    </row>
    <row r="201" spans="1:8" ht="15.75" x14ac:dyDescent="0.2">
      <c r="A201" s="242" t="s">
        <v>407</v>
      </c>
      <c r="B201" s="243"/>
      <c r="C201" s="244"/>
      <c r="D201" s="245"/>
      <c r="E201" s="212"/>
    </row>
    <row r="202" spans="1:8" ht="15.75" customHeight="1" x14ac:dyDescent="0.2">
      <c r="A202" s="242">
        <v>1.5</v>
      </c>
      <c r="B202" s="246">
        <v>28</v>
      </c>
      <c r="C202" s="242">
        <v>24</v>
      </c>
      <c r="D202" s="242">
        <v>27</v>
      </c>
      <c r="E202" s="235"/>
    </row>
    <row r="203" spans="1:8" ht="15.75" customHeight="1" x14ac:dyDescent="0.2">
      <c r="A203" s="242">
        <v>2.5</v>
      </c>
      <c r="B203" s="246">
        <v>38</v>
      </c>
      <c r="C203" s="242">
        <v>33</v>
      </c>
      <c r="D203" s="242">
        <v>36</v>
      </c>
      <c r="E203" s="235"/>
    </row>
    <row r="204" spans="1:8" ht="16.5" thickBot="1" x14ac:dyDescent="0.25">
      <c r="A204" s="239">
        <v>4</v>
      </c>
      <c r="B204" s="240">
        <v>51</v>
      </c>
      <c r="C204" s="239">
        <v>44</v>
      </c>
      <c r="D204" s="239">
        <v>47</v>
      </c>
      <c r="E204" s="235"/>
    </row>
    <row r="205" spans="1:8" ht="15.75" x14ac:dyDescent="0.2">
      <c r="A205" s="242" t="s">
        <v>408</v>
      </c>
      <c r="B205" s="243"/>
      <c r="C205" s="244"/>
      <c r="D205" s="245"/>
      <c r="E205" s="212"/>
    </row>
    <row r="206" spans="1:8" ht="15.75" customHeight="1" x14ac:dyDescent="0.2">
      <c r="A206" s="242">
        <v>1.5</v>
      </c>
      <c r="B206" s="246">
        <v>31</v>
      </c>
      <c r="C206" s="242">
        <v>26</v>
      </c>
      <c r="D206" s="242">
        <v>30</v>
      </c>
      <c r="E206" s="235"/>
    </row>
    <row r="207" spans="1:8" ht="15.75" customHeight="1" x14ac:dyDescent="0.2">
      <c r="A207" s="242">
        <v>2.5</v>
      </c>
      <c r="B207" s="246">
        <v>42</v>
      </c>
      <c r="C207" s="242">
        <v>35</v>
      </c>
      <c r="D207" s="242">
        <v>41</v>
      </c>
      <c r="E207" s="235"/>
    </row>
    <row r="208" spans="1:8" ht="15.75" customHeight="1" x14ac:dyDescent="0.25">
      <c r="A208" s="242">
        <v>4</v>
      </c>
      <c r="B208" s="246">
        <v>55</v>
      </c>
      <c r="C208" s="242">
        <v>47</v>
      </c>
      <c r="D208" s="242">
        <v>53</v>
      </c>
      <c r="E208" s="236"/>
    </row>
    <row r="209" spans="1:5" ht="15.75" customHeight="1" x14ac:dyDescent="0.25">
      <c r="A209" s="242">
        <v>6</v>
      </c>
      <c r="B209" s="246">
        <v>70</v>
      </c>
      <c r="C209" s="242">
        <v>59</v>
      </c>
      <c r="D209" s="242">
        <v>67</v>
      </c>
      <c r="E209" s="236"/>
    </row>
    <row r="210" spans="1:5" ht="15.75" customHeight="1" x14ac:dyDescent="0.2">
      <c r="A210" s="242">
        <v>10</v>
      </c>
      <c r="B210" s="246">
        <v>96</v>
      </c>
      <c r="C210" s="242">
        <v>81</v>
      </c>
      <c r="D210" s="242">
        <v>91</v>
      </c>
      <c r="E210" s="235"/>
    </row>
    <row r="211" spans="1:5" ht="15.75" customHeight="1" x14ac:dyDescent="0.2">
      <c r="A211" s="242">
        <v>16</v>
      </c>
      <c r="B211" s="246">
        <v>127</v>
      </c>
      <c r="C211" s="242">
        <v>107</v>
      </c>
      <c r="D211" s="242">
        <v>110</v>
      </c>
      <c r="E211" s="235"/>
    </row>
    <row r="212" spans="1:5" ht="15.75" customHeight="1" x14ac:dyDescent="0.2">
      <c r="A212" s="242">
        <v>25</v>
      </c>
      <c r="B212" s="246">
        <v>166</v>
      </c>
      <c r="C212" s="242">
        <v>140</v>
      </c>
      <c r="D212" s="242">
        <v>154</v>
      </c>
      <c r="E212" s="235"/>
    </row>
    <row r="213" spans="1:5" ht="15.75" customHeight="1" x14ac:dyDescent="0.2">
      <c r="A213" s="242">
        <v>35</v>
      </c>
      <c r="B213" s="246">
        <v>203</v>
      </c>
      <c r="C213" s="242">
        <v>171</v>
      </c>
      <c r="D213" s="242">
        <v>187</v>
      </c>
      <c r="E213" s="235"/>
    </row>
    <row r="214" spans="1:5" ht="15.75" customHeight="1" x14ac:dyDescent="0.2">
      <c r="A214" s="242">
        <v>50</v>
      </c>
      <c r="B214" s="246">
        <v>251</v>
      </c>
      <c r="C214" s="242">
        <v>212</v>
      </c>
      <c r="D214" s="242">
        <v>230</v>
      </c>
      <c r="E214" s="235"/>
    </row>
    <row r="215" spans="1:5" ht="15.75" customHeight="1" x14ac:dyDescent="0.2">
      <c r="A215" s="242">
        <v>70</v>
      </c>
      <c r="B215" s="246">
        <v>307</v>
      </c>
      <c r="C215" s="242">
        <v>260</v>
      </c>
      <c r="D215" s="242">
        <v>280</v>
      </c>
      <c r="E215" s="235"/>
    </row>
    <row r="216" spans="1:5" ht="15.75" customHeight="1" x14ac:dyDescent="0.2">
      <c r="A216" s="242">
        <v>95</v>
      </c>
      <c r="B216" s="246">
        <v>369</v>
      </c>
      <c r="C216" s="242">
        <v>312</v>
      </c>
      <c r="D216" s="242">
        <v>334</v>
      </c>
      <c r="E216" s="235"/>
    </row>
    <row r="217" spans="1:5" ht="15.75" customHeight="1" x14ac:dyDescent="0.2">
      <c r="A217" s="242">
        <v>120</v>
      </c>
      <c r="B217" s="246">
        <v>424</v>
      </c>
      <c r="C217" s="242">
        <v>359</v>
      </c>
      <c r="D217" s="242">
        <v>383</v>
      </c>
      <c r="E217" s="235"/>
    </row>
    <row r="218" spans="1:5" ht="15.75" customHeight="1" x14ac:dyDescent="0.25">
      <c r="A218" s="242">
        <v>150</v>
      </c>
      <c r="B218" s="246">
        <v>485</v>
      </c>
      <c r="C218" s="242">
        <v>410</v>
      </c>
      <c r="D218" s="242">
        <v>435</v>
      </c>
      <c r="E218" s="236"/>
    </row>
    <row r="219" spans="1:5" ht="15.75" customHeight="1" x14ac:dyDescent="0.2">
      <c r="A219" s="242">
        <v>185</v>
      </c>
      <c r="B219" s="246">
        <v>550</v>
      </c>
      <c r="C219" s="242">
        <v>465</v>
      </c>
      <c r="D219" s="242">
        <v>492</v>
      </c>
      <c r="E219" s="235"/>
    </row>
    <row r="220" spans="1:5" ht="16.5" thickBot="1" x14ac:dyDescent="0.3">
      <c r="A220" s="239">
        <v>240</v>
      </c>
      <c r="B220" s="240">
        <v>643</v>
      </c>
      <c r="C220" s="239">
        <v>544</v>
      </c>
      <c r="D220" s="239">
        <v>572</v>
      </c>
      <c r="E220" s="236"/>
    </row>
    <row r="221" spans="1:5" ht="47.25" customHeight="1" x14ac:dyDescent="0.2">
      <c r="A221" s="856" t="s">
        <v>409</v>
      </c>
      <c r="B221" s="857"/>
      <c r="C221" s="857"/>
      <c r="D221" s="858"/>
      <c r="E221" s="954"/>
    </row>
    <row r="222" spans="1:5" ht="31.5" customHeight="1" x14ac:dyDescent="0.2">
      <c r="A222" s="816" t="s">
        <v>413</v>
      </c>
      <c r="B222" s="817"/>
      <c r="C222" s="817"/>
      <c r="D222" s="818"/>
      <c r="E222" s="954"/>
    </row>
    <row r="223" spans="1:5" ht="80.25" customHeight="1" x14ac:dyDescent="0.2">
      <c r="A223" s="816" t="s">
        <v>414</v>
      </c>
      <c r="B223" s="817"/>
      <c r="C223" s="817"/>
      <c r="D223" s="818"/>
      <c r="E223" s="954"/>
    </row>
    <row r="224" spans="1:5" ht="47.25" customHeight="1" thickBot="1" x14ac:dyDescent="0.25">
      <c r="A224" s="781" t="s">
        <v>415</v>
      </c>
      <c r="B224" s="782"/>
      <c r="C224" s="782"/>
      <c r="D224" s="783"/>
      <c r="E224" s="954"/>
    </row>
    <row r="227" spans="1:8" ht="83.25" customHeight="1" thickBot="1" x14ac:dyDescent="0.3">
      <c r="A227" s="855" t="s">
        <v>427</v>
      </c>
      <c r="B227" s="855"/>
      <c r="C227" s="855"/>
      <c r="D227" s="855"/>
      <c r="E227" s="855"/>
      <c r="F227" s="855"/>
      <c r="G227" s="855"/>
      <c r="H227" s="855"/>
    </row>
    <row r="228" spans="1:8" ht="30" customHeight="1" thickBot="1" x14ac:dyDescent="0.3">
      <c r="A228" s="819" t="s">
        <v>402</v>
      </c>
      <c r="B228" s="785" t="s">
        <v>417</v>
      </c>
      <c r="C228" s="812"/>
      <c r="D228" s="812"/>
      <c r="E228" s="812"/>
      <c r="F228" s="786"/>
      <c r="G228" s="153"/>
    </row>
    <row r="229" spans="1:8" ht="18" customHeight="1" thickBot="1" x14ac:dyDescent="0.3">
      <c r="A229" s="820"/>
      <c r="B229" s="827" t="s">
        <v>588</v>
      </c>
      <c r="C229" s="785" t="s">
        <v>418</v>
      </c>
      <c r="D229" s="812"/>
      <c r="E229" s="812"/>
      <c r="F229" s="786"/>
      <c r="G229" s="153"/>
    </row>
    <row r="230" spans="1:8" ht="189" thickBot="1" x14ac:dyDescent="0.3">
      <c r="A230" s="820"/>
      <c r="B230" s="829"/>
      <c r="C230" s="250" t="s">
        <v>405</v>
      </c>
      <c r="D230" s="251" t="s">
        <v>419</v>
      </c>
      <c r="E230" s="251" t="s">
        <v>420</v>
      </c>
      <c r="F230" s="251" t="s">
        <v>421</v>
      </c>
      <c r="G230" s="153"/>
    </row>
    <row r="231" spans="1:8" ht="30.75" thickBot="1" x14ac:dyDescent="0.3">
      <c r="A231" s="820"/>
      <c r="B231" s="247" t="s">
        <v>422</v>
      </c>
      <c r="C231" s="180" t="s">
        <v>422</v>
      </c>
      <c r="D231" s="180" t="s">
        <v>423</v>
      </c>
      <c r="E231" s="180" t="s">
        <v>424</v>
      </c>
      <c r="F231" s="180" t="s">
        <v>424</v>
      </c>
      <c r="G231" s="153"/>
    </row>
    <row r="232" spans="1:8" ht="36" customHeight="1" thickBot="1" x14ac:dyDescent="0.3">
      <c r="A232" s="821"/>
      <c r="B232" s="139" t="s">
        <v>341</v>
      </c>
      <c r="C232" s="139" t="s">
        <v>341</v>
      </c>
      <c r="D232" s="139" t="s">
        <v>341</v>
      </c>
      <c r="E232" s="139" t="s">
        <v>341</v>
      </c>
      <c r="F232" s="139" t="s">
        <v>341</v>
      </c>
      <c r="G232" s="153"/>
    </row>
    <row r="233" spans="1:8" ht="16.5" thickBot="1" x14ac:dyDescent="0.3">
      <c r="A233" s="159">
        <v>1</v>
      </c>
      <c r="B233" s="156">
        <v>2</v>
      </c>
      <c r="C233" s="156">
        <v>3</v>
      </c>
      <c r="D233" s="156">
        <v>4</v>
      </c>
      <c r="E233" s="216">
        <v>5</v>
      </c>
      <c r="F233" s="216">
        <v>6</v>
      </c>
      <c r="G233" s="153"/>
    </row>
    <row r="234" spans="1:8" ht="15.75" x14ac:dyDescent="0.25">
      <c r="A234" s="135" t="s">
        <v>407</v>
      </c>
      <c r="B234" s="219"/>
      <c r="C234" s="219"/>
      <c r="D234" s="219"/>
      <c r="E234" s="219"/>
      <c r="F234" s="219"/>
      <c r="G234" s="153"/>
    </row>
    <row r="235" spans="1:8" ht="15.75" x14ac:dyDescent="0.25">
      <c r="A235" s="135">
        <v>1.5</v>
      </c>
      <c r="B235" s="132">
        <v>25</v>
      </c>
      <c r="C235" s="132">
        <v>21</v>
      </c>
      <c r="D235" s="132">
        <v>23</v>
      </c>
      <c r="E235" s="158">
        <v>26</v>
      </c>
      <c r="F235" s="158">
        <v>29</v>
      </c>
      <c r="G235" s="153"/>
    </row>
    <row r="236" spans="1:8" ht="15.75" x14ac:dyDescent="0.25">
      <c r="A236" s="135">
        <v>2.5</v>
      </c>
      <c r="B236" s="132">
        <v>33</v>
      </c>
      <c r="C236" s="132">
        <v>28</v>
      </c>
      <c r="D236" s="132">
        <v>31</v>
      </c>
      <c r="E236" s="158">
        <v>34</v>
      </c>
      <c r="F236" s="158">
        <v>39</v>
      </c>
      <c r="G236" s="153"/>
    </row>
    <row r="237" spans="1:8" ht="16.5" thickBot="1" x14ac:dyDescent="0.3">
      <c r="A237" s="232">
        <v>4</v>
      </c>
      <c r="B237" s="149">
        <v>44</v>
      </c>
      <c r="C237" s="149">
        <v>37</v>
      </c>
      <c r="D237" s="149">
        <v>41</v>
      </c>
      <c r="E237" s="248">
        <v>45</v>
      </c>
      <c r="F237" s="248">
        <v>51</v>
      </c>
      <c r="G237" s="153"/>
    </row>
    <row r="238" spans="1:8" ht="15.75" x14ac:dyDescent="0.25">
      <c r="A238" s="135" t="s">
        <v>408</v>
      </c>
      <c r="B238" s="219"/>
      <c r="C238" s="219"/>
      <c r="D238" s="219"/>
      <c r="E238" s="219"/>
      <c r="F238" s="219"/>
      <c r="G238" s="153"/>
    </row>
    <row r="239" spans="1:8" ht="15.75" x14ac:dyDescent="0.25">
      <c r="A239" s="230">
        <v>1.5</v>
      </c>
      <c r="B239" s="231">
        <v>26</v>
      </c>
      <c r="C239" s="231">
        <v>22</v>
      </c>
      <c r="D239" s="231">
        <v>26</v>
      </c>
      <c r="E239" s="249">
        <v>28</v>
      </c>
      <c r="F239" s="249">
        <v>32</v>
      </c>
      <c r="G239" s="153"/>
    </row>
    <row r="240" spans="1:8" ht="15.75" x14ac:dyDescent="0.25">
      <c r="A240" s="135">
        <v>2.5</v>
      </c>
      <c r="B240" s="132">
        <v>36</v>
      </c>
      <c r="C240" s="132">
        <v>30</v>
      </c>
      <c r="D240" s="132">
        <v>34</v>
      </c>
      <c r="E240" s="158">
        <v>37</v>
      </c>
      <c r="F240" s="158">
        <v>43</v>
      </c>
      <c r="G240" s="153"/>
    </row>
    <row r="241" spans="1:7" ht="15.75" x14ac:dyDescent="0.25">
      <c r="A241" s="230">
        <v>4</v>
      </c>
      <c r="B241" s="231">
        <v>47</v>
      </c>
      <c r="C241" s="231">
        <v>40</v>
      </c>
      <c r="D241" s="231">
        <v>45</v>
      </c>
      <c r="E241" s="249">
        <v>49</v>
      </c>
      <c r="F241" s="249">
        <v>56</v>
      </c>
      <c r="G241" s="153"/>
    </row>
    <row r="242" spans="1:7" ht="15.75" x14ac:dyDescent="0.25">
      <c r="A242" s="135">
        <v>6</v>
      </c>
      <c r="B242" s="132">
        <v>60</v>
      </c>
      <c r="C242" s="132">
        <v>51</v>
      </c>
      <c r="D242" s="132">
        <v>57</v>
      </c>
      <c r="E242" s="158">
        <v>62</v>
      </c>
      <c r="F242" s="158">
        <v>71</v>
      </c>
      <c r="G242" s="153"/>
    </row>
    <row r="243" spans="1:7" ht="15.75" x14ac:dyDescent="0.25">
      <c r="A243" s="135">
        <v>10</v>
      </c>
      <c r="B243" s="132">
        <v>82</v>
      </c>
      <c r="C243" s="132">
        <v>69</v>
      </c>
      <c r="D243" s="132">
        <v>77</v>
      </c>
      <c r="E243" s="158">
        <v>84</v>
      </c>
      <c r="F243" s="158">
        <v>95</v>
      </c>
      <c r="G243" s="153"/>
    </row>
    <row r="244" spans="1:7" ht="15.75" x14ac:dyDescent="0.25">
      <c r="A244" s="230">
        <v>16</v>
      </c>
      <c r="B244" s="231">
        <v>109</v>
      </c>
      <c r="C244" s="231">
        <v>92</v>
      </c>
      <c r="D244" s="231">
        <v>102</v>
      </c>
      <c r="E244" s="249">
        <v>110</v>
      </c>
      <c r="F244" s="249">
        <v>125</v>
      </c>
      <c r="G244" s="153"/>
    </row>
    <row r="245" spans="1:7" ht="15.75" x14ac:dyDescent="0.25">
      <c r="A245" s="135">
        <v>25</v>
      </c>
      <c r="B245" s="132">
        <v>142</v>
      </c>
      <c r="C245" s="132">
        <v>120</v>
      </c>
      <c r="D245" s="132">
        <v>132</v>
      </c>
      <c r="E245" s="158">
        <v>142</v>
      </c>
      <c r="F245" s="158">
        <v>162</v>
      </c>
      <c r="G245" s="153"/>
    </row>
    <row r="246" spans="1:7" ht="15.75" x14ac:dyDescent="0.25">
      <c r="A246" s="230">
        <v>35</v>
      </c>
      <c r="B246" s="231">
        <v>174</v>
      </c>
      <c r="C246" s="231">
        <v>147</v>
      </c>
      <c r="D246" s="231">
        <v>161</v>
      </c>
      <c r="E246" s="249">
        <v>173</v>
      </c>
      <c r="F246" s="249">
        <v>197</v>
      </c>
      <c r="G246" s="153"/>
    </row>
    <row r="247" spans="1:7" ht="15.75" x14ac:dyDescent="0.25">
      <c r="A247" s="135">
        <v>50</v>
      </c>
      <c r="B247" s="132">
        <v>215</v>
      </c>
      <c r="C247" s="132">
        <v>182</v>
      </c>
      <c r="D247" s="132">
        <v>198</v>
      </c>
      <c r="E247" s="158">
        <v>213</v>
      </c>
      <c r="F247" s="158">
        <v>242</v>
      </c>
      <c r="G247" s="153"/>
    </row>
    <row r="248" spans="1:7" ht="15.75" x14ac:dyDescent="0.25">
      <c r="A248" s="135">
        <v>70</v>
      </c>
      <c r="B248" s="132">
        <v>264</v>
      </c>
      <c r="C248" s="132">
        <v>223</v>
      </c>
      <c r="D248" s="132">
        <v>241</v>
      </c>
      <c r="E248" s="158">
        <v>259</v>
      </c>
      <c r="F248" s="158">
        <v>294</v>
      </c>
      <c r="G248" s="153"/>
    </row>
    <row r="249" spans="1:7" ht="15.75" x14ac:dyDescent="0.25">
      <c r="A249" s="230">
        <v>95</v>
      </c>
      <c r="B249" s="231">
        <v>317</v>
      </c>
      <c r="C249" s="231">
        <v>267</v>
      </c>
      <c r="D249" s="231">
        <v>289</v>
      </c>
      <c r="E249" s="249">
        <v>309</v>
      </c>
      <c r="F249" s="249">
        <v>351</v>
      </c>
      <c r="G249" s="153"/>
    </row>
    <row r="250" spans="1:7" ht="15.75" x14ac:dyDescent="0.25">
      <c r="A250" s="135">
        <v>120</v>
      </c>
      <c r="B250" s="132">
        <v>364</v>
      </c>
      <c r="C250" s="132">
        <v>308</v>
      </c>
      <c r="D250" s="132">
        <v>331</v>
      </c>
      <c r="E250" s="158">
        <v>353</v>
      </c>
      <c r="F250" s="158">
        <v>402</v>
      </c>
      <c r="G250" s="153"/>
    </row>
    <row r="251" spans="1:7" ht="15.75" x14ac:dyDescent="0.25">
      <c r="A251" s="230">
        <v>150</v>
      </c>
      <c r="B251" s="231">
        <v>416</v>
      </c>
      <c r="C251" s="231">
        <v>352</v>
      </c>
      <c r="D251" s="231">
        <v>377</v>
      </c>
      <c r="E251" s="249">
        <v>400</v>
      </c>
      <c r="F251" s="249">
        <v>454</v>
      </c>
      <c r="G251" s="153"/>
    </row>
    <row r="252" spans="1:7" ht="15.75" x14ac:dyDescent="0.25">
      <c r="A252" s="135">
        <v>185</v>
      </c>
      <c r="B252" s="132">
        <v>472</v>
      </c>
      <c r="C252" s="132">
        <v>399</v>
      </c>
      <c r="D252" s="132">
        <v>426</v>
      </c>
      <c r="E252" s="158">
        <v>446</v>
      </c>
      <c r="F252" s="158">
        <v>507</v>
      </c>
      <c r="G252" s="153"/>
    </row>
    <row r="253" spans="1:7" ht="16.5" thickBot="1" x14ac:dyDescent="0.3">
      <c r="A253" s="159">
        <v>240</v>
      </c>
      <c r="B253" s="156">
        <v>552</v>
      </c>
      <c r="C253" s="156">
        <v>466</v>
      </c>
      <c r="D253" s="156">
        <v>496</v>
      </c>
      <c r="E253" s="216">
        <v>497</v>
      </c>
      <c r="F253" s="216">
        <v>565</v>
      </c>
      <c r="G253" s="178"/>
    </row>
    <row r="254" spans="1:7" ht="31.5" customHeight="1" x14ac:dyDescent="0.2">
      <c r="A254" s="856" t="s">
        <v>409</v>
      </c>
      <c r="B254" s="857"/>
      <c r="C254" s="857"/>
      <c r="D254" s="857"/>
      <c r="E254" s="857"/>
      <c r="F254" s="857"/>
      <c r="G254" s="858"/>
    </row>
    <row r="255" spans="1:7" ht="31.5" customHeight="1" x14ac:dyDescent="0.2">
      <c r="A255" s="816" t="s">
        <v>425</v>
      </c>
      <c r="B255" s="817"/>
      <c r="C255" s="817"/>
      <c r="D255" s="817"/>
      <c r="E255" s="817"/>
      <c r="F255" s="817"/>
      <c r="G255" s="818"/>
    </row>
    <row r="256" spans="1:7" ht="18.75" customHeight="1" x14ac:dyDescent="0.2">
      <c r="A256" s="816" t="s">
        <v>426</v>
      </c>
      <c r="B256" s="817"/>
      <c r="C256" s="817"/>
      <c r="D256" s="817"/>
      <c r="E256" s="817"/>
      <c r="F256" s="817"/>
      <c r="G256" s="818"/>
    </row>
    <row r="257" spans="1:8" ht="31.5" customHeight="1" thickBot="1" x14ac:dyDescent="0.25">
      <c r="A257" s="781" t="s">
        <v>415</v>
      </c>
      <c r="B257" s="782"/>
      <c r="C257" s="782"/>
      <c r="D257" s="782"/>
      <c r="E257" s="782"/>
      <c r="F257" s="782"/>
      <c r="G257" s="783"/>
    </row>
    <row r="260" spans="1:8" ht="78.75" customHeight="1" thickBot="1" x14ac:dyDescent="0.25">
      <c r="A260" s="805" t="s">
        <v>430</v>
      </c>
      <c r="B260" s="805"/>
      <c r="C260" s="805"/>
      <c r="D260" s="805"/>
      <c r="E260" s="805"/>
      <c r="F260" s="805"/>
      <c r="G260" s="805"/>
      <c r="H260" s="805"/>
    </row>
    <row r="261" spans="1:8" ht="30" customHeight="1" thickBot="1" x14ac:dyDescent="0.25">
      <c r="A261" s="819" t="s">
        <v>402</v>
      </c>
      <c r="B261" s="785" t="s">
        <v>417</v>
      </c>
      <c r="C261" s="812"/>
      <c r="D261" s="812"/>
      <c r="E261" s="812"/>
      <c r="F261" s="786"/>
    </row>
    <row r="262" spans="1:8" ht="15.75" thickBot="1" x14ac:dyDescent="0.25">
      <c r="A262" s="820"/>
      <c r="B262" s="827" t="s">
        <v>588</v>
      </c>
      <c r="C262" s="785" t="s">
        <v>418</v>
      </c>
      <c r="D262" s="812"/>
      <c r="E262" s="812"/>
      <c r="F262" s="786"/>
    </row>
    <row r="263" spans="1:8" ht="189" thickBot="1" x14ac:dyDescent="0.25">
      <c r="A263" s="820"/>
      <c r="B263" s="829"/>
      <c r="C263" s="250" t="s">
        <v>405</v>
      </c>
      <c r="D263" s="251" t="s">
        <v>419</v>
      </c>
      <c r="E263" s="251" t="s">
        <v>420</v>
      </c>
      <c r="F263" s="251" t="s">
        <v>421</v>
      </c>
    </row>
    <row r="264" spans="1:8" ht="30.75" thickBot="1" x14ac:dyDescent="0.25">
      <c r="A264" s="820"/>
      <c r="B264" s="247" t="s">
        <v>422</v>
      </c>
      <c r="C264" s="180" t="s">
        <v>422</v>
      </c>
      <c r="D264" s="180" t="s">
        <v>423</v>
      </c>
      <c r="E264" s="180" t="s">
        <v>424</v>
      </c>
      <c r="F264" s="180" t="s">
        <v>424</v>
      </c>
    </row>
    <row r="265" spans="1:8" ht="30.75" customHeight="1" thickBot="1" x14ac:dyDescent="0.25">
      <c r="A265" s="821"/>
      <c r="B265" s="139" t="s">
        <v>341</v>
      </c>
      <c r="C265" s="139" t="s">
        <v>341</v>
      </c>
      <c r="D265" s="139" t="s">
        <v>341</v>
      </c>
      <c r="E265" s="139" t="s">
        <v>341</v>
      </c>
      <c r="F265" s="139" t="s">
        <v>341</v>
      </c>
    </row>
    <row r="266" spans="1:8" ht="13.5" thickBot="1" x14ac:dyDescent="0.25">
      <c r="A266" s="239">
        <v>1</v>
      </c>
      <c r="B266" s="240">
        <v>2</v>
      </c>
      <c r="C266" s="240">
        <v>3</v>
      </c>
      <c r="D266" s="240">
        <v>4</v>
      </c>
      <c r="E266" s="240">
        <v>5</v>
      </c>
      <c r="F266" s="240">
        <v>6</v>
      </c>
    </row>
    <row r="267" spans="1:8" x14ac:dyDescent="0.2">
      <c r="A267" s="242" t="s">
        <v>407</v>
      </c>
      <c r="B267" s="243"/>
      <c r="C267" s="243"/>
      <c r="D267" s="243"/>
      <c r="E267" s="243"/>
      <c r="F267" s="243"/>
    </row>
    <row r="268" spans="1:8" x14ac:dyDescent="0.2">
      <c r="A268" s="242">
        <v>1.5</v>
      </c>
      <c r="B268" s="246">
        <v>31</v>
      </c>
      <c r="C268" s="246">
        <v>26</v>
      </c>
      <c r="D268" s="246">
        <v>29</v>
      </c>
      <c r="E268" s="246">
        <v>33</v>
      </c>
      <c r="F268" s="246">
        <v>37</v>
      </c>
    </row>
    <row r="269" spans="1:8" x14ac:dyDescent="0.2">
      <c r="A269" s="242">
        <v>2.5</v>
      </c>
      <c r="B269" s="246">
        <v>41</v>
      </c>
      <c r="C269" s="246">
        <v>35</v>
      </c>
      <c r="D269" s="246">
        <v>39</v>
      </c>
      <c r="E269" s="246">
        <v>43</v>
      </c>
      <c r="F269" s="246">
        <v>49</v>
      </c>
    </row>
    <row r="270" spans="1:8" ht="13.5" thickBot="1" x14ac:dyDescent="0.25">
      <c r="A270" s="239">
        <v>4</v>
      </c>
      <c r="B270" s="240">
        <v>54</v>
      </c>
      <c r="C270" s="240">
        <v>46</v>
      </c>
      <c r="D270" s="240">
        <v>51</v>
      </c>
      <c r="E270" s="240">
        <v>56</v>
      </c>
      <c r="F270" s="240">
        <v>64</v>
      </c>
    </row>
    <row r="271" spans="1:8" x14ac:dyDescent="0.2">
      <c r="A271" s="242" t="s">
        <v>408</v>
      </c>
      <c r="B271" s="243"/>
      <c r="C271" s="243"/>
      <c r="D271" s="243"/>
      <c r="E271" s="243"/>
      <c r="F271" s="243"/>
    </row>
    <row r="272" spans="1:8" x14ac:dyDescent="0.2">
      <c r="A272" s="242">
        <v>1.5</v>
      </c>
      <c r="B272" s="246">
        <v>33</v>
      </c>
      <c r="C272" s="246">
        <v>28</v>
      </c>
      <c r="D272" s="246">
        <v>32</v>
      </c>
      <c r="E272" s="246">
        <v>35</v>
      </c>
      <c r="F272" s="246">
        <v>40</v>
      </c>
    </row>
    <row r="273" spans="1:6" x14ac:dyDescent="0.2">
      <c r="A273" s="242">
        <v>2.5</v>
      </c>
      <c r="B273" s="246">
        <v>45</v>
      </c>
      <c r="C273" s="246">
        <v>38</v>
      </c>
      <c r="D273" s="246">
        <v>43</v>
      </c>
      <c r="E273" s="246">
        <v>47</v>
      </c>
      <c r="F273" s="246">
        <v>54</v>
      </c>
    </row>
    <row r="274" spans="1:6" x14ac:dyDescent="0.2">
      <c r="A274" s="242">
        <v>4</v>
      </c>
      <c r="B274" s="246">
        <v>60</v>
      </c>
      <c r="C274" s="246">
        <v>50</v>
      </c>
      <c r="D274" s="246">
        <v>56</v>
      </c>
      <c r="E274" s="246">
        <v>61</v>
      </c>
      <c r="F274" s="246">
        <v>70</v>
      </c>
    </row>
    <row r="275" spans="1:6" x14ac:dyDescent="0.2">
      <c r="A275" s="242">
        <v>6</v>
      </c>
      <c r="B275" s="246">
        <v>76</v>
      </c>
      <c r="C275" s="246">
        <v>64</v>
      </c>
      <c r="D275" s="246">
        <v>71</v>
      </c>
      <c r="E275" s="246">
        <v>78</v>
      </c>
      <c r="F275" s="246">
        <v>89</v>
      </c>
    </row>
    <row r="276" spans="1:6" x14ac:dyDescent="0.2">
      <c r="A276" s="242">
        <v>10</v>
      </c>
      <c r="B276" s="246">
        <v>104</v>
      </c>
      <c r="C276" s="246">
        <v>87</v>
      </c>
      <c r="D276" s="246">
        <v>96</v>
      </c>
      <c r="E276" s="246">
        <v>105</v>
      </c>
      <c r="F276" s="246">
        <v>120</v>
      </c>
    </row>
    <row r="277" spans="1:6" x14ac:dyDescent="0.2">
      <c r="A277" s="242">
        <v>16</v>
      </c>
      <c r="B277" s="246">
        <v>137</v>
      </c>
      <c r="C277" s="246">
        <v>115</v>
      </c>
      <c r="D277" s="246">
        <v>127</v>
      </c>
      <c r="E277" s="246">
        <v>137</v>
      </c>
      <c r="F277" s="246">
        <v>157</v>
      </c>
    </row>
    <row r="278" spans="1:6" x14ac:dyDescent="0.2">
      <c r="A278" s="242">
        <v>25</v>
      </c>
      <c r="B278" s="246">
        <v>170</v>
      </c>
      <c r="C278" s="246">
        <v>150</v>
      </c>
      <c r="D278" s="246">
        <v>164</v>
      </c>
      <c r="E278" s="246">
        <v>178</v>
      </c>
      <c r="F278" s="246">
        <v>204</v>
      </c>
    </row>
    <row r="279" spans="1:6" x14ac:dyDescent="0.2">
      <c r="A279" s="242">
        <v>35</v>
      </c>
      <c r="B279" s="246">
        <v>220</v>
      </c>
      <c r="C279" s="246">
        <v>184</v>
      </c>
      <c r="D279" s="246">
        <v>200</v>
      </c>
      <c r="E279" s="246">
        <v>216</v>
      </c>
      <c r="F279" s="246">
        <v>248</v>
      </c>
    </row>
    <row r="280" spans="1:6" x14ac:dyDescent="0.2">
      <c r="A280" s="242">
        <v>50</v>
      </c>
      <c r="B280" s="246">
        <v>272</v>
      </c>
      <c r="C280" s="246">
        <v>228</v>
      </c>
      <c r="D280" s="246">
        <v>247</v>
      </c>
      <c r="E280" s="246">
        <v>266</v>
      </c>
      <c r="F280" s="246">
        <v>304</v>
      </c>
    </row>
    <row r="281" spans="1:6" x14ac:dyDescent="0.2">
      <c r="A281" s="242">
        <v>70</v>
      </c>
      <c r="B281" s="246">
        <v>333</v>
      </c>
      <c r="C281" s="246">
        <v>279</v>
      </c>
      <c r="D281" s="246">
        <v>300</v>
      </c>
      <c r="E281" s="246">
        <v>323</v>
      </c>
      <c r="F281" s="246">
        <v>370</v>
      </c>
    </row>
    <row r="282" spans="1:6" x14ac:dyDescent="0.2">
      <c r="A282" s="242">
        <v>95</v>
      </c>
      <c r="B282" s="246">
        <v>400</v>
      </c>
      <c r="C282" s="246">
        <v>335</v>
      </c>
      <c r="D282" s="246">
        <v>359</v>
      </c>
      <c r="E282" s="246">
        <v>385</v>
      </c>
      <c r="F282" s="246">
        <v>441</v>
      </c>
    </row>
    <row r="283" spans="1:6" x14ac:dyDescent="0.2">
      <c r="A283" s="242">
        <v>120</v>
      </c>
      <c r="B283" s="246">
        <v>460</v>
      </c>
      <c r="C283" s="246">
        <v>385</v>
      </c>
      <c r="D283" s="246">
        <v>411</v>
      </c>
      <c r="E283" s="246">
        <v>441</v>
      </c>
      <c r="F283" s="246">
        <v>505</v>
      </c>
    </row>
    <row r="284" spans="1:6" x14ac:dyDescent="0.2">
      <c r="A284" s="242">
        <v>150</v>
      </c>
      <c r="B284" s="246">
        <v>526</v>
      </c>
      <c r="C284" s="246">
        <v>441</v>
      </c>
      <c r="D284" s="246">
        <v>469</v>
      </c>
      <c r="E284" s="246">
        <v>498</v>
      </c>
      <c r="F284" s="246">
        <v>565</v>
      </c>
    </row>
    <row r="285" spans="1:6" x14ac:dyDescent="0.2">
      <c r="A285" s="242">
        <v>185</v>
      </c>
      <c r="B285" s="246">
        <v>596</v>
      </c>
      <c r="C285" s="246">
        <v>500</v>
      </c>
      <c r="D285" s="246">
        <v>530</v>
      </c>
      <c r="E285" s="246">
        <v>557</v>
      </c>
      <c r="F285" s="246">
        <v>629</v>
      </c>
    </row>
    <row r="286" spans="1:6" ht="13.5" thickBot="1" x14ac:dyDescent="0.25">
      <c r="A286" s="239">
        <v>240</v>
      </c>
      <c r="B286" s="240">
        <v>697</v>
      </c>
      <c r="C286" s="240">
        <v>584</v>
      </c>
      <c r="D286" s="240">
        <v>617</v>
      </c>
      <c r="E286" s="240">
        <v>624</v>
      </c>
      <c r="F286" s="240">
        <v>704</v>
      </c>
    </row>
    <row r="287" spans="1:6" ht="31.5" customHeight="1" x14ac:dyDescent="0.2">
      <c r="A287" s="856" t="s">
        <v>409</v>
      </c>
      <c r="B287" s="857"/>
      <c r="C287" s="857"/>
      <c r="D287" s="857"/>
      <c r="E287" s="857"/>
      <c r="F287" s="858"/>
    </row>
    <row r="288" spans="1:6" ht="31.5" customHeight="1" x14ac:dyDescent="0.2">
      <c r="A288" s="816" t="s">
        <v>413</v>
      </c>
      <c r="B288" s="817"/>
      <c r="C288" s="817"/>
      <c r="D288" s="817"/>
      <c r="E288" s="817"/>
      <c r="F288" s="818"/>
    </row>
    <row r="289" spans="1:9" ht="18.75" customHeight="1" x14ac:dyDescent="0.2">
      <c r="A289" s="816" t="s">
        <v>428</v>
      </c>
      <c r="B289" s="817"/>
      <c r="C289" s="817"/>
      <c r="D289" s="817"/>
      <c r="E289" s="817"/>
      <c r="F289" s="818"/>
    </row>
    <row r="290" spans="1:9" ht="31.5" customHeight="1" thickBot="1" x14ac:dyDescent="0.25">
      <c r="A290" s="781" t="s">
        <v>429</v>
      </c>
      <c r="B290" s="782"/>
      <c r="C290" s="782"/>
      <c r="D290" s="782"/>
      <c r="E290" s="782"/>
      <c r="F290" s="783"/>
    </row>
    <row r="293" spans="1:9" ht="60.75" customHeight="1" thickBot="1" x14ac:dyDescent="0.25">
      <c r="A293" s="799" t="s">
        <v>445</v>
      </c>
      <c r="B293" s="799"/>
      <c r="C293" s="799"/>
      <c r="D293" s="799"/>
      <c r="E293" s="799"/>
      <c r="F293" s="799"/>
      <c r="G293" s="799"/>
      <c r="H293" s="799"/>
    </row>
    <row r="294" spans="1:9" ht="16.5" thickBot="1" x14ac:dyDescent="0.3">
      <c r="A294" s="827" t="s">
        <v>589</v>
      </c>
      <c r="B294" s="785" t="s">
        <v>431</v>
      </c>
      <c r="C294" s="812"/>
      <c r="D294" s="812"/>
      <c r="E294" s="812"/>
      <c r="F294" s="812"/>
      <c r="G294" s="812"/>
      <c r="H294" s="786"/>
      <c r="I294" s="153"/>
    </row>
    <row r="295" spans="1:9" ht="30" customHeight="1" thickBot="1" x14ac:dyDescent="0.3">
      <c r="A295" s="828"/>
      <c r="B295" s="785" t="s">
        <v>432</v>
      </c>
      <c r="C295" s="786"/>
      <c r="D295" s="785" t="s">
        <v>433</v>
      </c>
      <c r="E295" s="812"/>
      <c r="F295" s="812"/>
      <c r="G295" s="812"/>
      <c r="H295" s="786"/>
      <c r="I295" s="153"/>
    </row>
    <row r="296" spans="1:9" ht="31.5" customHeight="1" thickBot="1" x14ac:dyDescent="0.3">
      <c r="A296" s="828"/>
      <c r="B296" s="787" t="s">
        <v>404</v>
      </c>
      <c r="C296" s="787" t="s">
        <v>586</v>
      </c>
      <c r="D296" s="787" t="s">
        <v>434</v>
      </c>
      <c r="E296" s="787" t="s">
        <v>435</v>
      </c>
      <c r="F296" s="785" t="s">
        <v>436</v>
      </c>
      <c r="G296" s="812"/>
      <c r="H296" s="786"/>
      <c r="I296" s="153"/>
    </row>
    <row r="297" spans="1:9" ht="16.5" thickBot="1" x14ac:dyDescent="0.3">
      <c r="A297" s="828"/>
      <c r="B297" s="788"/>
      <c r="C297" s="788"/>
      <c r="D297" s="788"/>
      <c r="E297" s="788"/>
      <c r="F297" s="787" t="s">
        <v>437</v>
      </c>
      <c r="G297" s="785" t="s">
        <v>438</v>
      </c>
      <c r="H297" s="786"/>
      <c r="I297" s="153"/>
    </row>
    <row r="298" spans="1:9" ht="84.75" customHeight="1" thickBot="1" x14ac:dyDescent="0.3">
      <c r="A298" s="828"/>
      <c r="B298" s="789"/>
      <c r="C298" s="789"/>
      <c r="D298" s="789"/>
      <c r="E298" s="789"/>
      <c r="F298" s="789"/>
      <c r="G298" s="252" t="s">
        <v>439</v>
      </c>
      <c r="H298" s="253" t="s">
        <v>440</v>
      </c>
      <c r="I298" s="211"/>
    </row>
    <row r="299" spans="1:9" ht="40.5" customHeight="1" x14ac:dyDescent="0.2">
      <c r="A299" s="828"/>
      <c r="B299" s="143"/>
      <c r="C299" s="143"/>
      <c r="D299" s="143" t="s">
        <v>341</v>
      </c>
      <c r="E299" s="143" t="s">
        <v>341</v>
      </c>
      <c r="F299" s="143" t="s">
        <v>341</v>
      </c>
      <c r="G299" s="143"/>
      <c r="H299" s="233"/>
      <c r="I299" s="212"/>
    </row>
    <row r="300" spans="1:9" ht="16.5" thickBot="1" x14ac:dyDescent="0.25">
      <c r="A300" s="829"/>
      <c r="B300" s="168" t="s">
        <v>441</v>
      </c>
      <c r="C300" s="168" t="s">
        <v>441</v>
      </c>
      <c r="D300" s="168" t="s">
        <v>423</v>
      </c>
      <c r="E300" s="168" t="s">
        <v>423</v>
      </c>
      <c r="F300" s="168" t="s">
        <v>423</v>
      </c>
      <c r="G300" s="168" t="s">
        <v>424</v>
      </c>
      <c r="H300" s="195" t="s">
        <v>424</v>
      </c>
      <c r="I300" s="235"/>
    </row>
    <row r="301" spans="1:9" ht="16.5" thickBot="1" x14ac:dyDescent="0.25">
      <c r="A301" s="239">
        <v>1</v>
      </c>
      <c r="B301" s="240">
        <v>2</v>
      </c>
      <c r="C301" s="240">
        <v>3</v>
      </c>
      <c r="D301" s="240">
        <v>4</v>
      </c>
      <c r="E301" s="240">
        <v>5</v>
      </c>
      <c r="F301" s="240">
        <v>6</v>
      </c>
      <c r="G301" s="240">
        <v>7</v>
      </c>
      <c r="H301" s="241">
        <v>8</v>
      </c>
      <c r="I301" s="235"/>
    </row>
    <row r="302" spans="1:9" ht="15.75" customHeight="1" x14ac:dyDescent="0.2">
      <c r="A302" s="242">
        <v>1.5</v>
      </c>
      <c r="B302" s="246">
        <v>22</v>
      </c>
      <c r="C302" s="246">
        <v>18.5</v>
      </c>
      <c r="D302" s="246" t="s">
        <v>54</v>
      </c>
      <c r="E302" s="246" t="s">
        <v>54</v>
      </c>
      <c r="F302" s="246" t="s">
        <v>54</v>
      </c>
      <c r="G302" s="246" t="s">
        <v>54</v>
      </c>
      <c r="H302" s="254" t="s">
        <v>54</v>
      </c>
      <c r="I302" s="235"/>
    </row>
    <row r="303" spans="1:9" ht="15.75" customHeight="1" x14ac:dyDescent="0.2">
      <c r="A303" s="242">
        <v>2.5</v>
      </c>
      <c r="B303" s="246">
        <v>30</v>
      </c>
      <c r="C303" s="246">
        <v>25</v>
      </c>
      <c r="D303" s="246" t="s">
        <v>54</v>
      </c>
      <c r="E303" s="246" t="s">
        <v>54</v>
      </c>
      <c r="F303" s="246" t="s">
        <v>54</v>
      </c>
      <c r="G303" s="246" t="s">
        <v>54</v>
      </c>
      <c r="H303" s="242" t="s">
        <v>54</v>
      </c>
      <c r="I303" s="235"/>
    </row>
    <row r="304" spans="1:9" ht="15.75" customHeight="1" x14ac:dyDescent="0.25">
      <c r="A304" s="242">
        <v>4</v>
      </c>
      <c r="B304" s="246">
        <v>40</v>
      </c>
      <c r="C304" s="246">
        <v>34</v>
      </c>
      <c r="D304" s="246" t="s">
        <v>54</v>
      </c>
      <c r="E304" s="246" t="s">
        <v>54</v>
      </c>
      <c r="F304" s="246" t="s">
        <v>54</v>
      </c>
      <c r="G304" s="246" t="s">
        <v>54</v>
      </c>
      <c r="H304" s="242" t="s">
        <v>54</v>
      </c>
      <c r="I304" s="236"/>
    </row>
    <row r="305" spans="1:9" ht="15.75" customHeight="1" x14ac:dyDescent="0.2">
      <c r="A305" s="242">
        <v>6</v>
      </c>
      <c r="B305" s="246">
        <v>51</v>
      </c>
      <c r="C305" s="246">
        <v>43</v>
      </c>
      <c r="D305" s="246" t="s">
        <v>54</v>
      </c>
      <c r="E305" s="246" t="s">
        <v>54</v>
      </c>
      <c r="F305" s="246" t="s">
        <v>54</v>
      </c>
      <c r="G305" s="246" t="s">
        <v>54</v>
      </c>
      <c r="H305" s="242" t="s">
        <v>54</v>
      </c>
      <c r="I305" s="235"/>
    </row>
    <row r="306" spans="1:9" ht="15.75" customHeight="1" x14ac:dyDescent="0.25">
      <c r="A306" s="242">
        <v>10</v>
      </c>
      <c r="B306" s="246">
        <v>70</v>
      </c>
      <c r="C306" s="246">
        <v>60</v>
      </c>
      <c r="D306" s="246" t="s">
        <v>54</v>
      </c>
      <c r="E306" s="246" t="s">
        <v>54</v>
      </c>
      <c r="F306" s="246" t="s">
        <v>54</v>
      </c>
      <c r="G306" s="246" t="s">
        <v>54</v>
      </c>
      <c r="H306" s="242" t="s">
        <v>54</v>
      </c>
      <c r="I306" s="236"/>
    </row>
    <row r="307" spans="1:9" ht="15.75" customHeight="1" x14ac:dyDescent="0.2">
      <c r="A307" s="242">
        <v>16</v>
      </c>
      <c r="B307" s="246">
        <v>94</v>
      </c>
      <c r="C307" s="246">
        <v>80</v>
      </c>
      <c r="D307" s="246" t="s">
        <v>54</v>
      </c>
      <c r="E307" s="246" t="s">
        <v>54</v>
      </c>
      <c r="F307" s="246" t="s">
        <v>54</v>
      </c>
      <c r="G307" s="246" t="s">
        <v>54</v>
      </c>
      <c r="H307" s="242" t="s">
        <v>54</v>
      </c>
      <c r="I307" s="235"/>
    </row>
    <row r="308" spans="1:9" ht="15.75" customHeight="1" x14ac:dyDescent="0.25">
      <c r="A308" s="242">
        <v>25</v>
      </c>
      <c r="B308" s="246">
        <v>119</v>
      </c>
      <c r="C308" s="246">
        <v>101</v>
      </c>
      <c r="D308" s="246">
        <v>131</v>
      </c>
      <c r="E308" s="246">
        <v>110</v>
      </c>
      <c r="F308" s="246">
        <v>114</v>
      </c>
      <c r="G308" s="246">
        <v>146</v>
      </c>
      <c r="H308" s="242">
        <v>130</v>
      </c>
      <c r="I308" s="236"/>
    </row>
    <row r="309" spans="1:9" ht="15.75" customHeight="1" x14ac:dyDescent="0.2">
      <c r="A309" s="242">
        <v>35</v>
      </c>
      <c r="B309" s="246">
        <v>148</v>
      </c>
      <c r="C309" s="246">
        <v>126</v>
      </c>
      <c r="D309" s="246">
        <v>162</v>
      </c>
      <c r="E309" s="246">
        <v>137</v>
      </c>
      <c r="F309" s="246">
        <v>143</v>
      </c>
      <c r="G309" s="246">
        <v>181</v>
      </c>
      <c r="H309" s="242">
        <v>162</v>
      </c>
      <c r="I309" s="235"/>
    </row>
    <row r="310" spans="1:9" ht="15.75" customHeight="1" x14ac:dyDescent="0.2">
      <c r="A310" s="242">
        <v>50</v>
      </c>
      <c r="B310" s="246">
        <v>180</v>
      </c>
      <c r="C310" s="246">
        <v>153</v>
      </c>
      <c r="D310" s="246">
        <v>196</v>
      </c>
      <c r="E310" s="246">
        <v>167</v>
      </c>
      <c r="F310" s="246">
        <v>174</v>
      </c>
      <c r="G310" s="246">
        <v>219</v>
      </c>
      <c r="H310" s="242">
        <v>197</v>
      </c>
      <c r="I310" s="235"/>
    </row>
    <row r="311" spans="1:9" ht="15.75" customHeight="1" x14ac:dyDescent="0.2">
      <c r="A311" s="242">
        <v>70</v>
      </c>
      <c r="B311" s="246">
        <v>232</v>
      </c>
      <c r="C311" s="246">
        <v>196</v>
      </c>
      <c r="D311" s="246">
        <v>251</v>
      </c>
      <c r="E311" s="246">
        <v>216</v>
      </c>
      <c r="F311" s="246">
        <v>225</v>
      </c>
      <c r="G311" s="246">
        <v>281</v>
      </c>
      <c r="H311" s="242">
        <v>254</v>
      </c>
      <c r="I311" s="235"/>
    </row>
    <row r="312" spans="1:9" ht="15.75" customHeight="1" x14ac:dyDescent="0.2">
      <c r="A312" s="242">
        <v>95</v>
      </c>
      <c r="B312" s="246">
        <v>282</v>
      </c>
      <c r="C312" s="246">
        <v>238</v>
      </c>
      <c r="D312" s="246">
        <v>304</v>
      </c>
      <c r="E312" s="246">
        <v>264</v>
      </c>
      <c r="F312" s="246">
        <v>275</v>
      </c>
      <c r="G312" s="246">
        <v>341</v>
      </c>
      <c r="H312" s="242">
        <v>311</v>
      </c>
      <c r="I312" s="235"/>
    </row>
    <row r="313" spans="1:9" ht="15.75" customHeight="1" x14ac:dyDescent="0.2">
      <c r="A313" s="242">
        <v>120</v>
      </c>
      <c r="B313" s="246">
        <v>328</v>
      </c>
      <c r="C313" s="246">
        <v>276</v>
      </c>
      <c r="D313" s="246">
        <v>352</v>
      </c>
      <c r="E313" s="246">
        <v>308</v>
      </c>
      <c r="F313" s="246">
        <v>321</v>
      </c>
      <c r="G313" s="246">
        <v>396</v>
      </c>
      <c r="H313" s="242">
        <v>362</v>
      </c>
      <c r="I313" s="235"/>
    </row>
    <row r="314" spans="1:9" ht="15.75" customHeight="1" x14ac:dyDescent="0.2">
      <c r="A314" s="242">
        <v>150</v>
      </c>
      <c r="B314" s="246">
        <v>379</v>
      </c>
      <c r="C314" s="246">
        <v>319</v>
      </c>
      <c r="D314" s="246">
        <v>406</v>
      </c>
      <c r="E314" s="246">
        <v>356</v>
      </c>
      <c r="F314" s="246">
        <v>372</v>
      </c>
      <c r="G314" s="246">
        <v>456</v>
      </c>
      <c r="H314" s="242">
        <v>419</v>
      </c>
      <c r="I314" s="235"/>
    </row>
    <row r="315" spans="1:9" ht="15.75" customHeight="1" x14ac:dyDescent="0.25">
      <c r="A315" s="242">
        <v>185</v>
      </c>
      <c r="B315" s="246">
        <v>434</v>
      </c>
      <c r="C315" s="246">
        <v>364</v>
      </c>
      <c r="D315" s="246">
        <v>463</v>
      </c>
      <c r="E315" s="246">
        <v>409</v>
      </c>
      <c r="F315" s="246">
        <v>427</v>
      </c>
      <c r="G315" s="246">
        <v>521</v>
      </c>
      <c r="H315" s="242">
        <v>480</v>
      </c>
      <c r="I315" s="236"/>
    </row>
    <row r="316" spans="1:9" ht="15.75" customHeight="1" x14ac:dyDescent="0.2">
      <c r="A316" s="242">
        <v>240</v>
      </c>
      <c r="B316" s="246">
        <v>514</v>
      </c>
      <c r="C316" s="246">
        <v>430</v>
      </c>
      <c r="D316" s="246">
        <v>546</v>
      </c>
      <c r="E316" s="246">
        <v>485</v>
      </c>
      <c r="F316" s="246">
        <v>507</v>
      </c>
      <c r="G316" s="246">
        <v>615</v>
      </c>
      <c r="H316" s="242">
        <v>569</v>
      </c>
      <c r="I316" s="235"/>
    </row>
    <row r="317" spans="1:9" ht="15.75" customHeight="1" x14ac:dyDescent="0.2">
      <c r="A317" s="242">
        <v>300</v>
      </c>
      <c r="B317" s="246">
        <v>593</v>
      </c>
      <c r="C317" s="246">
        <v>497</v>
      </c>
      <c r="D317" s="246">
        <v>629</v>
      </c>
      <c r="E317" s="246">
        <v>561</v>
      </c>
      <c r="F317" s="246">
        <v>587</v>
      </c>
      <c r="G317" s="246">
        <v>709</v>
      </c>
      <c r="H317" s="242">
        <v>659</v>
      </c>
      <c r="I317" s="235"/>
    </row>
    <row r="318" spans="1:9" ht="15.75" customHeight="1" x14ac:dyDescent="0.2">
      <c r="A318" s="242">
        <v>400</v>
      </c>
      <c r="B318" s="246" t="s">
        <v>54</v>
      </c>
      <c r="C318" s="246" t="s">
        <v>442</v>
      </c>
      <c r="D318" s="246">
        <v>754</v>
      </c>
      <c r="E318" s="246">
        <v>656</v>
      </c>
      <c r="F318" s="246">
        <v>689</v>
      </c>
      <c r="G318" s="246">
        <v>852</v>
      </c>
      <c r="H318" s="242">
        <v>795</v>
      </c>
      <c r="I318" s="235"/>
    </row>
    <row r="319" spans="1:9" ht="15.75" customHeight="1" x14ac:dyDescent="0.2">
      <c r="A319" s="242">
        <v>500</v>
      </c>
      <c r="B319" s="246" t="s">
        <v>54</v>
      </c>
      <c r="C319" s="246" t="s">
        <v>54</v>
      </c>
      <c r="D319" s="246">
        <v>868</v>
      </c>
      <c r="E319" s="246">
        <v>749</v>
      </c>
      <c r="F319" s="246">
        <v>789</v>
      </c>
      <c r="G319" s="246">
        <v>982</v>
      </c>
      <c r="H319" s="242">
        <v>920</v>
      </c>
      <c r="I319" s="235"/>
    </row>
    <row r="320" spans="1:9" ht="16.5" thickBot="1" x14ac:dyDescent="0.25">
      <c r="A320" s="239">
        <v>630</v>
      </c>
      <c r="B320" s="240" t="s">
        <v>54</v>
      </c>
      <c r="C320" s="240" t="s">
        <v>54</v>
      </c>
      <c r="D320" s="240">
        <v>1005</v>
      </c>
      <c r="E320" s="240">
        <v>855</v>
      </c>
      <c r="F320" s="240">
        <v>905</v>
      </c>
      <c r="G320" s="240">
        <v>1138</v>
      </c>
      <c r="H320" s="239">
        <v>1070</v>
      </c>
      <c r="I320" s="235"/>
    </row>
    <row r="321" spans="1:9" ht="51.75" customHeight="1" x14ac:dyDescent="0.2">
      <c r="A321" s="824" t="s">
        <v>443</v>
      </c>
      <c r="B321" s="825"/>
      <c r="C321" s="825"/>
      <c r="D321" s="825"/>
      <c r="E321" s="825"/>
      <c r="F321" s="825"/>
      <c r="G321" s="825"/>
      <c r="H321" s="826"/>
      <c r="I321" s="950"/>
    </row>
    <row r="322" spans="1:9" ht="18.75" customHeight="1" thickBot="1" x14ac:dyDescent="0.25">
      <c r="A322" s="951" t="s">
        <v>444</v>
      </c>
      <c r="B322" s="952"/>
      <c r="C322" s="952"/>
      <c r="D322" s="952"/>
      <c r="E322" s="952"/>
      <c r="F322" s="952"/>
      <c r="G322" s="952"/>
      <c r="H322" s="953"/>
      <c r="I322" s="950"/>
    </row>
    <row r="326" spans="1:9" ht="56.25" customHeight="1" thickBot="1" x14ac:dyDescent="0.25">
      <c r="A326" s="799" t="s">
        <v>447</v>
      </c>
      <c r="B326" s="799"/>
      <c r="C326" s="799"/>
      <c r="D326" s="799"/>
      <c r="E326" s="799"/>
      <c r="F326" s="799"/>
      <c r="G326" s="799"/>
      <c r="H326" s="799"/>
    </row>
    <row r="327" spans="1:9" ht="15.75" customHeight="1" thickBot="1" x14ac:dyDescent="0.25">
      <c r="A327" s="827" t="s">
        <v>402</v>
      </c>
      <c r="B327" s="785" t="s">
        <v>431</v>
      </c>
      <c r="C327" s="812"/>
      <c r="D327" s="812"/>
      <c r="E327" s="812"/>
      <c r="F327" s="812"/>
      <c r="G327" s="812"/>
      <c r="H327" s="786"/>
    </row>
    <row r="328" spans="1:9" ht="30" customHeight="1" thickBot="1" x14ac:dyDescent="0.25">
      <c r="A328" s="828"/>
      <c r="B328" s="785" t="s">
        <v>432</v>
      </c>
      <c r="C328" s="786"/>
      <c r="D328" s="785" t="s">
        <v>433</v>
      </c>
      <c r="E328" s="812"/>
      <c r="F328" s="812"/>
      <c r="G328" s="812"/>
      <c r="H328" s="786"/>
    </row>
    <row r="329" spans="1:9" ht="34.5" customHeight="1" thickBot="1" x14ac:dyDescent="0.25">
      <c r="A329" s="828"/>
      <c r="B329" s="787" t="s">
        <v>404</v>
      </c>
      <c r="C329" s="787" t="s">
        <v>586</v>
      </c>
      <c r="D329" s="787" t="s">
        <v>434</v>
      </c>
      <c r="E329" s="787" t="s">
        <v>435</v>
      </c>
      <c r="F329" s="785" t="s">
        <v>436</v>
      </c>
      <c r="G329" s="812"/>
      <c r="H329" s="786"/>
    </row>
    <row r="330" spans="1:9" ht="30.75" customHeight="1" thickBot="1" x14ac:dyDescent="0.25">
      <c r="A330" s="828"/>
      <c r="B330" s="788"/>
      <c r="C330" s="788"/>
      <c r="D330" s="788"/>
      <c r="E330" s="788"/>
      <c r="F330" s="787" t="s">
        <v>437</v>
      </c>
      <c r="G330" s="785" t="s">
        <v>438</v>
      </c>
      <c r="H330" s="786"/>
    </row>
    <row r="331" spans="1:9" ht="84" customHeight="1" thickBot="1" x14ac:dyDescent="0.25">
      <c r="A331" s="828"/>
      <c r="B331" s="789"/>
      <c r="C331" s="789"/>
      <c r="D331" s="789"/>
      <c r="E331" s="789"/>
      <c r="F331" s="789"/>
      <c r="G331" s="252" t="s">
        <v>439</v>
      </c>
      <c r="H331" s="253" t="s">
        <v>440</v>
      </c>
    </row>
    <row r="332" spans="1:9" ht="33.75" customHeight="1" x14ac:dyDescent="0.2">
      <c r="A332" s="828"/>
      <c r="B332" s="143"/>
      <c r="C332" s="143"/>
      <c r="D332" s="143" t="s">
        <v>341</v>
      </c>
      <c r="E332" s="143" t="s">
        <v>341</v>
      </c>
      <c r="F332" s="143" t="s">
        <v>341</v>
      </c>
      <c r="G332" s="143"/>
      <c r="H332" s="233"/>
    </row>
    <row r="333" spans="1:9" ht="16.5" thickBot="1" x14ac:dyDescent="0.25">
      <c r="A333" s="829"/>
      <c r="B333" s="168" t="s">
        <v>441</v>
      </c>
      <c r="C333" s="168" t="s">
        <v>441</v>
      </c>
      <c r="D333" s="168" t="s">
        <v>423</v>
      </c>
      <c r="E333" s="168" t="s">
        <v>423</v>
      </c>
      <c r="F333" s="168" t="s">
        <v>423</v>
      </c>
      <c r="G333" s="168" t="s">
        <v>424</v>
      </c>
      <c r="H333" s="195" t="s">
        <v>424</v>
      </c>
    </row>
    <row r="334" spans="1:9" ht="13.5" thickBot="1" x14ac:dyDescent="0.25">
      <c r="A334" s="159">
        <v>1</v>
      </c>
      <c r="B334" s="156">
        <v>2</v>
      </c>
      <c r="C334" s="156">
        <v>3</v>
      </c>
      <c r="D334" s="156">
        <v>4</v>
      </c>
      <c r="E334" s="156">
        <v>5</v>
      </c>
      <c r="F334" s="156">
        <v>6</v>
      </c>
      <c r="G334" s="156">
        <v>7</v>
      </c>
      <c r="H334" s="156">
        <v>6</v>
      </c>
    </row>
    <row r="335" spans="1:9" x14ac:dyDescent="0.2">
      <c r="A335" s="135">
        <v>2.5</v>
      </c>
      <c r="B335" s="132">
        <v>23</v>
      </c>
      <c r="C335" s="132">
        <v>19.5</v>
      </c>
      <c r="D335" s="132" t="s">
        <v>54</v>
      </c>
      <c r="E335" s="132" t="s">
        <v>54</v>
      </c>
      <c r="F335" s="132" t="s">
        <v>54</v>
      </c>
      <c r="G335" s="132" t="s">
        <v>54</v>
      </c>
      <c r="H335" s="132" t="s">
        <v>54</v>
      </c>
    </row>
    <row r="336" spans="1:9" x14ac:dyDescent="0.2">
      <c r="A336" s="230">
        <v>4</v>
      </c>
      <c r="B336" s="231">
        <v>31</v>
      </c>
      <c r="C336" s="231">
        <v>26</v>
      </c>
      <c r="D336" s="231" t="s">
        <v>54</v>
      </c>
      <c r="E336" s="231" t="s">
        <v>54</v>
      </c>
      <c r="F336" s="132" t="s">
        <v>54</v>
      </c>
      <c r="G336" s="132" t="s">
        <v>54</v>
      </c>
      <c r="H336" s="132" t="s">
        <v>54</v>
      </c>
    </row>
    <row r="337" spans="1:8" x14ac:dyDescent="0.2">
      <c r="A337" s="135">
        <v>6</v>
      </c>
      <c r="B337" s="132">
        <v>39</v>
      </c>
      <c r="C337" s="132">
        <v>33</v>
      </c>
      <c r="D337" s="132" t="s">
        <v>54</v>
      </c>
      <c r="E337" s="132" t="s">
        <v>54</v>
      </c>
      <c r="F337" s="132" t="s">
        <v>54</v>
      </c>
      <c r="G337" s="132" t="s">
        <v>54</v>
      </c>
      <c r="H337" s="132" t="s">
        <v>54</v>
      </c>
    </row>
    <row r="338" spans="1:8" x14ac:dyDescent="0.2">
      <c r="A338" s="135">
        <v>10</v>
      </c>
      <c r="B338" s="132">
        <v>54</v>
      </c>
      <c r="C338" s="132">
        <v>46</v>
      </c>
      <c r="D338" s="132" t="s">
        <v>54</v>
      </c>
      <c r="E338" s="132" t="s">
        <v>54</v>
      </c>
      <c r="F338" s="132" t="s">
        <v>54</v>
      </c>
      <c r="G338" s="132" t="s">
        <v>54</v>
      </c>
      <c r="H338" s="132" t="s">
        <v>54</v>
      </c>
    </row>
    <row r="339" spans="1:8" x14ac:dyDescent="0.2">
      <c r="A339" s="135">
        <v>16</v>
      </c>
      <c r="B339" s="132">
        <v>73</v>
      </c>
      <c r="C339" s="132">
        <v>61</v>
      </c>
      <c r="D339" s="132" t="s">
        <v>54</v>
      </c>
      <c r="E339" s="132" t="s">
        <v>54</v>
      </c>
      <c r="F339" s="132" t="s">
        <v>54</v>
      </c>
      <c r="G339" s="132" t="s">
        <v>54</v>
      </c>
      <c r="H339" s="132" t="s">
        <v>54</v>
      </c>
    </row>
    <row r="340" spans="1:8" x14ac:dyDescent="0.2">
      <c r="A340" s="135">
        <v>25</v>
      </c>
      <c r="B340" s="132">
        <v>89</v>
      </c>
      <c r="C340" s="132">
        <v>78</v>
      </c>
      <c r="D340" s="132">
        <v>98</v>
      </c>
      <c r="E340" s="132">
        <v>84</v>
      </c>
      <c r="F340" s="132">
        <v>87</v>
      </c>
      <c r="G340" s="132">
        <v>112</v>
      </c>
      <c r="H340" s="132">
        <v>99</v>
      </c>
    </row>
    <row r="341" spans="1:8" x14ac:dyDescent="0.2">
      <c r="A341" s="135">
        <v>35</v>
      </c>
      <c r="B341" s="132">
        <v>111</v>
      </c>
      <c r="C341" s="132">
        <v>96</v>
      </c>
      <c r="D341" s="132">
        <v>122</v>
      </c>
      <c r="E341" s="132">
        <v>105</v>
      </c>
      <c r="F341" s="132">
        <v>109</v>
      </c>
      <c r="G341" s="132">
        <v>139</v>
      </c>
      <c r="H341" s="132">
        <v>124</v>
      </c>
    </row>
    <row r="342" spans="1:8" x14ac:dyDescent="0.2">
      <c r="A342" s="135">
        <v>50</v>
      </c>
      <c r="B342" s="132">
        <v>135</v>
      </c>
      <c r="C342" s="132">
        <v>117</v>
      </c>
      <c r="D342" s="132">
        <v>149</v>
      </c>
      <c r="E342" s="132">
        <v>128</v>
      </c>
      <c r="F342" s="132">
        <v>133</v>
      </c>
      <c r="G342" s="132">
        <v>169</v>
      </c>
      <c r="H342" s="132">
        <v>152</v>
      </c>
    </row>
    <row r="343" spans="1:8" x14ac:dyDescent="0.2">
      <c r="A343" s="135">
        <v>70</v>
      </c>
      <c r="B343" s="132">
        <v>173</v>
      </c>
      <c r="C343" s="132">
        <v>150</v>
      </c>
      <c r="D343" s="132">
        <v>192</v>
      </c>
      <c r="E343" s="132">
        <v>166</v>
      </c>
      <c r="F343" s="132">
        <v>173</v>
      </c>
      <c r="G343" s="132">
        <v>217</v>
      </c>
      <c r="H343" s="132">
        <v>196</v>
      </c>
    </row>
    <row r="344" spans="1:8" x14ac:dyDescent="0.2">
      <c r="A344" s="135">
        <v>95</v>
      </c>
      <c r="B344" s="132">
        <v>210</v>
      </c>
      <c r="C344" s="132">
        <v>183</v>
      </c>
      <c r="D344" s="132">
        <v>235</v>
      </c>
      <c r="E344" s="132">
        <v>203</v>
      </c>
      <c r="F344" s="132">
        <v>212</v>
      </c>
      <c r="G344" s="132">
        <v>265</v>
      </c>
      <c r="H344" s="132">
        <v>241</v>
      </c>
    </row>
    <row r="345" spans="1:8" x14ac:dyDescent="0.2">
      <c r="A345" s="135">
        <v>120</v>
      </c>
      <c r="B345" s="132">
        <v>244</v>
      </c>
      <c r="C345" s="132">
        <v>212</v>
      </c>
      <c r="D345" s="132">
        <v>273</v>
      </c>
      <c r="E345" s="132">
        <v>237</v>
      </c>
      <c r="F345" s="132">
        <v>247</v>
      </c>
      <c r="G345" s="132">
        <v>308</v>
      </c>
      <c r="H345" s="132">
        <v>282</v>
      </c>
    </row>
    <row r="346" spans="1:8" x14ac:dyDescent="0.2">
      <c r="A346" s="135">
        <v>150</v>
      </c>
      <c r="B346" s="132">
        <v>282</v>
      </c>
      <c r="C346" s="132">
        <v>245</v>
      </c>
      <c r="D346" s="132">
        <v>316</v>
      </c>
      <c r="E346" s="132">
        <v>274</v>
      </c>
      <c r="F346" s="132">
        <v>287</v>
      </c>
      <c r="G346" s="132">
        <v>356</v>
      </c>
      <c r="H346" s="132">
        <v>327</v>
      </c>
    </row>
    <row r="347" spans="1:8" x14ac:dyDescent="0.2">
      <c r="A347" s="135">
        <v>185</v>
      </c>
      <c r="B347" s="132">
        <v>322</v>
      </c>
      <c r="C347" s="132">
        <v>280</v>
      </c>
      <c r="D347" s="132">
        <v>363</v>
      </c>
      <c r="E347" s="132">
        <v>315</v>
      </c>
      <c r="F347" s="132">
        <v>330</v>
      </c>
      <c r="G347" s="132">
        <v>407</v>
      </c>
      <c r="H347" s="132">
        <v>376</v>
      </c>
    </row>
    <row r="348" spans="1:8" x14ac:dyDescent="0.2">
      <c r="A348" s="135">
        <v>240</v>
      </c>
      <c r="B348" s="132">
        <v>380</v>
      </c>
      <c r="C348" s="132">
        <v>330</v>
      </c>
      <c r="D348" s="132">
        <v>430</v>
      </c>
      <c r="E348" s="132">
        <v>375</v>
      </c>
      <c r="F348" s="132">
        <v>392</v>
      </c>
      <c r="G348" s="132">
        <v>482</v>
      </c>
      <c r="H348" s="132">
        <v>447</v>
      </c>
    </row>
    <row r="349" spans="1:8" x14ac:dyDescent="0.2">
      <c r="A349" s="135">
        <v>300</v>
      </c>
      <c r="B349" s="132">
        <v>439</v>
      </c>
      <c r="C349" s="132">
        <v>381</v>
      </c>
      <c r="D349" s="132">
        <v>497</v>
      </c>
      <c r="E349" s="132">
        <v>434</v>
      </c>
      <c r="F349" s="132">
        <v>455</v>
      </c>
      <c r="G349" s="132">
        <v>557</v>
      </c>
      <c r="H349" s="132">
        <v>519</v>
      </c>
    </row>
    <row r="350" spans="1:8" x14ac:dyDescent="0.2">
      <c r="A350" s="135">
        <v>400</v>
      </c>
      <c r="B350" s="132" t="s">
        <v>54</v>
      </c>
      <c r="C350" s="132" t="s">
        <v>54</v>
      </c>
      <c r="D350" s="132">
        <v>600</v>
      </c>
      <c r="E350" s="132">
        <v>526</v>
      </c>
      <c r="F350" s="132">
        <v>552</v>
      </c>
      <c r="G350" s="132">
        <v>671</v>
      </c>
      <c r="H350" s="132">
        <v>629</v>
      </c>
    </row>
    <row r="351" spans="1:8" x14ac:dyDescent="0.2">
      <c r="A351" s="135">
        <v>500</v>
      </c>
      <c r="B351" s="132" t="s">
        <v>54</v>
      </c>
      <c r="C351" s="132" t="s">
        <v>54</v>
      </c>
      <c r="D351" s="132">
        <v>694</v>
      </c>
      <c r="E351" s="132">
        <v>610</v>
      </c>
      <c r="F351" s="132">
        <v>640</v>
      </c>
      <c r="G351" s="132">
        <v>775</v>
      </c>
      <c r="H351" s="132">
        <v>730</v>
      </c>
    </row>
    <row r="352" spans="1:8" ht="13.5" thickBot="1" x14ac:dyDescent="0.25">
      <c r="A352" s="159">
        <v>630</v>
      </c>
      <c r="B352" s="156" t="s">
        <v>54</v>
      </c>
      <c r="C352" s="156" t="s">
        <v>54</v>
      </c>
      <c r="D352" s="156">
        <v>808</v>
      </c>
      <c r="E352" s="156">
        <v>711</v>
      </c>
      <c r="F352" s="156">
        <v>746</v>
      </c>
      <c r="G352" s="156">
        <v>900</v>
      </c>
      <c r="H352" s="156">
        <v>852</v>
      </c>
    </row>
    <row r="353" spans="1:8" ht="52.5" customHeight="1" x14ac:dyDescent="0.2">
      <c r="A353" s="824" t="s">
        <v>443</v>
      </c>
      <c r="B353" s="825"/>
      <c r="C353" s="825"/>
      <c r="D353" s="825"/>
      <c r="E353" s="825"/>
      <c r="F353" s="825"/>
      <c r="G353" s="825"/>
      <c r="H353" s="826"/>
    </row>
    <row r="354" spans="1:8" ht="18.75" customHeight="1" thickBot="1" x14ac:dyDescent="0.25">
      <c r="A354" s="781" t="s">
        <v>446</v>
      </c>
      <c r="B354" s="782"/>
      <c r="C354" s="782"/>
      <c r="D354" s="782"/>
      <c r="E354" s="782"/>
      <c r="F354" s="782"/>
      <c r="G354" s="782"/>
      <c r="H354" s="783"/>
    </row>
    <row r="358" spans="1:8" ht="60.75" customHeight="1" thickBot="1" x14ac:dyDescent="0.25">
      <c r="A358" s="799" t="s">
        <v>448</v>
      </c>
      <c r="B358" s="799"/>
      <c r="C358" s="799"/>
      <c r="D358" s="799"/>
      <c r="E358" s="799"/>
      <c r="F358" s="799"/>
      <c r="G358" s="799"/>
      <c r="H358" s="799"/>
    </row>
    <row r="359" spans="1:8" ht="18" customHeight="1" thickBot="1" x14ac:dyDescent="0.25">
      <c r="A359" s="827" t="s">
        <v>402</v>
      </c>
      <c r="B359" s="785" t="s">
        <v>431</v>
      </c>
      <c r="C359" s="812"/>
      <c r="D359" s="812"/>
      <c r="E359" s="812"/>
      <c r="F359" s="812"/>
      <c r="G359" s="812"/>
      <c r="H359" s="786"/>
    </row>
    <row r="360" spans="1:8" ht="30" customHeight="1" thickBot="1" x14ac:dyDescent="0.25">
      <c r="A360" s="828"/>
      <c r="B360" s="785" t="s">
        <v>432</v>
      </c>
      <c r="C360" s="786"/>
      <c r="D360" s="785" t="s">
        <v>433</v>
      </c>
      <c r="E360" s="812"/>
      <c r="F360" s="812"/>
      <c r="G360" s="812"/>
      <c r="H360" s="786"/>
    </row>
    <row r="361" spans="1:8" ht="32.25" customHeight="1" thickBot="1" x14ac:dyDescent="0.25">
      <c r="A361" s="828"/>
      <c r="B361" s="787" t="s">
        <v>404</v>
      </c>
      <c r="C361" s="787" t="s">
        <v>586</v>
      </c>
      <c r="D361" s="787" t="s">
        <v>434</v>
      </c>
      <c r="E361" s="787" t="s">
        <v>435</v>
      </c>
      <c r="F361" s="785" t="s">
        <v>436</v>
      </c>
      <c r="G361" s="812"/>
      <c r="H361" s="786"/>
    </row>
    <row r="362" spans="1:8" ht="18" customHeight="1" thickBot="1" x14ac:dyDescent="0.25">
      <c r="A362" s="828"/>
      <c r="B362" s="788"/>
      <c r="C362" s="788"/>
      <c r="D362" s="788"/>
      <c r="E362" s="788"/>
      <c r="F362" s="787" t="s">
        <v>437</v>
      </c>
      <c r="G362" s="785" t="s">
        <v>438</v>
      </c>
      <c r="H362" s="786"/>
    </row>
    <row r="363" spans="1:8" ht="80.25" customHeight="1" thickBot="1" x14ac:dyDescent="0.25">
      <c r="A363" s="828"/>
      <c r="B363" s="789"/>
      <c r="C363" s="789"/>
      <c r="D363" s="789"/>
      <c r="E363" s="789"/>
      <c r="F363" s="789"/>
      <c r="G363" s="252" t="s">
        <v>439</v>
      </c>
      <c r="H363" s="253" t="s">
        <v>440</v>
      </c>
    </row>
    <row r="364" spans="1:8" ht="37.5" customHeight="1" x14ac:dyDescent="0.2">
      <c r="A364" s="828"/>
      <c r="B364" s="143"/>
      <c r="C364" s="143"/>
      <c r="D364" s="143" t="s">
        <v>341</v>
      </c>
      <c r="E364" s="143" t="s">
        <v>341</v>
      </c>
      <c r="F364" s="143" t="s">
        <v>341</v>
      </c>
      <c r="G364" s="143"/>
      <c r="H364" s="233"/>
    </row>
    <row r="365" spans="1:8" ht="16.5" thickBot="1" x14ac:dyDescent="0.25">
      <c r="A365" s="829"/>
      <c r="B365" s="168" t="s">
        <v>441</v>
      </c>
      <c r="C365" s="168" t="s">
        <v>441</v>
      </c>
      <c r="D365" s="168" t="s">
        <v>423</v>
      </c>
      <c r="E365" s="168" t="s">
        <v>423</v>
      </c>
      <c r="F365" s="168" t="s">
        <v>423</v>
      </c>
      <c r="G365" s="168" t="s">
        <v>424</v>
      </c>
      <c r="H365" s="195" t="s">
        <v>424</v>
      </c>
    </row>
    <row r="366" spans="1:8" ht="13.5" thickBot="1" x14ac:dyDescent="0.25">
      <c r="A366" s="159">
        <v>1</v>
      </c>
      <c r="B366" s="156">
        <v>2</v>
      </c>
      <c r="C366" s="156">
        <v>3</v>
      </c>
      <c r="D366" s="156">
        <v>4</v>
      </c>
      <c r="E366" s="156">
        <v>5</v>
      </c>
      <c r="F366" s="156">
        <v>6</v>
      </c>
      <c r="G366" s="156">
        <v>7</v>
      </c>
      <c r="H366" s="156">
        <v>8</v>
      </c>
    </row>
    <row r="367" spans="1:8" x14ac:dyDescent="0.2">
      <c r="A367" s="242">
        <v>1.5</v>
      </c>
      <c r="B367" s="246">
        <v>26</v>
      </c>
      <c r="C367" s="246">
        <v>23</v>
      </c>
      <c r="D367" s="246" t="s">
        <v>54</v>
      </c>
      <c r="E367" s="246" t="s">
        <v>54</v>
      </c>
      <c r="F367" s="246" t="s">
        <v>54</v>
      </c>
      <c r="G367" s="246" t="s">
        <v>54</v>
      </c>
      <c r="H367" s="246" t="s">
        <v>54</v>
      </c>
    </row>
    <row r="368" spans="1:8" x14ac:dyDescent="0.2">
      <c r="A368" s="242">
        <v>2.5</v>
      </c>
      <c r="B368" s="246">
        <v>36</v>
      </c>
      <c r="C368" s="246">
        <v>32</v>
      </c>
      <c r="D368" s="246" t="s">
        <v>54</v>
      </c>
      <c r="E368" s="246" t="s">
        <v>54</v>
      </c>
      <c r="F368" s="246" t="s">
        <v>54</v>
      </c>
      <c r="G368" s="246" t="s">
        <v>54</v>
      </c>
      <c r="H368" s="246" t="s">
        <v>54</v>
      </c>
    </row>
    <row r="369" spans="1:8" x14ac:dyDescent="0.2">
      <c r="A369" s="242">
        <v>4</v>
      </c>
      <c r="B369" s="246">
        <v>49</v>
      </c>
      <c r="C369" s="246">
        <v>42</v>
      </c>
      <c r="D369" s="246" t="s">
        <v>54</v>
      </c>
      <c r="E369" s="246" t="s">
        <v>54</v>
      </c>
      <c r="F369" s="246" t="s">
        <v>54</v>
      </c>
      <c r="G369" s="246" t="s">
        <v>54</v>
      </c>
      <c r="H369" s="246" t="s">
        <v>54</v>
      </c>
    </row>
    <row r="370" spans="1:8" x14ac:dyDescent="0.2">
      <c r="A370" s="242">
        <v>6</v>
      </c>
      <c r="B370" s="246">
        <v>63</v>
      </c>
      <c r="C370" s="246">
        <v>54</v>
      </c>
      <c r="D370" s="246" t="s">
        <v>54</v>
      </c>
      <c r="E370" s="246" t="s">
        <v>54</v>
      </c>
      <c r="F370" s="246" t="s">
        <v>54</v>
      </c>
      <c r="G370" s="246" t="s">
        <v>54</v>
      </c>
      <c r="H370" s="246" t="s">
        <v>54</v>
      </c>
    </row>
    <row r="371" spans="1:8" x14ac:dyDescent="0.2">
      <c r="A371" s="242">
        <v>10</v>
      </c>
      <c r="B371" s="246">
        <v>86</v>
      </c>
      <c r="C371" s="246">
        <v>75</v>
      </c>
      <c r="D371" s="246" t="s">
        <v>54</v>
      </c>
      <c r="E371" s="246" t="s">
        <v>54</v>
      </c>
      <c r="F371" s="246" t="s">
        <v>54</v>
      </c>
      <c r="G371" s="246" t="s">
        <v>54</v>
      </c>
      <c r="H371" s="246" t="s">
        <v>54</v>
      </c>
    </row>
    <row r="372" spans="1:8" x14ac:dyDescent="0.2">
      <c r="A372" s="242">
        <v>16</v>
      </c>
      <c r="B372" s="246">
        <v>115</v>
      </c>
      <c r="C372" s="246">
        <v>100</v>
      </c>
      <c r="D372" s="246" t="s">
        <v>54</v>
      </c>
      <c r="E372" s="246" t="s">
        <v>54</v>
      </c>
      <c r="F372" s="246" t="s">
        <v>54</v>
      </c>
      <c r="G372" s="246" t="s">
        <v>54</v>
      </c>
      <c r="H372" s="246" t="s">
        <v>54</v>
      </c>
    </row>
    <row r="373" spans="1:8" x14ac:dyDescent="0.2">
      <c r="A373" s="242">
        <v>25</v>
      </c>
      <c r="B373" s="246">
        <v>149</v>
      </c>
      <c r="C373" s="246">
        <v>127</v>
      </c>
      <c r="D373" s="246">
        <v>161</v>
      </c>
      <c r="E373" s="246">
        <v>135</v>
      </c>
      <c r="F373" s="246">
        <v>141</v>
      </c>
      <c r="G373" s="246">
        <v>182</v>
      </c>
      <c r="H373" s="246">
        <v>161</v>
      </c>
    </row>
    <row r="374" spans="1:8" x14ac:dyDescent="0.2">
      <c r="A374" s="242">
        <v>35</v>
      </c>
      <c r="B374" s="246">
        <v>185</v>
      </c>
      <c r="C374" s="246">
        <v>158</v>
      </c>
      <c r="D374" s="246">
        <v>200</v>
      </c>
      <c r="E374" s="246">
        <v>169</v>
      </c>
      <c r="F374" s="246">
        <v>176</v>
      </c>
      <c r="G374" s="246">
        <v>226</v>
      </c>
      <c r="H374" s="246">
        <v>201</v>
      </c>
    </row>
    <row r="375" spans="1:8" x14ac:dyDescent="0.2">
      <c r="A375" s="242">
        <v>50</v>
      </c>
      <c r="B375" s="246">
        <v>225</v>
      </c>
      <c r="C375" s="246">
        <v>192</v>
      </c>
      <c r="D375" s="246">
        <v>242</v>
      </c>
      <c r="E375" s="246">
        <v>207</v>
      </c>
      <c r="F375" s="246">
        <v>216</v>
      </c>
      <c r="G375" s="246">
        <v>275</v>
      </c>
      <c r="H375" s="246">
        <v>246</v>
      </c>
    </row>
    <row r="376" spans="1:8" x14ac:dyDescent="0.2">
      <c r="A376" s="242">
        <v>70</v>
      </c>
      <c r="B376" s="246">
        <v>289</v>
      </c>
      <c r="C376" s="246">
        <v>246</v>
      </c>
      <c r="D376" s="246">
        <v>310</v>
      </c>
      <c r="E376" s="246">
        <v>268</v>
      </c>
      <c r="F376" s="246">
        <v>279</v>
      </c>
      <c r="G376" s="246">
        <v>353</v>
      </c>
      <c r="H376" s="246">
        <v>316</v>
      </c>
    </row>
    <row r="377" spans="1:8" x14ac:dyDescent="0.2">
      <c r="A377" s="242">
        <v>95</v>
      </c>
      <c r="B377" s="246">
        <v>352</v>
      </c>
      <c r="C377" s="246">
        <v>298</v>
      </c>
      <c r="D377" s="246">
        <v>377</v>
      </c>
      <c r="E377" s="246">
        <v>328</v>
      </c>
      <c r="F377" s="246">
        <v>342</v>
      </c>
      <c r="G377" s="246">
        <v>430</v>
      </c>
      <c r="H377" s="246">
        <v>389</v>
      </c>
    </row>
    <row r="378" spans="1:8" x14ac:dyDescent="0.2">
      <c r="A378" s="242">
        <v>120</v>
      </c>
      <c r="B378" s="246">
        <v>410</v>
      </c>
      <c r="C378" s="246">
        <v>346</v>
      </c>
      <c r="D378" s="246">
        <v>437</v>
      </c>
      <c r="E378" s="246">
        <v>383</v>
      </c>
      <c r="F378" s="246">
        <v>400</v>
      </c>
      <c r="G378" s="246">
        <v>500</v>
      </c>
      <c r="H378" s="246">
        <v>454</v>
      </c>
    </row>
    <row r="379" spans="1:8" x14ac:dyDescent="0.2">
      <c r="A379" s="242">
        <v>150</v>
      </c>
      <c r="B379" s="246">
        <v>473</v>
      </c>
      <c r="C379" s="246">
        <v>399</v>
      </c>
      <c r="D379" s="246">
        <v>504</v>
      </c>
      <c r="E379" s="246">
        <v>444</v>
      </c>
      <c r="F379" s="246">
        <v>464</v>
      </c>
      <c r="G379" s="246">
        <v>577</v>
      </c>
      <c r="H379" s="246">
        <v>527</v>
      </c>
    </row>
    <row r="380" spans="1:8" x14ac:dyDescent="0.2">
      <c r="A380" s="242">
        <v>185</v>
      </c>
      <c r="B380" s="246">
        <v>542</v>
      </c>
      <c r="C380" s="246">
        <v>456</v>
      </c>
      <c r="D380" s="246">
        <v>575</v>
      </c>
      <c r="E380" s="246">
        <v>510</v>
      </c>
      <c r="F380" s="246">
        <v>533</v>
      </c>
      <c r="G380" s="246">
        <v>661</v>
      </c>
      <c r="H380" s="246">
        <v>605</v>
      </c>
    </row>
    <row r="381" spans="1:8" x14ac:dyDescent="0.2">
      <c r="A381" s="242">
        <v>240</v>
      </c>
      <c r="B381" s="246">
        <v>641</v>
      </c>
      <c r="C381" s="246">
        <v>538</v>
      </c>
      <c r="D381" s="246">
        <v>679</v>
      </c>
      <c r="E381" s="246">
        <v>607</v>
      </c>
      <c r="F381" s="246">
        <v>634</v>
      </c>
      <c r="G381" s="246">
        <v>781</v>
      </c>
      <c r="H381" s="246">
        <v>719</v>
      </c>
    </row>
    <row r="382" spans="1:8" x14ac:dyDescent="0.2">
      <c r="A382" s="242">
        <v>300</v>
      </c>
      <c r="B382" s="246">
        <v>741</v>
      </c>
      <c r="C382" s="246">
        <v>621</v>
      </c>
      <c r="D382" s="246">
        <v>783</v>
      </c>
      <c r="E382" s="246">
        <v>703</v>
      </c>
      <c r="F382" s="246">
        <v>736</v>
      </c>
      <c r="G382" s="246">
        <v>902</v>
      </c>
      <c r="H382" s="246">
        <v>633</v>
      </c>
    </row>
    <row r="383" spans="1:8" x14ac:dyDescent="0.2">
      <c r="A383" s="242">
        <v>400</v>
      </c>
      <c r="B383" s="246" t="s">
        <v>54</v>
      </c>
      <c r="C383" s="246" t="s">
        <v>54</v>
      </c>
      <c r="D383" s="246">
        <v>940</v>
      </c>
      <c r="E383" s="246">
        <v>823</v>
      </c>
      <c r="F383" s="246">
        <v>868</v>
      </c>
      <c r="G383" s="246">
        <v>1085</v>
      </c>
      <c r="H383" s="246">
        <v>1008</v>
      </c>
    </row>
    <row r="384" spans="1:8" x14ac:dyDescent="0.2">
      <c r="A384" s="242">
        <v>500</v>
      </c>
      <c r="B384" s="246" t="s">
        <v>54</v>
      </c>
      <c r="C384" s="246" t="s">
        <v>54</v>
      </c>
      <c r="D384" s="246">
        <v>1083</v>
      </c>
      <c r="E384" s="246">
        <v>946</v>
      </c>
      <c r="F384" s="246">
        <v>998</v>
      </c>
      <c r="G384" s="246">
        <v>1253</v>
      </c>
      <c r="H384" s="246">
        <v>1169</v>
      </c>
    </row>
    <row r="385" spans="1:8" ht="13.5" thickBot="1" x14ac:dyDescent="0.25">
      <c r="A385" s="239">
        <v>630</v>
      </c>
      <c r="B385" s="240" t="s">
        <v>54</v>
      </c>
      <c r="C385" s="240" t="s">
        <v>54</v>
      </c>
      <c r="D385" s="240">
        <v>1254</v>
      </c>
      <c r="E385" s="240">
        <v>1088</v>
      </c>
      <c r="F385" s="240">
        <v>1151</v>
      </c>
      <c r="G385" s="240">
        <v>1454</v>
      </c>
      <c r="H385" s="240">
        <v>1362</v>
      </c>
    </row>
    <row r="386" spans="1:8" ht="52.5" customHeight="1" x14ac:dyDescent="0.2">
      <c r="A386" s="824" t="s">
        <v>443</v>
      </c>
      <c r="B386" s="825"/>
      <c r="C386" s="825"/>
      <c r="D386" s="825"/>
      <c r="E386" s="825"/>
      <c r="F386" s="825"/>
      <c r="G386" s="825"/>
      <c r="H386" s="826"/>
    </row>
    <row r="387" spans="1:8" ht="18.75" customHeight="1" thickBot="1" x14ac:dyDescent="0.25">
      <c r="A387" s="781" t="s">
        <v>446</v>
      </c>
      <c r="B387" s="782"/>
      <c r="C387" s="782"/>
      <c r="D387" s="782"/>
      <c r="E387" s="782"/>
      <c r="F387" s="782"/>
      <c r="G387" s="782"/>
      <c r="H387" s="783"/>
    </row>
    <row r="390" spans="1:8" ht="61.5" customHeight="1" thickBot="1" x14ac:dyDescent="0.25">
      <c r="A390" s="799" t="s">
        <v>449</v>
      </c>
      <c r="B390" s="799"/>
      <c r="C390" s="799"/>
      <c r="D390" s="799"/>
      <c r="E390" s="799"/>
      <c r="F390" s="799"/>
      <c r="G390" s="799"/>
      <c r="H390" s="799"/>
    </row>
    <row r="391" spans="1:8" ht="15.75" customHeight="1" thickBot="1" x14ac:dyDescent="0.25">
      <c r="A391" s="827" t="s">
        <v>402</v>
      </c>
      <c r="B391" s="785" t="s">
        <v>431</v>
      </c>
      <c r="C391" s="812"/>
      <c r="D391" s="812"/>
      <c r="E391" s="812"/>
      <c r="F391" s="812"/>
      <c r="G391" s="812"/>
      <c r="H391" s="786"/>
    </row>
    <row r="392" spans="1:8" ht="30" customHeight="1" thickBot="1" x14ac:dyDescent="0.25">
      <c r="A392" s="828"/>
      <c r="B392" s="785" t="s">
        <v>432</v>
      </c>
      <c r="C392" s="786"/>
      <c r="D392" s="785" t="s">
        <v>433</v>
      </c>
      <c r="E392" s="812"/>
      <c r="F392" s="812"/>
      <c r="G392" s="812"/>
      <c r="H392" s="786"/>
    </row>
    <row r="393" spans="1:8" ht="31.5" customHeight="1" thickBot="1" x14ac:dyDescent="0.25">
      <c r="A393" s="828"/>
      <c r="B393" s="787" t="s">
        <v>404</v>
      </c>
      <c r="C393" s="787" t="s">
        <v>586</v>
      </c>
      <c r="D393" s="787" t="s">
        <v>434</v>
      </c>
      <c r="E393" s="787" t="s">
        <v>435</v>
      </c>
      <c r="F393" s="785" t="s">
        <v>436</v>
      </c>
      <c r="G393" s="812"/>
      <c r="H393" s="786"/>
    </row>
    <row r="394" spans="1:8" ht="17.25" customHeight="1" thickBot="1" x14ac:dyDescent="0.25">
      <c r="A394" s="828"/>
      <c r="B394" s="788"/>
      <c r="C394" s="788"/>
      <c r="D394" s="788"/>
      <c r="E394" s="788"/>
      <c r="F394" s="787" t="s">
        <v>437</v>
      </c>
      <c r="G394" s="785" t="s">
        <v>438</v>
      </c>
      <c r="H394" s="786"/>
    </row>
    <row r="395" spans="1:8" ht="90" customHeight="1" thickBot="1" x14ac:dyDescent="0.25">
      <c r="A395" s="828"/>
      <c r="B395" s="789"/>
      <c r="C395" s="789"/>
      <c r="D395" s="789"/>
      <c r="E395" s="789"/>
      <c r="F395" s="789"/>
      <c r="G395" s="252" t="s">
        <v>439</v>
      </c>
      <c r="H395" s="253" t="s">
        <v>440</v>
      </c>
    </row>
    <row r="396" spans="1:8" ht="39.75" customHeight="1" x14ac:dyDescent="0.2">
      <c r="A396" s="828"/>
      <c r="B396" s="143"/>
      <c r="C396" s="143"/>
      <c r="D396" s="143" t="s">
        <v>341</v>
      </c>
      <c r="E396" s="143" t="s">
        <v>341</v>
      </c>
      <c r="F396" s="143" t="s">
        <v>341</v>
      </c>
      <c r="G396" s="143"/>
      <c r="H396" s="233"/>
    </row>
    <row r="397" spans="1:8" ht="16.5" thickBot="1" x14ac:dyDescent="0.25">
      <c r="A397" s="829"/>
      <c r="B397" s="168" t="s">
        <v>441</v>
      </c>
      <c r="C397" s="168" t="s">
        <v>441</v>
      </c>
      <c r="D397" s="168" t="s">
        <v>423</v>
      </c>
      <c r="E397" s="168" t="s">
        <v>423</v>
      </c>
      <c r="F397" s="168" t="s">
        <v>423</v>
      </c>
      <c r="G397" s="168" t="s">
        <v>424</v>
      </c>
      <c r="H397" s="195" t="s">
        <v>424</v>
      </c>
    </row>
    <row r="398" spans="1:8" ht="13.5" thickBot="1" x14ac:dyDescent="0.25">
      <c r="A398" s="159">
        <v>1</v>
      </c>
      <c r="B398" s="156">
        <v>2</v>
      </c>
      <c r="C398" s="156">
        <v>3</v>
      </c>
      <c r="D398" s="156">
        <v>4</v>
      </c>
      <c r="E398" s="156">
        <v>5</v>
      </c>
      <c r="F398" s="156">
        <v>6</v>
      </c>
      <c r="G398" s="156">
        <v>7</v>
      </c>
      <c r="H398" s="156">
        <v>8</v>
      </c>
    </row>
    <row r="399" spans="1:8" x14ac:dyDescent="0.2">
      <c r="A399" s="135">
        <v>2.5</v>
      </c>
      <c r="B399" s="132">
        <v>28</v>
      </c>
      <c r="C399" s="132">
        <v>24</v>
      </c>
      <c r="D399" s="132" t="s">
        <v>54</v>
      </c>
      <c r="E399" s="132" t="s">
        <v>54</v>
      </c>
      <c r="F399" s="132" t="s">
        <v>54</v>
      </c>
      <c r="G399" s="132" t="s">
        <v>54</v>
      </c>
      <c r="H399" s="132" t="s">
        <v>54</v>
      </c>
    </row>
    <row r="400" spans="1:8" x14ac:dyDescent="0.2">
      <c r="A400" s="230">
        <v>4</v>
      </c>
      <c r="B400" s="231">
        <v>38</v>
      </c>
      <c r="C400" s="231">
        <v>32</v>
      </c>
      <c r="D400" s="231" t="s">
        <v>54</v>
      </c>
      <c r="E400" s="231" t="s">
        <v>54</v>
      </c>
      <c r="F400" s="231" t="s">
        <v>54</v>
      </c>
      <c r="G400" s="231" t="s">
        <v>54</v>
      </c>
      <c r="H400" s="231" t="s">
        <v>54</v>
      </c>
    </row>
    <row r="401" spans="1:8" x14ac:dyDescent="0.2">
      <c r="A401" s="135">
        <v>6</v>
      </c>
      <c r="B401" s="132">
        <v>49</v>
      </c>
      <c r="C401" s="132">
        <v>42</v>
      </c>
      <c r="D401" s="132" t="s">
        <v>54</v>
      </c>
      <c r="E401" s="132" t="s">
        <v>54</v>
      </c>
      <c r="F401" s="132" t="s">
        <v>54</v>
      </c>
      <c r="G401" s="132" t="s">
        <v>54</v>
      </c>
      <c r="H401" s="132" t="s">
        <v>54</v>
      </c>
    </row>
    <row r="402" spans="1:8" x14ac:dyDescent="0.2">
      <c r="A402" s="135">
        <v>10</v>
      </c>
      <c r="B402" s="132">
        <v>67</v>
      </c>
      <c r="C402" s="132">
        <v>58</v>
      </c>
      <c r="D402" s="132" t="s">
        <v>54</v>
      </c>
      <c r="E402" s="132" t="s">
        <v>54</v>
      </c>
      <c r="F402" s="132" t="s">
        <v>54</v>
      </c>
      <c r="G402" s="132" t="s">
        <v>54</v>
      </c>
      <c r="H402" s="132" t="s">
        <v>54</v>
      </c>
    </row>
    <row r="403" spans="1:8" x14ac:dyDescent="0.2">
      <c r="A403" s="230">
        <v>16</v>
      </c>
      <c r="B403" s="231">
        <v>91</v>
      </c>
      <c r="C403" s="231">
        <v>77</v>
      </c>
      <c r="D403" s="231" t="s">
        <v>54</v>
      </c>
      <c r="E403" s="231" t="s">
        <v>54</v>
      </c>
      <c r="F403" s="231" t="s">
        <v>54</v>
      </c>
      <c r="G403" s="231" t="s">
        <v>54</v>
      </c>
      <c r="H403" s="231" t="s">
        <v>54</v>
      </c>
    </row>
    <row r="404" spans="1:8" x14ac:dyDescent="0.2">
      <c r="A404" s="135">
        <v>25</v>
      </c>
      <c r="B404" s="132">
        <v>108</v>
      </c>
      <c r="C404" s="132">
        <v>97</v>
      </c>
      <c r="D404" s="132">
        <v>121</v>
      </c>
      <c r="E404" s="132">
        <v>103</v>
      </c>
      <c r="F404" s="132">
        <v>107</v>
      </c>
      <c r="G404" s="132">
        <v>138</v>
      </c>
      <c r="H404" s="132">
        <v>122</v>
      </c>
    </row>
    <row r="405" spans="1:8" x14ac:dyDescent="0.2">
      <c r="A405" s="135">
        <v>35</v>
      </c>
      <c r="B405" s="132">
        <v>135</v>
      </c>
      <c r="C405" s="132">
        <v>120</v>
      </c>
      <c r="D405" s="132">
        <v>150</v>
      </c>
      <c r="E405" s="132">
        <v>129</v>
      </c>
      <c r="F405" s="132">
        <v>135</v>
      </c>
      <c r="G405" s="132">
        <v>172</v>
      </c>
      <c r="H405" s="132">
        <v>153</v>
      </c>
    </row>
    <row r="406" spans="1:8" x14ac:dyDescent="0.2">
      <c r="A406" s="135">
        <v>50</v>
      </c>
      <c r="B406" s="132">
        <v>164</v>
      </c>
      <c r="C406" s="132">
        <v>146</v>
      </c>
      <c r="D406" s="132">
        <v>184</v>
      </c>
      <c r="E406" s="132">
        <v>159</v>
      </c>
      <c r="F406" s="132">
        <v>165</v>
      </c>
      <c r="G406" s="132">
        <v>210</v>
      </c>
      <c r="H406" s="132">
        <v>188</v>
      </c>
    </row>
    <row r="407" spans="1:8" x14ac:dyDescent="0.2">
      <c r="A407" s="230">
        <v>70</v>
      </c>
      <c r="B407" s="231">
        <v>211</v>
      </c>
      <c r="C407" s="231">
        <v>187</v>
      </c>
      <c r="D407" s="231">
        <v>237</v>
      </c>
      <c r="E407" s="231">
        <v>206</v>
      </c>
      <c r="F407" s="231">
        <v>215</v>
      </c>
      <c r="G407" s="231">
        <v>271</v>
      </c>
      <c r="H407" s="231">
        <v>244</v>
      </c>
    </row>
    <row r="408" spans="1:8" x14ac:dyDescent="0.2">
      <c r="A408" s="135">
        <v>95</v>
      </c>
      <c r="B408" s="132">
        <v>257</v>
      </c>
      <c r="C408" s="132">
        <v>227</v>
      </c>
      <c r="D408" s="132">
        <v>289</v>
      </c>
      <c r="E408" s="132">
        <v>253</v>
      </c>
      <c r="F408" s="132">
        <v>264</v>
      </c>
      <c r="G408" s="132">
        <v>332</v>
      </c>
      <c r="H408" s="132">
        <v>300</v>
      </c>
    </row>
    <row r="409" spans="1:8" x14ac:dyDescent="0.2">
      <c r="A409" s="135">
        <v>120</v>
      </c>
      <c r="B409" s="132">
        <v>300</v>
      </c>
      <c r="C409" s="132">
        <v>263</v>
      </c>
      <c r="D409" s="132">
        <v>337</v>
      </c>
      <c r="E409" s="132">
        <v>296</v>
      </c>
      <c r="F409" s="132">
        <v>308</v>
      </c>
      <c r="G409" s="132">
        <v>387</v>
      </c>
      <c r="H409" s="132">
        <v>351</v>
      </c>
    </row>
    <row r="410" spans="1:8" x14ac:dyDescent="0.2">
      <c r="A410" s="135">
        <v>150</v>
      </c>
      <c r="B410" s="132">
        <v>346</v>
      </c>
      <c r="C410" s="132">
        <v>304</v>
      </c>
      <c r="D410" s="132">
        <v>389</v>
      </c>
      <c r="E410" s="132">
        <v>343</v>
      </c>
      <c r="F410" s="132">
        <v>358</v>
      </c>
      <c r="G410" s="132">
        <v>448</v>
      </c>
      <c r="H410" s="132">
        <v>408</v>
      </c>
    </row>
    <row r="411" spans="1:8" x14ac:dyDescent="0.2">
      <c r="A411" s="135">
        <v>185</v>
      </c>
      <c r="B411" s="132">
        <v>397</v>
      </c>
      <c r="C411" s="132">
        <v>347</v>
      </c>
      <c r="D411" s="132">
        <v>447</v>
      </c>
      <c r="E411" s="132">
        <v>395</v>
      </c>
      <c r="F411" s="132">
        <v>413</v>
      </c>
      <c r="G411" s="132">
        <v>515</v>
      </c>
      <c r="H411" s="132">
        <v>470</v>
      </c>
    </row>
    <row r="412" spans="1:8" x14ac:dyDescent="0.2">
      <c r="A412" s="135">
        <v>240</v>
      </c>
      <c r="B412" s="132">
        <v>470</v>
      </c>
      <c r="C412" s="132">
        <v>409</v>
      </c>
      <c r="D412" s="132">
        <v>530</v>
      </c>
      <c r="E412" s="132">
        <v>471</v>
      </c>
      <c r="F412" s="132">
        <v>492</v>
      </c>
      <c r="G412" s="132">
        <v>611</v>
      </c>
      <c r="H412" s="132">
        <v>561</v>
      </c>
    </row>
    <row r="413" spans="1:8" x14ac:dyDescent="0.2">
      <c r="A413" s="135">
        <v>300</v>
      </c>
      <c r="B413" s="132">
        <v>543</v>
      </c>
      <c r="C413" s="132">
        <v>471</v>
      </c>
      <c r="D413" s="132">
        <v>613</v>
      </c>
      <c r="E413" s="132">
        <v>547</v>
      </c>
      <c r="F413" s="132">
        <v>571</v>
      </c>
      <c r="G413" s="132">
        <v>708</v>
      </c>
      <c r="H413" s="132">
        <v>652</v>
      </c>
    </row>
    <row r="414" spans="1:8" x14ac:dyDescent="0.2">
      <c r="A414" s="135">
        <v>400</v>
      </c>
      <c r="B414" s="132" t="s">
        <v>54</v>
      </c>
      <c r="C414" s="132" t="s">
        <v>54</v>
      </c>
      <c r="D414" s="132">
        <v>740</v>
      </c>
      <c r="E414" s="132">
        <v>663</v>
      </c>
      <c r="F414" s="132">
        <v>694</v>
      </c>
      <c r="G414" s="132">
        <v>856</v>
      </c>
      <c r="H414" s="132">
        <v>792</v>
      </c>
    </row>
    <row r="415" spans="1:8" x14ac:dyDescent="0.2">
      <c r="A415" s="135">
        <v>500</v>
      </c>
      <c r="B415" s="132" t="s">
        <v>54</v>
      </c>
      <c r="C415" s="132" t="s">
        <v>54</v>
      </c>
      <c r="D415" s="132">
        <v>856</v>
      </c>
      <c r="E415" s="132">
        <v>770</v>
      </c>
      <c r="F415" s="132">
        <v>806</v>
      </c>
      <c r="G415" s="132">
        <v>991</v>
      </c>
      <c r="H415" s="132">
        <v>921</v>
      </c>
    </row>
    <row r="416" spans="1:8" ht="13.5" thickBot="1" x14ac:dyDescent="0.25">
      <c r="A416" s="159">
        <v>630</v>
      </c>
      <c r="B416" s="156" t="s">
        <v>54</v>
      </c>
      <c r="C416" s="156" t="s">
        <v>54</v>
      </c>
      <c r="D416" s="156">
        <v>996</v>
      </c>
      <c r="E416" s="156">
        <v>899</v>
      </c>
      <c r="F416" s="156">
        <v>942</v>
      </c>
      <c r="G416" s="156">
        <v>1154</v>
      </c>
      <c r="H416" s="156">
        <v>1077</v>
      </c>
    </row>
    <row r="417" spans="1:10" ht="53.25" customHeight="1" x14ac:dyDescent="0.2">
      <c r="A417" s="824" t="s">
        <v>443</v>
      </c>
      <c r="B417" s="825"/>
      <c r="C417" s="825"/>
      <c r="D417" s="825"/>
      <c r="E417" s="825"/>
      <c r="F417" s="825"/>
      <c r="G417" s="825"/>
      <c r="H417" s="826"/>
    </row>
    <row r="418" spans="1:10" ht="18.75" customHeight="1" thickBot="1" x14ac:dyDescent="0.25">
      <c r="A418" s="781" t="s">
        <v>446</v>
      </c>
      <c r="B418" s="782"/>
      <c r="C418" s="782"/>
      <c r="D418" s="782"/>
      <c r="E418" s="782"/>
      <c r="F418" s="782"/>
      <c r="G418" s="782"/>
      <c r="H418" s="783"/>
    </row>
    <row r="421" spans="1:10" ht="60" customHeight="1" thickBot="1" x14ac:dyDescent="0.25">
      <c r="A421" s="805" t="s">
        <v>458</v>
      </c>
      <c r="B421" s="805"/>
      <c r="C421" s="805"/>
      <c r="D421" s="805"/>
      <c r="E421" s="805"/>
      <c r="F421" s="805"/>
      <c r="G421" s="805"/>
      <c r="H421" s="805"/>
    </row>
    <row r="422" spans="1:10" ht="36.75" customHeight="1" thickBot="1" x14ac:dyDescent="0.25">
      <c r="A422" s="809" t="s">
        <v>590</v>
      </c>
      <c r="B422" s="830" t="s">
        <v>450</v>
      </c>
      <c r="C422" s="831"/>
      <c r="D422" s="831"/>
      <c r="E422" s="832"/>
    </row>
    <row r="423" spans="1:10" ht="15.75" customHeight="1" thickBot="1" x14ac:dyDescent="0.25">
      <c r="A423" s="810"/>
      <c r="B423" s="803" t="s">
        <v>451</v>
      </c>
      <c r="C423" s="803" t="s">
        <v>452</v>
      </c>
      <c r="D423" s="822" t="s">
        <v>591</v>
      </c>
      <c r="E423" s="823"/>
      <c r="J423" s="287"/>
    </row>
    <row r="424" spans="1:10" ht="92.25" thickBot="1" x14ac:dyDescent="0.25">
      <c r="A424" s="811"/>
      <c r="B424" s="804"/>
      <c r="C424" s="804"/>
      <c r="D424" s="255" t="s">
        <v>453</v>
      </c>
      <c r="E424" s="256" t="s">
        <v>454</v>
      </c>
    </row>
    <row r="425" spans="1:10" x14ac:dyDescent="0.2">
      <c r="A425" s="134">
        <v>10</v>
      </c>
      <c r="B425" s="288">
        <v>1.22</v>
      </c>
      <c r="C425" s="288">
        <v>1.1499999999999999</v>
      </c>
      <c r="D425" s="288">
        <v>1.26</v>
      </c>
      <c r="E425" s="288">
        <v>1.1399999999999999</v>
      </c>
    </row>
    <row r="426" spans="1:10" x14ac:dyDescent="0.2">
      <c r="A426" s="134">
        <v>15</v>
      </c>
      <c r="B426" s="288">
        <v>1.17</v>
      </c>
      <c r="C426" s="288">
        <v>1.1200000000000001</v>
      </c>
      <c r="D426" s="288">
        <v>1.2</v>
      </c>
      <c r="E426" s="288">
        <v>1.1100000000000001</v>
      </c>
    </row>
    <row r="427" spans="1:10" x14ac:dyDescent="0.2">
      <c r="A427" s="134">
        <v>20</v>
      </c>
      <c r="B427" s="288">
        <v>1.1200000000000001</v>
      </c>
      <c r="C427" s="288">
        <v>1.08</v>
      </c>
      <c r="D427" s="288">
        <v>1.1399999999999999</v>
      </c>
      <c r="E427" s="288">
        <v>1.07</v>
      </c>
    </row>
    <row r="428" spans="1:10" x14ac:dyDescent="0.2">
      <c r="A428" s="185">
        <v>25</v>
      </c>
      <c r="B428" s="289">
        <v>1.06</v>
      </c>
      <c r="C428" s="289">
        <v>1.04</v>
      </c>
      <c r="D428" s="289">
        <v>1.07</v>
      </c>
      <c r="E428" s="289">
        <v>1.04</v>
      </c>
    </row>
    <row r="429" spans="1:10" x14ac:dyDescent="0.2">
      <c r="A429" s="185">
        <v>30</v>
      </c>
      <c r="B429" s="289">
        <v>1</v>
      </c>
      <c r="C429" s="289">
        <v>1</v>
      </c>
      <c r="D429" s="289">
        <v>1</v>
      </c>
      <c r="E429" s="289">
        <v>1</v>
      </c>
    </row>
    <row r="430" spans="1:10" x14ac:dyDescent="0.2">
      <c r="A430" s="134">
        <v>35</v>
      </c>
      <c r="B430" s="288">
        <v>0.94</v>
      </c>
      <c r="C430" s="288">
        <v>0.96</v>
      </c>
      <c r="D430" s="288">
        <v>0.93</v>
      </c>
      <c r="E430" s="288">
        <v>0.96</v>
      </c>
    </row>
    <row r="431" spans="1:10" x14ac:dyDescent="0.2">
      <c r="A431" s="134">
        <v>40</v>
      </c>
      <c r="B431" s="288">
        <v>0.87</v>
      </c>
      <c r="C431" s="288">
        <v>0.91</v>
      </c>
      <c r="D431" s="288">
        <v>0.85</v>
      </c>
      <c r="E431" s="288">
        <v>0.92</v>
      </c>
    </row>
    <row r="432" spans="1:10" x14ac:dyDescent="0.2">
      <c r="A432" s="134">
        <v>45</v>
      </c>
      <c r="B432" s="288">
        <v>0.79</v>
      </c>
      <c r="C432" s="288">
        <v>0.87</v>
      </c>
      <c r="D432" s="288">
        <v>0.87</v>
      </c>
      <c r="E432" s="288">
        <v>0.88</v>
      </c>
    </row>
    <row r="433" spans="1:8" x14ac:dyDescent="0.2">
      <c r="A433" s="134">
        <v>50</v>
      </c>
      <c r="B433" s="288">
        <v>0.71</v>
      </c>
      <c r="C433" s="288">
        <v>0.82</v>
      </c>
      <c r="D433" s="288">
        <v>0.67</v>
      </c>
      <c r="E433" s="288">
        <v>0.84</v>
      </c>
    </row>
    <row r="434" spans="1:8" x14ac:dyDescent="0.2">
      <c r="A434" s="134">
        <v>55</v>
      </c>
      <c r="B434" s="288">
        <v>0.61</v>
      </c>
      <c r="C434" s="288">
        <v>0.76</v>
      </c>
      <c r="D434" s="288">
        <v>0.56999999999999995</v>
      </c>
      <c r="E434" s="288">
        <v>0.8</v>
      </c>
    </row>
    <row r="435" spans="1:8" x14ac:dyDescent="0.2">
      <c r="A435" s="134">
        <v>60</v>
      </c>
      <c r="B435" s="288">
        <v>0.5</v>
      </c>
      <c r="C435" s="288">
        <v>0.71</v>
      </c>
      <c r="D435" s="288">
        <v>0.45</v>
      </c>
      <c r="E435" s="288">
        <v>0.75</v>
      </c>
    </row>
    <row r="436" spans="1:8" x14ac:dyDescent="0.2">
      <c r="A436" s="134">
        <v>65</v>
      </c>
      <c r="B436" s="288" t="s">
        <v>455</v>
      </c>
      <c r="C436" s="288">
        <v>0.65</v>
      </c>
      <c r="D436" s="288" t="s">
        <v>455</v>
      </c>
      <c r="E436" s="288">
        <v>0.7</v>
      </c>
    </row>
    <row r="437" spans="1:8" x14ac:dyDescent="0.2">
      <c r="A437" s="134">
        <v>70</v>
      </c>
      <c r="B437" s="288" t="s">
        <v>455</v>
      </c>
      <c r="C437" s="288">
        <v>0.57999999999999996</v>
      </c>
      <c r="D437" s="288" t="s">
        <v>455</v>
      </c>
      <c r="E437" s="288">
        <v>0.65</v>
      </c>
    </row>
    <row r="438" spans="1:8" x14ac:dyDescent="0.2">
      <c r="A438" s="134">
        <v>75</v>
      </c>
      <c r="B438" s="288" t="s">
        <v>455</v>
      </c>
      <c r="C438" s="288">
        <v>0.5</v>
      </c>
      <c r="D438" s="288" t="s">
        <v>455</v>
      </c>
      <c r="E438" s="288">
        <v>0.6</v>
      </c>
    </row>
    <row r="439" spans="1:8" x14ac:dyDescent="0.2">
      <c r="A439" s="134">
        <v>80</v>
      </c>
      <c r="B439" s="288" t="s">
        <v>455</v>
      </c>
      <c r="C439" s="288">
        <v>0.41</v>
      </c>
      <c r="D439" s="288" t="s">
        <v>455</v>
      </c>
      <c r="E439" s="288">
        <v>0.54</v>
      </c>
    </row>
    <row r="440" spans="1:8" ht="13.5" thickBot="1" x14ac:dyDescent="0.25">
      <c r="A440" s="134">
        <v>85</v>
      </c>
      <c r="B440" s="288" t="s">
        <v>455</v>
      </c>
      <c r="C440" s="288" t="s">
        <v>455</v>
      </c>
      <c r="D440" s="288" t="s">
        <v>455</v>
      </c>
      <c r="E440" s="288">
        <v>0.47</v>
      </c>
    </row>
    <row r="441" spans="1:8" ht="13.5" thickBot="1" x14ac:dyDescent="0.25">
      <c r="A441" s="187">
        <v>90</v>
      </c>
      <c r="B441" s="288" t="s">
        <v>455</v>
      </c>
      <c r="C441" s="288" t="s">
        <v>455</v>
      </c>
      <c r="D441" s="288" t="s">
        <v>455</v>
      </c>
      <c r="E441" s="288">
        <v>0.4</v>
      </c>
    </row>
    <row r="442" spans="1:8" ht="13.5" thickBot="1" x14ac:dyDescent="0.25">
      <c r="A442" s="188">
        <v>95</v>
      </c>
      <c r="B442" s="290" t="s">
        <v>455</v>
      </c>
      <c r="C442" s="290" t="s">
        <v>455</v>
      </c>
      <c r="D442" s="290" t="s">
        <v>455</v>
      </c>
      <c r="E442" s="290">
        <v>0.32</v>
      </c>
    </row>
    <row r="443" spans="1:8" ht="24.75" customHeight="1" thickBot="1" x14ac:dyDescent="0.25">
      <c r="A443" s="806" t="s">
        <v>456</v>
      </c>
      <c r="B443" s="807"/>
      <c r="C443" s="807"/>
      <c r="D443" s="807"/>
      <c r="E443" s="808"/>
    </row>
    <row r="444" spans="1:8" ht="36" customHeight="1" thickBot="1" x14ac:dyDescent="0.25">
      <c r="A444" s="790" t="s">
        <v>457</v>
      </c>
      <c r="B444" s="791"/>
      <c r="C444" s="791"/>
      <c r="D444" s="791"/>
      <c r="E444" s="792"/>
    </row>
    <row r="447" spans="1:8" ht="53.25" customHeight="1" thickBot="1" x14ac:dyDescent="0.25">
      <c r="A447" s="805" t="s">
        <v>461</v>
      </c>
      <c r="B447" s="805"/>
      <c r="C447" s="805"/>
      <c r="D447" s="805"/>
      <c r="E447" s="805"/>
      <c r="F447" s="805"/>
      <c r="G447" s="805"/>
      <c r="H447" s="805"/>
    </row>
    <row r="448" spans="1:8" ht="24" x14ac:dyDescent="0.2">
      <c r="A448" s="182" t="s">
        <v>459</v>
      </c>
      <c r="B448" s="793" t="s">
        <v>450</v>
      </c>
      <c r="C448" s="794"/>
    </row>
    <row r="449" spans="1:3" x14ac:dyDescent="0.2">
      <c r="A449" s="135" t="s">
        <v>460</v>
      </c>
      <c r="B449" s="795"/>
      <c r="C449" s="796"/>
    </row>
    <row r="450" spans="1:3" ht="16.5" thickBot="1" x14ac:dyDescent="0.25">
      <c r="A450" s="142"/>
      <c r="B450" s="797"/>
      <c r="C450" s="798"/>
    </row>
    <row r="451" spans="1:3" ht="24.75" thickBot="1" x14ac:dyDescent="0.25">
      <c r="A451" s="189"/>
      <c r="B451" s="156" t="s">
        <v>451</v>
      </c>
      <c r="C451" s="190" t="s">
        <v>452</v>
      </c>
    </row>
    <row r="452" spans="1:3" x14ac:dyDescent="0.2">
      <c r="A452" s="191">
        <v>10</v>
      </c>
      <c r="B452" s="184">
        <v>1.1000000000000001</v>
      </c>
      <c r="C452" s="184">
        <v>1.07</v>
      </c>
    </row>
    <row r="453" spans="1:3" x14ac:dyDescent="0.2">
      <c r="A453" s="192">
        <v>15</v>
      </c>
      <c r="B453" s="186">
        <v>1.05</v>
      </c>
      <c r="C453" s="186">
        <v>1.04</v>
      </c>
    </row>
    <row r="454" spans="1:3" x14ac:dyDescent="0.2">
      <c r="A454" s="192">
        <v>20</v>
      </c>
      <c r="B454" s="186">
        <v>1</v>
      </c>
      <c r="C454" s="186">
        <v>1</v>
      </c>
    </row>
    <row r="455" spans="1:3" x14ac:dyDescent="0.2">
      <c r="A455" s="191">
        <v>25</v>
      </c>
      <c r="B455" s="184">
        <v>0.95</v>
      </c>
      <c r="C455" s="184">
        <v>0.96</v>
      </c>
    </row>
    <row r="456" spans="1:3" x14ac:dyDescent="0.2">
      <c r="A456" s="191">
        <v>30</v>
      </c>
      <c r="B456" s="184">
        <v>0.89</v>
      </c>
      <c r="C456" s="184">
        <v>0.93</v>
      </c>
    </row>
    <row r="457" spans="1:3" x14ac:dyDescent="0.2">
      <c r="A457" s="191">
        <v>35</v>
      </c>
      <c r="B457" s="184">
        <v>0.84</v>
      </c>
      <c r="C457" s="184">
        <v>0.89</v>
      </c>
    </row>
    <row r="458" spans="1:3" x14ac:dyDescent="0.2">
      <c r="A458" s="191">
        <v>40</v>
      </c>
      <c r="B458" s="184">
        <v>0.77</v>
      </c>
      <c r="C458" s="184">
        <v>0.85</v>
      </c>
    </row>
    <row r="459" spans="1:3" x14ac:dyDescent="0.2">
      <c r="A459" s="191">
        <v>45</v>
      </c>
      <c r="B459" s="184">
        <v>0.71</v>
      </c>
      <c r="C459" s="184">
        <v>0.8</v>
      </c>
    </row>
    <row r="460" spans="1:3" x14ac:dyDescent="0.2">
      <c r="A460" s="191">
        <v>50</v>
      </c>
      <c r="B460" s="184">
        <v>0.63</v>
      </c>
      <c r="C460" s="184">
        <v>0.76</v>
      </c>
    </row>
    <row r="461" spans="1:3" x14ac:dyDescent="0.2">
      <c r="A461" s="191">
        <v>55</v>
      </c>
      <c r="B461" s="184">
        <v>0.55000000000000004</v>
      </c>
      <c r="C461" s="184">
        <v>0.71</v>
      </c>
    </row>
    <row r="462" spans="1:3" x14ac:dyDescent="0.2">
      <c r="A462" s="191">
        <v>60</v>
      </c>
      <c r="B462" s="184">
        <v>0.45</v>
      </c>
      <c r="C462" s="184">
        <v>0.65</v>
      </c>
    </row>
    <row r="463" spans="1:3" x14ac:dyDescent="0.2">
      <c r="A463" s="191">
        <v>65</v>
      </c>
      <c r="B463" s="184" t="s">
        <v>455</v>
      </c>
      <c r="C463" s="184">
        <v>0.6</v>
      </c>
    </row>
    <row r="464" spans="1:3" x14ac:dyDescent="0.2">
      <c r="A464" s="191">
        <v>70</v>
      </c>
      <c r="B464" s="184" t="s">
        <v>455</v>
      </c>
      <c r="C464" s="184">
        <v>0.53</v>
      </c>
    </row>
    <row r="465" spans="1:15" x14ac:dyDescent="0.2">
      <c r="A465" s="191">
        <v>75</v>
      </c>
      <c r="B465" s="184" t="s">
        <v>455</v>
      </c>
      <c r="C465" s="184">
        <v>0.46</v>
      </c>
    </row>
    <row r="466" spans="1:15" ht="13.5" thickBot="1" x14ac:dyDescent="0.25">
      <c r="A466" s="193">
        <v>80</v>
      </c>
      <c r="B466" s="157" t="s">
        <v>455</v>
      </c>
      <c r="C466" s="157">
        <v>0.38</v>
      </c>
    </row>
    <row r="467" spans="1:15" ht="60" customHeight="1" thickBot="1" x14ac:dyDescent="0.25">
      <c r="A467" s="800" t="s">
        <v>457</v>
      </c>
      <c r="B467" s="801"/>
      <c r="C467" s="802"/>
    </row>
    <row r="470" spans="1:15" ht="72.75" customHeight="1" thickBot="1" x14ac:dyDescent="0.25">
      <c r="A470" s="784" t="s">
        <v>469</v>
      </c>
      <c r="B470" s="784"/>
      <c r="C470" s="784"/>
      <c r="D470" s="784"/>
      <c r="E470" s="784"/>
      <c r="F470" s="784"/>
      <c r="G470" s="784"/>
      <c r="H470" s="784"/>
    </row>
    <row r="471" spans="1:15" ht="48.75" thickBot="1" x14ac:dyDescent="0.25">
      <c r="A471" s="241" t="s">
        <v>592</v>
      </c>
      <c r="B471" s="396">
        <v>0.5</v>
      </c>
      <c r="C471" s="396">
        <v>0.7</v>
      </c>
      <c r="D471" s="396">
        <v>1</v>
      </c>
      <c r="E471" s="396">
        <v>1.5</v>
      </c>
      <c r="F471" s="396">
        <v>2</v>
      </c>
      <c r="G471" s="396">
        <v>2.5</v>
      </c>
      <c r="H471" s="396">
        <v>3</v>
      </c>
    </row>
    <row r="472" spans="1:15" ht="48.75" thickBot="1" x14ac:dyDescent="0.25">
      <c r="A472" s="238" t="s">
        <v>462</v>
      </c>
      <c r="B472" s="397">
        <v>1.26</v>
      </c>
      <c r="C472" s="397">
        <v>1.2</v>
      </c>
      <c r="D472" s="397">
        <v>1.18</v>
      </c>
      <c r="E472" s="397">
        <v>1.1000000000000001</v>
      </c>
      <c r="F472" s="397">
        <v>1.05</v>
      </c>
      <c r="G472" s="397">
        <v>1</v>
      </c>
      <c r="H472" s="397">
        <v>0.96</v>
      </c>
    </row>
    <row r="473" spans="1:15" ht="72.75" thickBot="1" x14ac:dyDescent="0.25">
      <c r="A473" s="238" t="s">
        <v>464</v>
      </c>
      <c r="B473" s="397">
        <v>1.88</v>
      </c>
      <c r="C473" s="397">
        <v>1.62</v>
      </c>
      <c r="D473" s="397">
        <v>1.5</v>
      </c>
      <c r="E473" s="397">
        <v>1.28</v>
      </c>
      <c r="F473" s="397">
        <v>1.1200000000000001</v>
      </c>
      <c r="G473" s="397">
        <v>1</v>
      </c>
      <c r="H473" s="397">
        <v>0.9</v>
      </c>
    </row>
    <row r="474" spans="1:15" ht="45" customHeight="1" thickBot="1" x14ac:dyDescent="0.25">
      <c r="A474" s="778" t="s">
        <v>466</v>
      </c>
      <c r="B474" s="779"/>
      <c r="C474" s="779"/>
      <c r="D474" s="779"/>
      <c r="E474" s="779"/>
      <c r="F474" s="779"/>
      <c r="G474" s="779"/>
      <c r="H474" s="780"/>
    </row>
    <row r="475" spans="1:15" ht="30" customHeight="1" thickBot="1" x14ac:dyDescent="0.25">
      <c r="A475" s="778" t="s">
        <v>467</v>
      </c>
      <c r="B475" s="779"/>
      <c r="C475" s="779"/>
      <c r="D475" s="779"/>
      <c r="E475" s="779"/>
      <c r="F475" s="779"/>
      <c r="G475" s="779"/>
      <c r="H475" s="780"/>
    </row>
    <row r="476" spans="1:15" ht="75" customHeight="1" thickBot="1" x14ac:dyDescent="0.25">
      <c r="A476" s="778" t="s">
        <v>468</v>
      </c>
      <c r="B476" s="779"/>
      <c r="C476" s="779"/>
      <c r="D476" s="779"/>
      <c r="E476" s="779"/>
      <c r="F476" s="779"/>
      <c r="G476" s="779"/>
      <c r="H476" s="780"/>
    </row>
    <row r="478" spans="1:15" ht="21" customHeight="1" x14ac:dyDescent="0.2"/>
    <row r="479" spans="1:15" ht="37.5" customHeight="1" thickBot="1" x14ac:dyDescent="0.25">
      <c r="A479" s="799" t="s">
        <v>487</v>
      </c>
      <c r="B479" s="799"/>
      <c r="C479" s="799"/>
      <c r="D479" s="799"/>
      <c r="E479" s="799"/>
      <c r="F479" s="799"/>
      <c r="G479" s="799"/>
      <c r="H479" s="799"/>
      <c r="I479" s="799"/>
      <c r="J479" s="799"/>
      <c r="K479" s="799"/>
      <c r="L479" s="799"/>
      <c r="M479" s="799"/>
      <c r="N479" s="799"/>
      <c r="O479" s="799"/>
    </row>
    <row r="480" spans="1:15" ht="33" customHeight="1" thickBot="1" x14ac:dyDescent="0.25">
      <c r="A480" s="944" t="s">
        <v>470</v>
      </c>
      <c r="B480" s="257" t="s">
        <v>593</v>
      </c>
      <c r="C480" s="946" t="s">
        <v>471</v>
      </c>
      <c r="D480" s="947"/>
      <c r="E480" s="947"/>
      <c r="F480" s="947"/>
      <c r="G480" s="947"/>
      <c r="H480" s="947"/>
      <c r="I480" s="947"/>
      <c r="J480" s="947"/>
      <c r="K480" s="947"/>
      <c r="L480" s="947"/>
      <c r="M480" s="947"/>
      <c r="N480" s="948"/>
      <c r="O480" s="944" t="s">
        <v>472</v>
      </c>
    </row>
    <row r="481" spans="1:15" ht="13.5" thickBot="1" x14ac:dyDescent="0.25">
      <c r="A481" s="945"/>
      <c r="B481" s="293"/>
      <c r="C481" s="294">
        <v>1</v>
      </c>
      <c r="D481" s="294">
        <v>2</v>
      </c>
      <c r="E481" s="294">
        <v>3</v>
      </c>
      <c r="F481" s="294">
        <v>4</v>
      </c>
      <c r="G481" s="294">
        <v>5</v>
      </c>
      <c r="H481" s="294">
        <v>6</v>
      </c>
      <c r="I481" s="294">
        <v>7</v>
      </c>
      <c r="J481" s="294">
        <v>8</v>
      </c>
      <c r="K481" s="294">
        <v>9</v>
      </c>
      <c r="L481" s="291">
        <v>12</v>
      </c>
      <c r="M481" s="292">
        <v>16</v>
      </c>
      <c r="N481" s="292">
        <v>20</v>
      </c>
      <c r="O481" s="945"/>
    </row>
    <row r="482" spans="1:15" ht="70.5" customHeight="1" thickBot="1" x14ac:dyDescent="0.25">
      <c r="A482" s="187">
        <v>1</v>
      </c>
      <c r="B482" s="258" t="s">
        <v>473</v>
      </c>
      <c r="C482" s="187">
        <v>1</v>
      </c>
      <c r="D482" s="187">
        <v>0.8</v>
      </c>
      <c r="E482" s="187">
        <v>0.7</v>
      </c>
      <c r="F482" s="187">
        <v>0.65</v>
      </c>
      <c r="G482" s="187">
        <v>0.6</v>
      </c>
      <c r="H482" s="187">
        <v>0.56999999999999995</v>
      </c>
      <c r="I482" s="187">
        <v>0.54</v>
      </c>
      <c r="J482" s="187">
        <v>0.52</v>
      </c>
      <c r="K482" s="187">
        <v>0.5</v>
      </c>
      <c r="L482" s="260">
        <v>0.45</v>
      </c>
      <c r="M482" s="258">
        <v>0.41</v>
      </c>
      <c r="N482" s="258">
        <v>0.38</v>
      </c>
      <c r="O482" s="196" t="s">
        <v>595</v>
      </c>
    </row>
    <row r="483" spans="1:15" ht="94.5" customHeight="1" thickBot="1" x14ac:dyDescent="0.25">
      <c r="A483" s="188">
        <v>2</v>
      </c>
      <c r="B483" s="259" t="s">
        <v>474</v>
      </c>
      <c r="C483" s="188">
        <v>1</v>
      </c>
      <c r="D483" s="188">
        <v>0.85</v>
      </c>
      <c r="E483" s="188">
        <v>0.79</v>
      </c>
      <c r="F483" s="188">
        <v>0.75</v>
      </c>
      <c r="G483" s="188">
        <v>0.73</v>
      </c>
      <c r="H483" s="188">
        <v>0.72</v>
      </c>
      <c r="I483" s="188">
        <v>0.72</v>
      </c>
      <c r="J483" s="188">
        <v>0.71</v>
      </c>
      <c r="K483" s="188">
        <v>0.7</v>
      </c>
      <c r="L483" s="917"/>
      <c r="M483" s="918"/>
      <c r="N483" s="919"/>
      <c r="O483" s="912" t="s">
        <v>596</v>
      </c>
    </row>
    <row r="484" spans="1:15" ht="79.5" thickBot="1" x14ac:dyDescent="0.25">
      <c r="A484" s="134">
        <v>3</v>
      </c>
      <c r="B484" s="196" t="s">
        <v>475</v>
      </c>
      <c r="C484" s="184">
        <v>0.95</v>
      </c>
      <c r="D484" s="184">
        <v>0.81</v>
      </c>
      <c r="E484" s="184">
        <v>0.72</v>
      </c>
      <c r="F484" s="184">
        <v>0.68</v>
      </c>
      <c r="G484" s="184">
        <v>0.66</v>
      </c>
      <c r="H484" s="184">
        <v>0.64</v>
      </c>
      <c r="I484" s="184">
        <v>0.63</v>
      </c>
      <c r="J484" s="184">
        <v>0.62</v>
      </c>
      <c r="K484" s="184">
        <v>0.61</v>
      </c>
      <c r="L484" s="920"/>
      <c r="M484" s="921"/>
      <c r="N484" s="922"/>
      <c r="O484" s="949"/>
    </row>
    <row r="485" spans="1:15" ht="95.25" customHeight="1" thickBot="1" x14ac:dyDescent="0.25">
      <c r="A485" s="188">
        <v>4</v>
      </c>
      <c r="B485" s="259" t="s">
        <v>476</v>
      </c>
      <c r="C485" s="188">
        <v>1</v>
      </c>
      <c r="D485" s="188">
        <v>0.88</v>
      </c>
      <c r="E485" s="188">
        <v>0.82</v>
      </c>
      <c r="F485" s="188">
        <v>0.77</v>
      </c>
      <c r="G485" s="188">
        <v>0.75</v>
      </c>
      <c r="H485" s="188">
        <v>0.73</v>
      </c>
      <c r="I485" s="188">
        <v>0.73</v>
      </c>
      <c r="J485" s="188">
        <v>0.72</v>
      </c>
      <c r="K485" s="188">
        <v>0.72</v>
      </c>
      <c r="L485" s="920"/>
      <c r="M485" s="921"/>
      <c r="N485" s="922"/>
      <c r="O485" s="912" t="s">
        <v>594</v>
      </c>
    </row>
    <row r="486" spans="1:15" ht="68.25" thickBot="1" x14ac:dyDescent="0.25">
      <c r="A486" s="134">
        <v>5</v>
      </c>
      <c r="B486" s="196" t="s">
        <v>477</v>
      </c>
      <c r="C486" s="184">
        <v>1</v>
      </c>
      <c r="D486" s="184">
        <v>0.87</v>
      </c>
      <c r="E486" s="184">
        <v>0.82</v>
      </c>
      <c r="F486" s="184">
        <v>0.8</v>
      </c>
      <c r="G486" s="184">
        <v>0.8</v>
      </c>
      <c r="H486" s="184">
        <v>0.79</v>
      </c>
      <c r="I486" s="184">
        <v>0.79</v>
      </c>
      <c r="J486" s="184">
        <v>0.78</v>
      </c>
      <c r="K486" s="184">
        <v>0.78</v>
      </c>
      <c r="L486" s="920"/>
      <c r="M486" s="921"/>
      <c r="N486" s="922"/>
      <c r="O486" s="913"/>
    </row>
    <row r="487" spans="1:15" ht="12.75" customHeight="1" x14ac:dyDescent="0.2">
      <c r="A487" s="914" t="s">
        <v>478</v>
      </c>
      <c r="B487" s="915"/>
      <c r="C487" s="915"/>
      <c r="D487" s="915"/>
      <c r="E487" s="915"/>
      <c r="F487" s="915"/>
      <c r="G487" s="915"/>
      <c r="H487" s="915"/>
      <c r="I487" s="915"/>
      <c r="J487" s="915"/>
      <c r="K487" s="915"/>
      <c r="L487" s="915"/>
      <c r="M487" s="915"/>
      <c r="N487" s="915"/>
      <c r="O487" s="916"/>
    </row>
    <row r="488" spans="1:15" ht="12.75" customHeight="1" x14ac:dyDescent="0.2">
      <c r="A488" s="871" t="s">
        <v>479</v>
      </c>
      <c r="B488" s="872"/>
      <c r="C488" s="872"/>
      <c r="D488" s="872"/>
      <c r="E488" s="872"/>
      <c r="F488" s="872"/>
      <c r="G488" s="872"/>
      <c r="H488" s="872"/>
      <c r="I488" s="872"/>
      <c r="J488" s="872"/>
      <c r="K488" s="872"/>
      <c r="L488" s="872"/>
      <c r="M488" s="872"/>
      <c r="N488" s="872"/>
      <c r="O488" s="873"/>
    </row>
    <row r="489" spans="1:15" ht="12.75" customHeight="1" x14ac:dyDescent="0.2">
      <c r="A489" s="871" t="s">
        <v>480</v>
      </c>
      <c r="B489" s="872"/>
      <c r="C489" s="872"/>
      <c r="D489" s="872"/>
      <c r="E489" s="872"/>
      <c r="F489" s="872"/>
      <c r="G489" s="872"/>
      <c r="H489" s="872"/>
      <c r="I489" s="872"/>
      <c r="J489" s="872"/>
      <c r="K489" s="872"/>
      <c r="L489" s="872"/>
      <c r="M489" s="872"/>
      <c r="N489" s="872"/>
      <c r="O489" s="873"/>
    </row>
    <row r="490" spans="1:15" ht="12.75" customHeight="1" x14ac:dyDescent="0.2">
      <c r="A490" s="923" t="s">
        <v>481</v>
      </c>
      <c r="B490" s="924"/>
      <c r="C490" s="924"/>
      <c r="D490" s="924"/>
      <c r="E490" s="924"/>
      <c r="F490" s="924"/>
      <c r="G490" s="924"/>
      <c r="H490" s="924"/>
      <c r="I490" s="924"/>
      <c r="J490" s="924"/>
      <c r="K490" s="924"/>
      <c r="L490" s="924"/>
      <c r="M490" s="924"/>
      <c r="N490" s="924"/>
      <c r="O490" s="925"/>
    </row>
    <row r="491" spans="1:15" ht="12.75" customHeight="1" x14ac:dyDescent="0.2">
      <c r="A491" s="868" t="s">
        <v>482</v>
      </c>
      <c r="B491" s="869"/>
      <c r="C491" s="869"/>
      <c r="D491" s="869"/>
      <c r="E491" s="869"/>
      <c r="F491" s="869"/>
      <c r="G491" s="869"/>
      <c r="H491" s="869"/>
      <c r="I491" s="869"/>
      <c r="J491" s="869"/>
      <c r="K491" s="869"/>
      <c r="L491" s="869"/>
      <c r="M491" s="869"/>
      <c r="N491" s="869"/>
      <c r="O491" s="870"/>
    </row>
    <row r="492" spans="1:15" ht="25.5" customHeight="1" x14ac:dyDescent="0.2">
      <c r="A492" s="871" t="s">
        <v>483</v>
      </c>
      <c r="B492" s="872"/>
      <c r="C492" s="872"/>
      <c r="D492" s="872"/>
      <c r="E492" s="872"/>
      <c r="F492" s="872"/>
      <c r="G492" s="872"/>
      <c r="H492" s="872"/>
      <c r="I492" s="872"/>
      <c r="J492" s="872"/>
      <c r="K492" s="872"/>
      <c r="L492" s="872"/>
      <c r="M492" s="872"/>
      <c r="N492" s="872"/>
      <c r="O492" s="873"/>
    </row>
    <row r="493" spans="1:15" ht="25.5" customHeight="1" x14ac:dyDescent="0.2">
      <c r="A493" s="871" t="s">
        <v>484</v>
      </c>
      <c r="B493" s="872"/>
      <c r="C493" s="872"/>
      <c r="D493" s="872"/>
      <c r="E493" s="872"/>
      <c r="F493" s="872"/>
      <c r="G493" s="872"/>
      <c r="H493" s="872"/>
      <c r="I493" s="872"/>
      <c r="J493" s="872"/>
      <c r="K493" s="872"/>
      <c r="L493" s="872"/>
      <c r="M493" s="872"/>
      <c r="N493" s="872"/>
      <c r="O493" s="873"/>
    </row>
    <row r="494" spans="1:15" ht="25.5" customHeight="1" x14ac:dyDescent="0.2">
      <c r="A494" s="938" t="s">
        <v>485</v>
      </c>
      <c r="B494" s="939"/>
      <c r="C494" s="939"/>
      <c r="D494" s="939"/>
      <c r="E494" s="939"/>
      <c r="F494" s="939"/>
      <c r="G494" s="939"/>
      <c r="H494" s="939"/>
      <c r="I494" s="939"/>
      <c r="J494" s="939"/>
      <c r="K494" s="939"/>
      <c r="L494" s="939"/>
      <c r="M494" s="939"/>
      <c r="N494" s="939"/>
      <c r="O494" s="940"/>
    </row>
    <row r="495" spans="1:15" ht="25.5" customHeight="1" thickBot="1" x14ac:dyDescent="0.25">
      <c r="A495" s="941" t="s">
        <v>486</v>
      </c>
      <c r="B495" s="942"/>
      <c r="C495" s="942"/>
      <c r="D495" s="942"/>
      <c r="E495" s="942"/>
      <c r="F495" s="942"/>
      <c r="G495" s="942"/>
      <c r="H495" s="942"/>
      <c r="I495" s="942"/>
      <c r="J495" s="942"/>
      <c r="K495" s="942"/>
      <c r="L495" s="942"/>
      <c r="M495" s="942"/>
      <c r="N495" s="942"/>
      <c r="O495" s="943"/>
    </row>
    <row r="498" spans="1:8" ht="12.75" customHeight="1" x14ac:dyDescent="0.2"/>
    <row r="499" spans="1:8" ht="60.75" customHeight="1" thickBot="1" x14ac:dyDescent="0.25">
      <c r="A499" s="934" t="s">
        <v>488</v>
      </c>
      <c r="B499" s="934"/>
      <c r="C499" s="934"/>
      <c r="D499" s="934"/>
      <c r="E499" s="934"/>
      <c r="F499" s="934"/>
      <c r="G499" s="934"/>
      <c r="H499" s="934"/>
    </row>
    <row r="500" spans="1:8" ht="18" customHeight="1" thickBot="1" x14ac:dyDescent="0.25">
      <c r="A500" s="936" t="s">
        <v>489</v>
      </c>
      <c r="B500" s="813" t="s">
        <v>490</v>
      </c>
      <c r="C500" s="814"/>
      <c r="D500" s="814"/>
      <c r="E500" s="814"/>
      <c r="F500" s="815"/>
    </row>
    <row r="501" spans="1:8" ht="60.75" thickBot="1" x14ac:dyDescent="0.25">
      <c r="A501" s="937"/>
      <c r="B501" s="261" t="s">
        <v>491</v>
      </c>
      <c r="C501" s="180" t="s">
        <v>492</v>
      </c>
      <c r="D501" s="169" t="s">
        <v>493</v>
      </c>
      <c r="E501" s="169" t="s">
        <v>494</v>
      </c>
      <c r="F501" s="169" t="s">
        <v>495</v>
      </c>
    </row>
    <row r="502" spans="1:8" x14ac:dyDescent="0.2">
      <c r="A502" s="135">
        <v>2</v>
      </c>
      <c r="B502" s="132">
        <v>0.75</v>
      </c>
      <c r="C502" s="132">
        <v>0.8</v>
      </c>
      <c r="D502" s="132">
        <v>0.85</v>
      </c>
      <c r="E502" s="132">
        <v>0.9</v>
      </c>
      <c r="F502" s="132">
        <v>0.9</v>
      </c>
    </row>
    <row r="503" spans="1:8" x14ac:dyDescent="0.2">
      <c r="A503" s="135">
        <v>3</v>
      </c>
      <c r="B503" s="132">
        <v>0.65</v>
      </c>
      <c r="C503" s="132">
        <v>0.7</v>
      </c>
      <c r="D503" s="132">
        <v>0.75</v>
      </c>
      <c r="E503" s="132">
        <v>0.8</v>
      </c>
      <c r="F503" s="132">
        <v>0.85</v>
      </c>
    </row>
    <row r="504" spans="1:8" x14ac:dyDescent="0.2">
      <c r="A504" s="135">
        <v>4</v>
      </c>
      <c r="B504" s="132">
        <v>0.6</v>
      </c>
      <c r="C504" s="132">
        <v>0.6</v>
      </c>
      <c r="D504" s="132">
        <v>0.7</v>
      </c>
      <c r="E504" s="132">
        <v>0.75</v>
      </c>
      <c r="F504" s="132">
        <v>0.8</v>
      </c>
    </row>
    <row r="505" spans="1:8" x14ac:dyDescent="0.2">
      <c r="A505" s="135">
        <v>5</v>
      </c>
      <c r="B505" s="132">
        <v>0.55000000000000004</v>
      </c>
      <c r="C505" s="132">
        <v>0.55000000000000004</v>
      </c>
      <c r="D505" s="132">
        <v>0.65</v>
      </c>
      <c r="E505" s="132">
        <v>0.7</v>
      </c>
      <c r="F505" s="132">
        <v>0.8</v>
      </c>
    </row>
    <row r="506" spans="1:8" x14ac:dyDescent="0.2">
      <c r="A506" s="230">
        <v>6</v>
      </c>
      <c r="B506" s="231">
        <v>0.5</v>
      </c>
      <c r="C506" s="231">
        <v>0.55000000000000004</v>
      </c>
      <c r="D506" s="231">
        <v>0.6</v>
      </c>
      <c r="E506" s="231">
        <v>0.7</v>
      </c>
      <c r="F506" s="231">
        <v>0.8</v>
      </c>
    </row>
    <row r="507" spans="1:8" x14ac:dyDescent="0.2">
      <c r="A507" s="230">
        <v>7</v>
      </c>
      <c r="B507" s="231">
        <v>0.45</v>
      </c>
      <c r="C507" s="231">
        <v>0.51</v>
      </c>
      <c r="D507" s="231">
        <v>0.59</v>
      </c>
      <c r="E507" s="231">
        <v>0.67</v>
      </c>
      <c r="F507" s="231">
        <v>0.76</v>
      </c>
    </row>
    <row r="508" spans="1:8" x14ac:dyDescent="0.2">
      <c r="A508" s="230">
        <v>8</v>
      </c>
      <c r="B508" s="231">
        <v>0.43</v>
      </c>
      <c r="C508" s="231">
        <v>0.48</v>
      </c>
      <c r="D508" s="231">
        <v>0.56999999999999995</v>
      </c>
      <c r="E508" s="231">
        <v>0.65</v>
      </c>
      <c r="F508" s="231">
        <v>0.75</v>
      </c>
    </row>
    <row r="509" spans="1:8" x14ac:dyDescent="0.2">
      <c r="A509" s="135">
        <v>9</v>
      </c>
      <c r="B509" s="132">
        <v>0.41</v>
      </c>
      <c r="C509" s="132">
        <v>0.46</v>
      </c>
      <c r="D509" s="132">
        <v>0.55000000000000004</v>
      </c>
      <c r="E509" s="132">
        <v>0.63</v>
      </c>
      <c r="F509" s="132">
        <v>0.74</v>
      </c>
    </row>
    <row r="510" spans="1:8" x14ac:dyDescent="0.2">
      <c r="A510" s="230">
        <v>12</v>
      </c>
      <c r="B510" s="231">
        <v>0.36</v>
      </c>
      <c r="C510" s="231">
        <v>0.42</v>
      </c>
      <c r="D510" s="231">
        <v>0.51</v>
      </c>
      <c r="E510" s="231">
        <v>0.59</v>
      </c>
      <c r="F510" s="231">
        <v>0.71</v>
      </c>
    </row>
    <row r="511" spans="1:8" x14ac:dyDescent="0.2">
      <c r="A511" s="135">
        <v>16</v>
      </c>
      <c r="B511" s="132">
        <v>0.32</v>
      </c>
      <c r="C511" s="132">
        <v>0.38</v>
      </c>
      <c r="D511" s="132">
        <v>0.47</v>
      </c>
      <c r="E511" s="132">
        <v>0.56000000000000005</v>
      </c>
      <c r="F511" s="132">
        <v>0.38</v>
      </c>
    </row>
    <row r="512" spans="1:8" ht="13.5" thickBot="1" x14ac:dyDescent="0.25">
      <c r="A512" s="159">
        <v>20</v>
      </c>
      <c r="B512" s="156">
        <v>0.28999999999999998</v>
      </c>
      <c r="C512" s="156">
        <v>0.35</v>
      </c>
      <c r="D512" s="156">
        <v>0.44</v>
      </c>
      <c r="E512" s="156">
        <v>0.53</v>
      </c>
      <c r="F512" s="156">
        <v>0.66</v>
      </c>
    </row>
    <row r="513" spans="1:8" ht="46.5" customHeight="1" x14ac:dyDescent="0.2">
      <c r="A513" s="931" t="s">
        <v>504</v>
      </c>
      <c r="B513" s="932"/>
      <c r="C513" s="932"/>
      <c r="D513" s="932"/>
      <c r="E513" s="932"/>
      <c r="F513" s="933"/>
    </row>
    <row r="514" spans="1:8" ht="54.75" customHeight="1" thickBot="1" x14ac:dyDescent="0.25">
      <c r="A514" s="926" t="s">
        <v>505</v>
      </c>
      <c r="B514" s="927"/>
      <c r="C514" s="927"/>
      <c r="D514" s="927"/>
      <c r="E514" s="927"/>
      <c r="F514" s="928"/>
    </row>
    <row r="515" spans="1:8" ht="157.5" customHeight="1" x14ac:dyDescent="0.2">
      <c r="A515" s="856" t="s">
        <v>506</v>
      </c>
      <c r="B515" s="857"/>
      <c r="C515" s="857"/>
      <c r="D515" s="857"/>
      <c r="E515" s="857"/>
      <c r="F515" s="858"/>
    </row>
    <row r="516" spans="1:8" ht="63" customHeight="1" x14ac:dyDescent="0.2">
      <c r="A516" s="816" t="s">
        <v>507</v>
      </c>
      <c r="B516" s="817"/>
      <c r="C516" s="817"/>
      <c r="D516" s="817"/>
      <c r="E516" s="817"/>
      <c r="F516" s="818"/>
    </row>
    <row r="517" spans="1:8" ht="63" customHeight="1" thickBot="1" x14ac:dyDescent="0.25">
      <c r="A517" s="781" t="s">
        <v>508</v>
      </c>
      <c r="B517" s="782"/>
      <c r="C517" s="782"/>
      <c r="D517" s="782"/>
      <c r="E517" s="782"/>
      <c r="F517" s="783"/>
    </row>
    <row r="519" spans="1:8" ht="48" customHeight="1" thickBot="1" x14ac:dyDescent="0.25">
      <c r="A519" s="935" t="s">
        <v>525</v>
      </c>
      <c r="B519" s="935"/>
      <c r="C519" s="935"/>
      <c r="D519" s="935"/>
      <c r="E519" s="935"/>
      <c r="F519" s="935"/>
      <c r="G519" s="935"/>
      <c r="H519" s="935"/>
    </row>
    <row r="520" spans="1:8" ht="16.5" thickBot="1" x14ac:dyDescent="0.25">
      <c r="A520" s="859" t="s">
        <v>509</v>
      </c>
      <c r="B520" s="860"/>
      <c r="C520" s="860"/>
      <c r="D520" s="860"/>
      <c r="E520" s="861"/>
    </row>
    <row r="521" spans="1:8" ht="18" customHeight="1" thickBot="1" x14ac:dyDescent="0.25">
      <c r="A521" s="862" t="s">
        <v>510</v>
      </c>
      <c r="B521" s="813" t="s">
        <v>490</v>
      </c>
      <c r="C521" s="814"/>
      <c r="D521" s="814"/>
      <c r="E521" s="815"/>
    </row>
    <row r="522" spans="1:8" ht="60.75" thickBot="1" x14ac:dyDescent="0.3">
      <c r="A522" s="863"/>
      <c r="B522" s="179" t="s">
        <v>491</v>
      </c>
      <c r="C522" s="151" t="s">
        <v>494</v>
      </c>
      <c r="D522" s="151" t="s">
        <v>511</v>
      </c>
      <c r="E522" s="194" t="s">
        <v>512</v>
      </c>
    </row>
    <row r="523" spans="1:8" ht="15.75" x14ac:dyDescent="0.2">
      <c r="A523" s="131">
        <v>2</v>
      </c>
      <c r="B523" s="133">
        <v>0.85</v>
      </c>
      <c r="C523" s="133">
        <v>0.9</v>
      </c>
      <c r="D523" s="133">
        <v>0.95</v>
      </c>
      <c r="E523" s="175">
        <v>0.95</v>
      </c>
    </row>
    <row r="524" spans="1:8" ht="15.75" x14ac:dyDescent="0.2">
      <c r="A524" s="131">
        <v>3</v>
      </c>
      <c r="B524" s="133">
        <v>0.75</v>
      </c>
      <c r="C524" s="133">
        <v>0.85</v>
      </c>
      <c r="D524" s="133">
        <v>0.9</v>
      </c>
      <c r="E524" s="175">
        <v>0.95</v>
      </c>
    </row>
    <row r="525" spans="1:8" ht="15.75" x14ac:dyDescent="0.25">
      <c r="A525" s="170">
        <v>4</v>
      </c>
      <c r="B525" s="171">
        <v>0.7</v>
      </c>
      <c r="C525" s="171">
        <v>0.8</v>
      </c>
      <c r="D525" s="171">
        <v>0.85</v>
      </c>
      <c r="E525" s="177">
        <v>0.9</v>
      </c>
    </row>
    <row r="526" spans="1:8" ht="15.75" x14ac:dyDescent="0.2">
      <c r="A526" s="131">
        <v>5</v>
      </c>
      <c r="B526" s="133">
        <v>0.65</v>
      </c>
      <c r="C526" s="133">
        <v>0.8</v>
      </c>
      <c r="D526" s="133">
        <v>0.85</v>
      </c>
      <c r="E526" s="175">
        <v>0.9</v>
      </c>
    </row>
    <row r="527" spans="1:8" ht="15.75" x14ac:dyDescent="0.2">
      <c r="A527" s="131">
        <v>6</v>
      </c>
      <c r="B527" s="133">
        <v>0.6</v>
      </c>
      <c r="C527" s="133">
        <v>0.8</v>
      </c>
      <c r="D527" s="133">
        <v>0.8</v>
      </c>
      <c r="E527" s="175">
        <v>0.9</v>
      </c>
    </row>
    <row r="528" spans="1:8" ht="15.75" x14ac:dyDescent="0.2">
      <c r="A528" s="131">
        <v>7</v>
      </c>
      <c r="B528" s="133">
        <v>0.56999999999999995</v>
      </c>
      <c r="C528" s="133">
        <v>0.76</v>
      </c>
      <c r="D528" s="133">
        <v>0.8</v>
      </c>
      <c r="E528" s="175">
        <v>0.88</v>
      </c>
    </row>
    <row r="529" spans="1:7" ht="15.75" x14ac:dyDescent="0.2">
      <c r="A529" s="131">
        <v>8</v>
      </c>
      <c r="B529" s="133">
        <v>0.54</v>
      </c>
      <c r="C529" s="133">
        <v>0.74</v>
      </c>
      <c r="D529" s="133">
        <v>0.78</v>
      </c>
      <c r="E529" s="175">
        <v>0.88</v>
      </c>
    </row>
    <row r="530" spans="1:7" ht="15.75" x14ac:dyDescent="0.2">
      <c r="A530" s="131">
        <v>9</v>
      </c>
      <c r="B530" s="133">
        <v>0.52</v>
      </c>
      <c r="C530" s="133">
        <v>0.73</v>
      </c>
      <c r="D530" s="133">
        <v>0.77</v>
      </c>
      <c r="E530" s="175">
        <v>0.87</v>
      </c>
    </row>
    <row r="531" spans="1:7" ht="15.75" x14ac:dyDescent="0.2">
      <c r="A531" s="131">
        <v>10</v>
      </c>
      <c r="B531" s="133">
        <v>0.49</v>
      </c>
      <c r="C531" s="133">
        <v>0.72</v>
      </c>
      <c r="D531" s="133">
        <v>0.76</v>
      </c>
      <c r="E531" s="175">
        <v>0.86</v>
      </c>
    </row>
    <row r="532" spans="1:7" ht="15.75" x14ac:dyDescent="0.2">
      <c r="A532" s="131">
        <v>11</v>
      </c>
      <c r="B532" s="133">
        <v>0.47</v>
      </c>
      <c r="C532" s="133">
        <v>0.7</v>
      </c>
      <c r="D532" s="133">
        <v>0.75</v>
      </c>
      <c r="E532" s="175">
        <v>0.86</v>
      </c>
    </row>
    <row r="533" spans="1:7" ht="15.75" x14ac:dyDescent="0.2">
      <c r="A533" s="131">
        <v>12</v>
      </c>
      <c r="B533" s="133">
        <v>0.45</v>
      </c>
      <c r="C533" s="133">
        <v>0.69</v>
      </c>
      <c r="D533" s="133">
        <v>0.74</v>
      </c>
      <c r="E533" s="175">
        <v>0.85</v>
      </c>
    </row>
    <row r="534" spans="1:7" ht="15.75" x14ac:dyDescent="0.2">
      <c r="A534" s="131">
        <v>13</v>
      </c>
      <c r="B534" s="133">
        <v>0.44</v>
      </c>
      <c r="C534" s="133">
        <v>0.68</v>
      </c>
      <c r="D534" s="133">
        <v>0.73</v>
      </c>
      <c r="E534" s="175">
        <v>0.85</v>
      </c>
    </row>
    <row r="535" spans="1:7" ht="15.75" x14ac:dyDescent="0.2">
      <c r="A535" s="131">
        <v>14</v>
      </c>
      <c r="B535" s="133">
        <v>0.42</v>
      </c>
      <c r="C535" s="133">
        <v>0.68</v>
      </c>
      <c r="D535" s="133">
        <v>0.72</v>
      </c>
      <c r="E535" s="175">
        <v>0.84</v>
      </c>
      <c r="G535" s="286"/>
    </row>
    <row r="536" spans="1:7" ht="15.75" x14ac:dyDescent="0.2">
      <c r="A536" s="131">
        <v>15</v>
      </c>
      <c r="B536" s="133">
        <v>0.41</v>
      </c>
      <c r="C536" s="133">
        <v>0.67</v>
      </c>
      <c r="D536" s="133">
        <v>0.72</v>
      </c>
      <c r="E536" s="175">
        <v>0.84</v>
      </c>
    </row>
    <row r="537" spans="1:7" ht="15.75" x14ac:dyDescent="0.2">
      <c r="A537" s="131">
        <v>16</v>
      </c>
      <c r="B537" s="133">
        <v>0.39</v>
      </c>
      <c r="C537" s="133">
        <v>0.66</v>
      </c>
      <c r="D537" s="133">
        <v>0.71</v>
      </c>
      <c r="E537" s="175">
        <v>0.83</v>
      </c>
    </row>
    <row r="538" spans="1:7" ht="15.75" x14ac:dyDescent="0.2">
      <c r="A538" s="131">
        <v>17</v>
      </c>
      <c r="B538" s="133">
        <v>0.38</v>
      </c>
      <c r="C538" s="133">
        <v>0.65</v>
      </c>
      <c r="D538" s="133">
        <v>0.7</v>
      </c>
      <c r="E538" s="175">
        <v>0.83</v>
      </c>
    </row>
    <row r="539" spans="1:7" ht="15.75" x14ac:dyDescent="0.2">
      <c r="A539" s="131">
        <v>18</v>
      </c>
      <c r="B539" s="133">
        <v>0.37</v>
      </c>
      <c r="C539" s="133">
        <v>0.65</v>
      </c>
      <c r="D539" s="133">
        <v>0.7</v>
      </c>
      <c r="E539" s="175">
        <v>0.83</v>
      </c>
    </row>
    <row r="540" spans="1:7" ht="15.75" x14ac:dyDescent="0.2">
      <c r="A540" s="131">
        <v>19</v>
      </c>
      <c r="B540" s="133">
        <v>0.35</v>
      </c>
      <c r="C540" s="133">
        <v>0.64</v>
      </c>
      <c r="D540" s="133">
        <v>0.69</v>
      </c>
      <c r="E540" s="175">
        <v>0.82</v>
      </c>
    </row>
    <row r="541" spans="1:7" ht="16.5" thickBot="1" x14ac:dyDescent="0.25">
      <c r="A541" s="155">
        <v>20</v>
      </c>
      <c r="B541" s="168">
        <v>0.34</v>
      </c>
      <c r="C541" s="168">
        <v>0.63</v>
      </c>
      <c r="D541" s="168">
        <v>0.68</v>
      </c>
      <c r="E541" s="174">
        <v>0.82</v>
      </c>
    </row>
    <row r="542" spans="1:7" ht="31.5" customHeight="1" thickBot="1" x14ac:dyDescent="0.25">
      <c r="A542" s="859" t="s">
        <v>526</v>
      </c>
      <c r="B542" s="860"/>
      <c r="C542" s="860"/>
      <c r="D542" s="860"/>
      <c r="E542" s="861"/>
    </row>
    <row r="543" spans="1:7" ht="44.25" customHeight="1" thickBot="1" x14ac:dyDescent="0.25">
      <c r="A543" s="875" t="s">
        <v>527</v>
      </c>
      <c r="B543" s="813" t="s">
        <v>528</v>
      </c>
      <c r="C543" s="814"/>
      <c r="D543" s="814"/>
      <c r="E543" s="815"/>
    </row>
    <row r="544" spans="1:7" ht="60.75" thickBot="1" x14ac:dyDescent="0.3">
      <c r="A544" s="876"/>
      <c r="B544" s="179" t="s">
        <v>491</v>
      </c>
      <c r="C544" s="151" t="s">
        <v>494</v>
      </c>
      <c r="D544" s="194" t="s">
        <v>511</v>
      </c>
      <c r="E544" s="194" t="s">
        <v>512</v>
      </c>
    </row>
    <row r="545" spans="1:5" ht="15.75" x14ac:dyDescent="0.2">
      <c r="A545" s="131">
        <v>2</v>
      </c>
      <c r="B545" s="133">
        <v>0.8</v>
      </c>
      <c r="C545" s="133">
        <v>0.9</v>
      </c>
      <c r="D545" s="175">
        <v>0.9</v>
      </c>
      <c r="E545" s="175">
        <v>0.95</v>
      </c>
    </row>
    <row r="546" spans="1:5" ht="15.75" x14ac:dyDescent="0.2">
      <c r="A546" s="131">
        <v>3</v>
      </c>
      <c r="B546" s="133">
        <v>0.7</v>
      </c>
      <c r="C546" s="133">
        <v>0.8</v>
      </c>
      <c r="D546" s="175">
        <v>0.85</v>
      </c>
      <c r="E546" s="175">
        <v>0.9</v>
      </c>
    </row>
    <row r="547" spans="1:5" ht="15.75" x14ac:dyDescent="0.25">
      <c r="A547" s="170">
        <v>4</v>
      </c>
      <c r="B547" s="171">
        <v>0.65</v>
      </c>
      <c r="C547" s="171">
        <v>0.75</v>
      </c>
      <c r="D547" s="177">
        <v>0.8</v>
      </c>
      <c r="E547" s="177">
        <v>0.9</v>
      </c>
    </row>
    <row r="548" spans="1:5" ht="15.75" x14ac:dyDescent="0.2">
      <c r="A548" s="131">
        <v>5</v>
      </c>
      <c r="B548" s="133">
        <v>0.6</v>
      </c>
      <c r="C548" s="133">
        <v>0.7</v>
      </c>
      <c r="D548" s="175">
        <v>0.8</v>
      </c>
      <c r="E548" s="175">
        <v>0.9</v>
      </c>
    </row>
    <row r="549" spans="1:5" ht="15.75" x14ac:dyDescent="0.2">
      <c r="A549" s="131">
        <v>6</v>
      </c>
      <c r="B549" s="133">
        <v>0.6</v>
      </c>
      <c r="C549" s="133">
        <v>0.7</v>
      </c>
      <c r="D549" s="175">
        <v>0.8</v>
      </c>
      <c r="E549" s="175">
        <v>0.9</v>
      </c>
    </row>
    <row r="550" spans="1:5" ht="15.75" x14ac:dyDescent="0.25">
      <c r="A550" s="170">
        <v>7</v>
      </c>
      <c r="B550" s="171">
        <v>0.53</v>
      </c>
      <c r="C550" s="171">
        <v>0.66</v>
      </c>
      <c r="D550" s="177">
        <v>0.76</v>
      </c>
      <c r="E550" s="177">
        <v>0.87</v>
      </c>
    </row>
    <row r="551" spans="1:5" ht="15.75" x14ac:dyDescent="0.2">
      <c r="A551" s="131">
        <v>8</v>
      </c>
      <c r="B551" s="133">
        <v>0.5</v>
      </c>
      <c r="C551" s="133">
        <v>0.63</v>
      </c>
      <c r="D551" s="175">
        <v>0.74</v>
      </c>
      <c r="E551" s="175">
        <v>0.87</v>
      </c>
    </row>
    <row r="552" spans="1:5" ht="15.75" x14ac:dyDescent="0.2">
      <c r="A552" s="131">
        <v>9</v>
      </c>
      <c r="B552" s="133">
        <v>0.47</v>
      </c>
      <c r="C552" s="133">
        <v>0.61</v>
      </c>
      <c r="D552" s="175">
        <v>0.73</v>
      </c>
      <c r="E552" s="175">
        <v>0.86</v>
      </c>
    </row>
    <row r="553" spans="1:5" ht="15.75" x14ac:dyDescent="0.2">
      <c r="A553" s="131">
        <v>10</v>
      </c>
      <c r="B553" s="133">
        <v>0.45</v>
      </c>
      <c r="C553" s="133">
        <v>0.59</v>
      </c>
      <c r="D553" s="175">
        <v>0.72</v>
      </c>
      <c r="E553" s="175">
        <v>0.85</v>
      </c>
    </row>
    <row r="554" spans="1:5" ht="15.75" x14ac:dyDescent="0.2">
      <c r="A554" s="131">
        <v>11</v>
      </c>
      <c r="B554" s="133">
        <v>0.43</v>
      </c>
      <c r="C554" s="133">
        <v>0.56999999999999995</v>
      </c>
      <c r="D554" s="175">
        <v>0.7</v>
      </c>
      <c r="E554" s="175">
        <v>0.85</v>
      </c>
    </row>
    <row r="555" spans="1:5" ht="15.75" x14ac:dyDescent="0.2">
      <c r="A555" s="131">
        <v>12</v>
      </c>
      <c r="B555" s="133">
        <v>0.41</v>
      </c>
      <c r="C555" s="133">
        <v>0.56000000000000005</v>
      </c>
      <c r="D555" s="175">
        <v>0.69</v>
      </c>
      <c r="E555" s="175">
        <v>0.84</v>
      </c>
    </row>
    <row r="556" spans="1:5" ht="15.75" x14ac:dyDescent="0.2">
      <c r="A556" s="131">
        <v>13</v>
      </c>
      <c r="B556" s="133">
        <v>0.39</v>
      </c>
      <c r="C556" s="133">
        <v>0.54</v>
      </c>
      <c r="D556" s="175">
        <v>0.68</v>
      </c>
      <c r="E556" s="175">
        <v>0.84</v>
      </c>
    </row>
    <row r="557" spans="1:5" ht="15.75" x14ac:dyDescent="0.2">
      <c r="A557" s="131">
        <v>14</v>
      </c>
      <c r="B557" s="133">
        <v>0.37</v>
      </c>
      <c r="C557" s="133">
        <v>0.53</v>
      </c>
      <c r="D557" s="175">
        <v>0.68</v>
      </c>
      <c r="E557" s="175">
        <v>0.83</v>
      </c>
    </row>
    <row r="558" spans="1:5" ht="15.75" x14ac:dyDescent="0.2">
      <c r="A558" s="131">
        <v>15</v>
      </c>
      <c r="B558" s="133">
        <v>0.35</v>
      </c>
      <c r="C558" s="133">
        <v>0.52</v>
      </c>
      <c r="D558" s="175">
        <v>0.67</v>
      </c>
      <c r="E558" s="175">
        <v>0.83</v>
      </c>
    </row>
    <row r="559" spans="1:5" ht="15.75" x14ac:dyDescent="0.2">
      <c r="A559" s="131">
        <v>16</v>
      </c>
      <c r="B559" s="133">
        <v>0.34</v>
      </c>
      <c r="C559" s="133">
        <v>0.51</v>
      </c>
      <c r="D559" s="175">
        <v>0.66</v>
      </c>
      <c r="E559" s="175">
        <v>0.83</v>
      </c>
    </row>
    <row r="560" spans="1:5" ht="15.75" x14ac:dyDescent="0.2">
      <c r="A560" s="131">
        <v>17</v>
      </c>
      <c r="B560" s="133">
        <v>0.33</v>
      </c>
      <c r="C560" s="133">
        <v>0.5</v>
      </c>
      <c r="D560" s="175">
        <v>0.65</v>
      </c>
      <c r="E560" s="175">
        <v>0.82</v>
      </c>
    </row>
    <row r="561" spans="1:12" ht="15.75" x14ac:dyDescent="0.2">
      <c r="A561" s="131">
        <v>18</v>
      </c>
      <c r="B561" s="133">
        <v>0.31</v>
      </c>
      <c r="C561" s="133">
        <v>0.49</v>
      </c>
      <c r="D561" s="175">
        <v>0.65</v>
      </c>
      <c r="E561" s="175">
        <v>0.82</v>
      </c>
    </row>
    <row r="562" spans="1:12" ht="15.75" x14ac:dyDescent="0.2">
      <c r="A562" s="131">
        <v>19</v>
      </c>
      <c r="B562" s="133">
        <v>0.3</v>
      </c>
      <c r="C562" s="133">
        <v>0.48</v>
      </c>
      <c r="D562" s="175">
        <v>0.64</v>
      </c>
      <c r="E562" s="175">
        <v>0.82</v>
      </c>
    </row>
    <row r="563" spans="1:12" ht="16.5" thickBot="1" x14ac:dyDescent="0.25">
      <c r="A563" s="155">
        <v>20</v>
      </c>
      <c r="B563" s="168">
        <v>0.28999999999999998</v>
      </c>
      <c r="C563" s="168">
        <v>0.47</v>
      </c>
      <c r="D563" s="174">
        <v>0.63</v>
      </c>
      <c r="E563" s="174">
        <v>0.81</v>
      </c>
    </row>
    <row r="564" spans="1:12" ht="47.25" customHeight="1" thickBot="1" x14ac:dyDescent="0.25">
      <c r="A564" s="856" t="s">
        <v>531</v>
      </c>
      <c r="B564" s="857"/>
      <c r="C564" s="857"/>
      <c r="D564" s="857"/>
      <c r="E564" s="858"/>
    </row>
    <row r="565" spans="1:12" ht="60" customHeight="1" thickBot="1" x14ac:dyDescent="0.25">
      <c r="A565" s="931" t="s">
        <v>532</v>
      </c>
      <c r="B565" s="932"/>
      <c r="C565" s="932"/>
      <c r="D565" s="932"/>
      <c r="E565" s="933"/>
    </row>
    <row r="566" spans="1:12" ht="189" customHeight="1" x14ac:dyDescent="0.2">
      <c r="A566" s="856" t="s">
        <v>506</v>
      </c>
      <c r="B566" s="857"/>
      <c r="C566" s="857"/>
      <c r="D566" s="857"/>
      <c r="E566" s="858"/>
    </row>
    <row r="567" spans="1:12" ht="78.75" customHeight="1" x14ac:dyDescent="0.2">
      <c r="A567" s="816" t="s">
        <v>507</v>
      </c>
      <c r="B567" s="817"/>
      <c r="C567" s="817"/>
      <c r="D567" s="817"/>
      <c r="E567" s="818"/>
    </row>
    <row r="568" spans="1:12" ht="78.75" customHeight="1" thickBot="1" x14ac:dyDescent="0.25">
      <c r="A568" s="781" t="s">
        <v>508</v>
      </c>
      <c r="B568" s="782"/>
      <c r="C568" s="782"/>
      <c r="D568" s="782"/>
      <c r="E568" s="783"/>
    </row>
    <row r="571" spans="1:12" ht="51" customHeight="1" thickBot="1" x14ac:dyDescent="0.3">
      <c r="A571" s="874" t="s">
        <v>557</v>
      </c>
      <c r="B571" s="874"/>
      <c r="C571" s="874"/>
      <c r="D571" s="874"/>
      <c r="E571" s="874"/>
      <c r="F571" s="874"/>
      <c r="G571" s="874"/>
      <c r="H571" s="874"/>
      <c r="I571" s="874"/>
      <c r="J571" s="874"/>
      <c r="K571" s="874"/>
      <c r="L571" s="874"/>
    </row>
    <row r="572" spans="1:12" ht="15.75" customHeight="1" thickBot="1" x14ac:dyDescent="0.25">
      <c r="A572" s="842" t="s">
        <v>533</v>
      </c>
      <c r="B572" s="843"/>
      <c r="C572" s="843"/>
      <c r="D572" s="843"/>
      <c r="E572" s="843"/>
      <c r="F572" s="929" t="s">
        <v>597</v>
      </c>
      <c r="G572" s="812" t="s">
        <v>598</v>
      </c>
      <c r="H572" s="812"/>
      <c r="I572" s="812"/>
      <c r="J572" s="812"/>
      <c r="K572" s="812"/>
      <c r="L572" s="786"/>
    </row>
    <row r="573" spans="1:12" ht="45.75" customHeight="1" thickBot="1" x14ac:dyDescent="0.25">
      <c r="A573" s="864"/>
      <c r="B573" s="865"/>
      <c r="C573" s="865"/>
      <c r="D573" s="865"/>
      <c r="E573" s="865"/>
      <c r="F573" s="930"/>
      <c r="G573" s="263">
        <v>1</v>
      </c>
      <c r="H573" s="263">
        <v>2</v>
      </c>
      <c r="I573" s="262">
        <v>3</v>
      </c>
      <c r="J573" s="263">
        <v>4</v>
      </c>
      <c r="K573" s="263">
        <v>6</v>
      </c>
      <c r="L573" s="263">
        <v>9</v>
      </c>
    </row>
    <row r="574" spans="1:12" ht="18" customHeight="1" x14ac:dyDescent="0.2">
      <c r="A574" s="809" t="s">
        <v>599</v>
      </c>
      <c r="B574" s="845">
        <v>31</v>
      </c>
      <c r="C574" s="842" t="s">
        <v>537</v>
      </c>
      <c r="D574" s="843"/>
      <c r="E574" s="844"/>
      <c r="F574" s="268">
        <v>1</v>
      </c>
      <c r="G574" s="269">
        <v>1</v>
      </c>
      <c r="H574" s="270" t="s">
        <v>514</v>
      </c>
      <c r="I574" s="269" t="s">
        <v>524</v>
      </c>
      <c r="J574" s="270" t="s">
        <v>538</v>
      </c>
      <c r="K574" s="270">
        <v>0.76</v>
      </c>
      <c r="L574" s="270" t="s">
        <v>515</v>
      </c>
    </row>
    <row r="575" spans="1:12" ht="15.75" customHeight="1" x14ac:dyDescent="0.2">
      <c r="A575" s="810"/>
      <c r="B575" s="845"/>
      <c r="C575" s="836"/>
      <c r="D575" s="837"/>
      <c r="E575" s="838"/>
      <c r="F575" s="268">
        <v>2</v>
      </c>
      <c r="G575" s="269">
        <v>1</v>
      </c>
      <c r="H575" s="270" t="s">
        <v>517</v>
      </c>
      <c r="I575" s="269" t="s">
        <v>497</v>
      </c>
      <c r="J575" s="270" t="s">
        <v>516</v>
      </c>
      <c r="K575" s="270" t="s">
        <v>515</v>
      </c>
      <c r="L575" s="270" t="s">
        <v>520</v>
      </c>
    </row>
    <row r="576" spans="1:12" ht="15.75" customHeight="1" x14ac:dyDescent="0.2">
      <c r="A576" s="810"/>
      <c r="B576" s="845"/>
      <c r="C576" s="836"/>
      <c r="D576" s="837"/>
      <c r="E576" s="838"/>
      <c r="F576" s="268">
        <v>3</v>
      </c>
      <c r="G576" s="269">
        <v>1</v>
      </c>
      <c r="H576" s="270" t="s">
        <v>519</v>
      </c>
      <c r="I576" s="269" t="s">
        <v>538</v>
      </c>
      <c r="J576" s="270" t="s">
        <v>500</v>
      </c>
      <c r="K576" s="270" t="s">
        <v>502</v>
      </c>
      <c r="L576" s="270" t="s">
        <v>503</v>
      </c>
    </row>
    <row r="577" spans="1:12" ht="13.5" thickBot="1" x14ac:dyDescent="0.25">
      <c r="A577" s="810"/>
      <c r="B577" s="845"/>
      <c r="C577" s="864"/>
      <c r="D577" s="865"/>
      <c r="E577" s="867"/>
      <c r="F577" s="271">
        <v>6</v>
      </c>
      <c r="G577" s="272">
        <v>1</v>
      </c>
      <c r="H577" s="273" t="s">
        <v>521</v>
      </c>
      <c r="I577" s="272" t="s">
        <v>516</v>
      </c>
      <c r="J577" s="273" t="s">
        <v>515</v>
      </c>
      <c r="K577" s="273" t="s">
        <v>520</v>
      </c>
      <c r="L577" s="273" t="s">
        <v>523</v>
      </c>
    </row>
    <row r="578" spans="1:12" ht="15.75" customHeight="1" x14ac:dyDescent="0.2">
      <c r="A578" s="810"/>
      <c r="B578" s="845"/>
      <c r="C578" s="836" t="s">
        <v>543</v>
      </c>
      <c r="D578" s="837"/>
      <c r="E578" s="837"/>
      <c r="F578" s="269">
        <v>1</v>
      </c>
      <c r="G578" s="270">
        <v>1</v>
      </c>
      <c r="H578" s="270" t="s">
        <v>382</v>
      </c>
      <c r="I578" s="269" t="s">
        <v>539</v>
      </c>
      <c r="J578" s="270" t="s">
        <v>513</v>
      </c>
      <c r="K578" s="270" t="s">
        <v>540</v>
      </c>
      <c r="L578" s="270" t="s">
        <v>54</v>
      </c>
    </row>
    <row r="579" spans="1:12" ht="15.75" customHeight="1" x14ac:dyDescent="0.2">
      <c r="A579" s="810"/>
      <c r="B579" s="845"/>
      <c r="C579" s="836"/>
      <c r="D579" s="837"/>
      <c r="E579" s="837"/>
      <c r="F579" s="269">
        <v>2</v>
      </c>
      <c r="G579" s="270">
        <v>1</v>
      </c>
      <c r="H579" s="270" t="s">
        <v>541</v>
      </c>
      <c r="I579" s="269" t="s">
        <v>463</v>
      </c>
      <c r="J579" s="270" t="s">
        <v>542</v>
      </c>
      <c r="K579" s="270" t="s">
        <v>517</v>
      </c>
      <c r="L579" s="270" t="s">
        <v>54</v>
      </c>
    </row>
    <row r="580" spans="1:12" ht="40.5" customHeight="1" thickBot="1" x14ac:dyDescent="0.25">
      <c r="A580" s="811"/>
      <c r="B580" s="866"/>
      <c r="C580" s="864"/>
      <c r="D580" s="865"/>
      <c r="E580" s="865"/>
      <c r="F580" s="272">
        <v>3</v>
      </c>
      <c r="G580" s="273">
        <v>1</v>
      </c>
      <c r="H580" s="273" t="s">
        <v>539</v>
      </c>
      <c r="I580" s="272" t="s">
        <v>513</v>
      </c>
      <c r="J580" s="273" t="s">
        <v>540</v>
      </c>
      <c r="K580" s="273" t="s">
        <v>498</v>
      </c>
      <c r="L580" s="273" t="s">
        <v>54</v>
      </c>
    </row>
    <row r="581" spans="1:12" ht="55.5" customHeight="1" x14ac:dyDescent="0.2">
      <c r="A581" s="896" t="s">
        <v>600</v>
      </c>
      <c r="B581" s="845">
        <v>31</v>
      </c>
      <c r="C581" s="836"/>
      <c r="D581" s="837"/>
      <c r="E581" s="838"/>
      <c r="F581" s="269">
        <v>1</v>
      </c>
      <c r="G581" s="270">
        <v>1</v>
      </c>
      <c r="H581" s="270" t="s">
        <v>514</v>
      </c>
      <c r="I581" s="268" t="s">
        <v>524</v>
      </c>
      <c r="J581" s="278" t="s">
        <v>383</v>
      </c>
      <c r="K581" s="270" t="s">
        <v>515</v>
      </c>
      <c r="L581" s="270" t="s">
        <v>518</v>
      </c>
    </row>
    <row r="582" spans="1:12" ht="55.5" customHeight="1" thickBot="1" x14ac:dyDescent="0.25">
      <c r="A582" s="897"/>
      <c r="B582" s="845"/>
      <c r="C582" s="836"/>
      <c r="D582" s="837"/>
      <c r="E582" s="838"/>
      <c r="F582" s="269">
        <v>2</v>
      </c>
      <c r="G582" s="270">
        <v>1</v>
      </c>
      <c r="H582" s="270" t="s">
        <v>514</v>
      </c>
      <c r="I582" s="268" t="s">
        <v>530</v>
      </c>
      <c r="J582" s="272" t="s">
        <v>500</v>
      </c>
      <c r="K582" s="270" t="s">
        <v>502</v>
      </c>
      <c r="L582" s="270" t="s">
        <v>499</v>
      </c>
    </row>
    <row r="583" spans="1:12" ht="45" customHeight="1" x14ac:dyDescent="0.2">
      <c r="A583" s="897"/>
      <c r="B583" s="845"/>
      <c r="C583" s="842" t="s">
        <v>543</v>
      </c>
      <c r="D583" s="843"/>
      <c r="E583" s="844"/>
      <c r="F583" s="274"/>
      <c r="G583" s="275"/>
      <c r="H583" s="275"/>
      <c r="I583" s="275"/>
      <c r="J583" s="275"/>
      <c r="K583" s="275"/>
      <c r="L583" s="275"/>
    </row>
    <row r="584" spans="1:12" ht="15.75" customHeight="1" x14ac:dyDescent="0.2">
      <c r="A584" s="897"/>
      <c r="B584" s="845"/>
      <c r="C584" s="836"/>
      <c r="D584" s="837"/>
      <c r="E584" s="838"/>
      <c r="F584" s="270">
        <v>1</v>
      </c>
      <c r="G584" s="269">
        <v>1</v>
      </c>
      <c r="H584" s="269" t="s">
        <v>540</v>
      </c>
      <c r="I584" s="269" t="s">
        <v>544</v>
      </c>
      <c r="J584" s="269" t="s">
        <v>514</v>
      </c>
      <c r="K584" s="269" t="s">
        <v>517</v>
      </c>
      <c r="L584" s="269" t="s">
        <v>54</v>
      </c>
    </row>
    <row r="585" spans="1:12" ht="15.75" customHeight="1" thickBot="1" x14ac:dyDescent="0.25">
      <c r="A585" s="897"/>
      <c r="B585" s="845"/>
      <c r="C585" s="836"/>
      <c r="D585" s="837"/>
      <c r="E585" s="838"/>
      <c r="F585" s="270">
        <v>2</v>
      </c>
      <c r="G585" s="272">
        <v>1</v>
      </c>
      <c r="H585" s="272" t="s">
        <v>540</v>
      </c>
      <c r="I585" s="272" t="s">
        <v>514</v>
      </c>
      <c r="J585" s="272" t="s">
        <v>517</v>
      </c>
      <c r="K585" s="272" t="s">
        <v>498</v>
      </c>
      <c r="L585" s="272" t="s">
        <v>54</v>
      </c>
    </row>
    <row r="586" spans="1:12" x14ac:dyDescent="0.2">
      <c r="A586" s="898" t="s">
        <v>545</v>
      </c>
      <c r="B586" s="839">
        <v>31</v>
      </c>
      <c r="C586" s="846" t="s">
        <v>537</v>
      </c>
      <c r="D586" s="847"/>
      <c r="E586" s="848"/>
      <c r="F586" s="280"/>
      <c r="G586" s="281"/>
      <c r="H586" s="280"/>
      <c r="I586" s="280"/>
      <c r="J586" s="280"/>
      <c r="K586" s="280"/>
      <c r="L586" s="280"/>
    </row>
    <row r="587" spans="1:12" ht="15.75" customHeight="1" x14ac:dyDescent="0.2">
      <c r="A587" s="899"/>
      <c r="B587" s="840"/>
      <c r="C587" s="849"/>
      <c r="D587" s="850"/>
      <c r="E587" s="851"/>
      <c r="F587" s="282">
        <v>1</v>
      </c>
      <c r="G587" s="283">
        <v>0.97</v>
      </c>
      <c r="H587" s="282" t="s">
        <v>546</v>
      </c>
      <c r="I587" s="282" t="s">
        <v>547</v>
      </c>
      <c r="J587" s="282" t="s">
        <v>548</v>
      </c>
      <c r="K587" s="282" t="s">
        <v>549</v>
      </c>
      <c r="L587" s="282" t="s">
        <v>550</v>
      </c>
    </row>
    <row r="588" spans="1:12" ht="15.75" customHeight="1" x14ac:dyDescent="0.2">
      <c r="A588" s="899"/>
      <c r="B588" s="840"/>
      <c r="C588" s="849"/>
      <c r="D588" s="850"/>
      <c r="E588" s="851"/>
      <c r="F588" s="282">
        <v>2</v>
      </c>
      <c r="G588" s="283">
        <v>0.97</v>
      </c>
      <c r="H588" s="282" t="s">
        <v>522</v>
      </c>
      <c r="I588" s="282" t="s">
        <v>500</v>
      </c>
      <c r="J588" s="282" t="s">
        <v>518</v>
      </c>
      <c r="K588" s="282" t="s">
        <v>520</v>
      </c>
      <c r="L588" s="282" t="s">
        <v>501</v>
      </c>
    </row>
    <row r="589" spans="1:12" ht="15.75" customHeight="1" x14ac:dyDescent="0.2">
      <c r="A589" s="899"/>
      <c r="B589" s="840"/>
      <c r="C589" s="849"/>
      <c r="D589" s="850"/>
      <c r="E589" s="851"/>
      <c r="F589" s="284">
        <v>3</v>
      </c>
      <c r="G589" s="282">
        <v>0.97</v>
      </c>
      <c r="H589" s="282" t="s">
        <v>524</v>
      </c>
      <c r="I589" s="282" t="s">
        <v>496</v>
      </c>
      <c r="J589" s="282" t="s">
        <v>518</v>
      </c>
      <c r="K589" s="282" t="s">
        <v>503</v>
      </c>
      <c r="L589" s="282" t="s">
        <v>529</v>
      </c>
    </row>
    <row r="590" spans="1:12" ht="15.75" customHeight="1" thickBot="1" x14ac:dyDescent="0.25">
      <c r="A590" s="900"/>
      <c r="B590" s="841"/>
      <c r="C590" s="852"/>
      <c r="D590" s="853"/>
      <c r="E590" s="854"/>
      <c r="F590" s="284">
        <v>6</v>
      </c>
      <c r="G590" s="282">
        <v>0.97</v>
      </c>
      <c r="H590" s="285" t="s">
        <v>530</v>
      </c>
      <c r="I590" s="285" t="s">
        <v>515</v>
      </c>
      <c r="J590" s="285">
        <v>0.69</v>
      </c>
      <c r="K590" s="285" t="s">
        <v>501</v>
      </c>
      <c r="L590" s="285" t="s">
        <v>552</v>
      </c>
    </row>
    <row r="591" spans="1:12" ht="33" customHeight="1" x14ac:dyDescent="0.2">
      <c r="A591" s="844" t="s">
        <v>601</v>
      </c>
      <c r="B591" s="233"/>
      <c r="C591" s="843" t="s">
        <v>537</v>
      </c>
      <c r="D591" s="843"/>
      <c r="E591" s="843"/>
      <c r="F591" s="275"/>
      <c r="G591" s="275"/>
      <c r="H591" s="275"/>
      <c r="I591" s="275"/>
      <c r="J591" s="275"/>
      <c r="K591" s="275"/>
      <c r="L591" s="275"/>
    </row>
    <row r="592" spans="1:12" ht="16.5" customHeight="1" x14ac:dyDescent="0.2">
      <c r="A592" s="838"/>
      <c r="B592" s="234">
        <v>32</v>
      </c>
      <c r="C592" s="837"/>
      <c r="D592" s="837"/>
      <c r="E592" s="837"/>
      <c r="F592" s="269">
        <v>1</v>
      </c>
      <c r="G592" s="269">
        <v>1</v>
      </c>
      <c r="H592" s="269" t="s">
        <v>517</v>
      </c>
      <c r="I592" s="269" t="s">
        <v>524</v>
      </c>
      <c r="J592" s="269" t="s">
        <v>497</v>
      </c>
      <c r="K592" s="269" t="s">
        <v>538</v>
      </c>
      <c r="L592" s="269" t="s">
        <v>383</v>
      </c>
    </row>
    <row r="593" spans="1:12" ht="15.75" customHeight="1" x14ac:dyDescent="0.2">
      <c r="A593" s="838"/>
      <c r="B593" s="183"/>
      <c r="C593" s="837"/>
      <c r="D593" s="837"/>
      <c r="E593" s="837"/>
      <c r="F593" s="269">
        <v>2</v>
      </c>
      <c r="G593" s="269">
        <v>1</v>
      </c>
      <c r="H593" s="269" t="s">
        <v>519</v>
      </c>
      <c r="I593" s="269" t="s">
        <v>497</v>
      </c>
      <c r="J593" s="269" t="s">
        <v>383</v>
      </c>
      <c r="K593" s="269" t="s">
        <v>500</v>
      </c>
      <c r="L593" s="269" t="s">
        <v>515</v>
      </c>
    </row>
    <row r="594" spans="1:12" ht="15.75" customHeight="1" x14ac:dyDescent="0.2">
      <c r="A594" s="838"/>
      <c r="B594" s="234">
        <v>33</v>
      </c>
      <c r="C594" s="837"/>
      <c r="D594" s="837"/>
      <c r="E594" s="837"/>
      <c r="F594" s="269">
        <v>3</v>
      </c>
      <c r="G594" s="269">
        <v>1</v>
      </c>
      <c r="H594" s="269" t="s">
        <v>553</v>
      </c>
      <c r="I594" s="269" t="s">
        <v>554</v>
      </c>
      <c r="J594" s="269" t="s">
        <v>555</v>
      </c>
      <c r="K594" s="269">
        <v>0.73</v>
      </c>
      <c r="L594" s="276" t="s">
        <v>556</v>
      </c>
    </row>
    <row r="595" spans="1:12" ht="15.75" customHeight="1" x14ac:dyDescent="0.2">
      <c r="A595" s="838"/>
      <c r="B595" s="234">
        <v>34</v>
      </c>
      <c r="C595" s="837"/>
      <c r="D595" s="837"/>
      <c r="E595" s="837"/>
      <c r="F595" s="269">
        <v>6</v>
      </c>
      <c r="G595" s="269">
        <v>1</v>
      </c>
      <c r="H595" s="269" t="s">
        <v>521</v>
      </c>
      <c r="I595" s="269" t="s">
        <v>516</v>
      </c>
      <c r="J595" s="269" t="s">
        <v>515</v>
      </c>
      <c r="K595" s="269" t="s">
        <v>520</v>
      </c>
      <c r="L595" s="269" t="s">
        <v>523</v>
      </c>
    </row>
    <row r="596" spans="1:12" ht="13.5" customHeight="1" thickBot="1" x14ac:dyDescent="0.25">
      <c r="A596" s="838"/>
      <c r="B596" s="264"/>
      <c r="F596" s="267"/>
      <c r="G596" s="267"/>
      <c r="H596" s="267"/>
      <c r="I596" s="267"/>
      <c r="J596" s="267"/>
      <c r="K596" s="267"/>
      <c r="L596" s="267"/>
    </row>
    <row r="597" spans="1:12" ht="38.25" customHeight="1" x14ac:dyDescent="0.2">
      <c r="A597" s="838"/>
      <c r="B597" s="833"/>
      <c r="C597" s="842" t="s">
        <v>543</v>
      </c>
      <c r="D597" s="843"/>
      <c r="E597" s="844"/>
      <c r="F597" s="270">
        <v>1</v>
      </c>
      <c r="G597" s="270">
        <v>1</v>
      </c>
      <c r="H597" s="270">
        <v>1</v>
      </c>
      <c r="I597" s="277">
        <v>1</v>
      </c>
      <c r="J597" s="265">
        <v>1</v>
      </c>
      <c r="K597" s="278">
        <v>1</v>
      </c>
      <c r="L597" s="265" t="s">
        <v>54</v>
      </c>
    </row>
    <row r="598" spans="1:12" ht="12.75" customHeight="1" x14ac:dyDescent="0.2">
      <c r="A598" s="838"/>
      <c r="B598" s="834"/>
      <c r="C598" s="836"/>
      <c r="D598" s="837"/>
      <c r="E598" s="838"/>
      <c r="F598" s="270">
        <v>2</v>
      </c>
      <c r="G598" s="270">
        <v>1</v>
      </c>
      <c r="H598" s="270">
        <v>0.99</v>
      </c>
      <c r="I598" s="270">
        <v>0.98</v>
      </c>
      <c r="J598" s="266">
        <v>0.97</v>
      </c>
      <c r="K598" s="266">
        <v>0.96</v>
      </c>
      <c r="L598" s="266" t="s">
        <v>54</v>
      </c>
    </row>
    <row r="599" spans="1:12" ht="13.5" customHeight="1" thickBot="1" x14ac:dyDescent="0.25">
      <c r="A599" s="867"/>
      <c r="B599" s="835"/>
      <c r="C599" s="864"/>
      <c r="D599" s="865"/>
      <c r="E599" s="867"/>
      <c r="F599" s="273">
        <v>3</v>
      </c>
      <c r="G599" s="273">
        <v>1</v>
      </c>
      <c r="H599" s="273">
        <v>0.98</v>
      </c>
      <c r="I599" s="273">
        <v>0.97</v>
      </c>
      <c r="J599" s="279">
        <v>0.96</v>
      </c>
      <c r="K599" s="267">
        <v>0.93</v>
      </c>
      <c r="L599" s="267" t="s">
        <v>54</v>
      </c>
    </row>
    <row r="600" spans="1:12" ht="45" customHeight="1" x14ac:dyDescent="0.2">
      <c r="A600" s="905" t="s">
        <v>559</v>
      </c>
      <c r="B600" s="906"/>
      <c r="C600" s="906"/>
      <c r="D600" s="906"/>
      <c r="E600" s="906"/>
      <c r="F600" s="906"/>
      <c r="G600" s="906"/>
      <c r="H600" s="906"/>
      <c r="I600" s="906"/>
      <c r="J600" s="907"/>
    </row>
    <row r="601" spans="1:12" ht="60" customHeight="1" x14ac:dyDescent="0.2">
      <c r="A601" s="902" t="s">
        <v>560</v>
      </c>
      <c r="B601" s="903"/>
      <c r="C601" s="903"/>
      <c r="D601" s="903"/>
      <c r="E601" s="903"/>
      <c r="F601" s="903"/>
      <c r="G601" s="903"/>
      <c r="H601" s="903"/>
      <c r="I601" s="903"/>
      <c r="J601" s="904"/>
    </row>
    <row r="602" spans="1:12" ht="45" customHeight="1" x14ac:dyDescent="0.2">
      <c r="A602" s="902" t="s">
        <v>561</v>
      </c>
      <c r="B602" s="903"/>
      <c r="C602" s="903"/>
      <c r="D602" s="903"/>
      <c r="E602" s="903"/>
      <c r="F602" s="903"/>
      <c r="G602" s="903"/>
      <c r="H602" s="903"/>
      <c r="I602" s="903"/>
      <c r="J602" s="904"/>
    </row>
    <row r="603" spans="1:12" ht="30" customHeight="1" thickBot="1" x14ac:dyDescent="0.25">
      <c r="A603" s="893" t="s">
        <v>562</v>
      </c>
      <c r="B603" s="894"/>
      <c r="C603" s="894"/>
      <c r="D603" s="894"/>
      <c r="E603" s="894"/>
      <c r="F603" s="894"/>
      <c r="G603" s="894"/>
      <c r="H603" s="894"/>
      <c r="I603" s="894"/>
      <c r="J603" s="895"/>
    </row>
    <row r="607" spans="1:12" ht="16.5" thickBot="1" x14ac:dyDescent="0.3">
      <c r="A607" s="167" t="s">
        <v>582</v>
      </c>
    </row>
    <row r="608" spans="1:12" ht="47.25" customHeight="1" thickBot="1" x14ac:dyDescent="0.3">
      <c r="A608" s="856" t="s">
        <v>533</v>
      </c>
      <c r="B608" s="857"/>
      <c r="C608" s="857"/>
      <c r="D608" s="858"/>
      <c r="E608" s="173" t="s">
        <v>534</v>
      </c>
      <c r="F608" s="888" t="s">
        <v>563</v>
      </c>
      <c r="G608" s="889"/>
      <c r="H608" s="890"/>
      <c r="I608" s="197" t="s">
        <v>564</v>
      </c>
      <c r="J608" s="198"/>
    </row>
    <row r="609" spans="1:10" ht="105.75" thickBot="1" x14ac:dyDescent="0.3">
      <c r="A609" s="781"/>
      <c r="B609" s="782"/>
      <c r="C609" s="782"/>
      <c r="D609" s="783"/>
      <c r="E609" s="179" t="s">
        <v>535</v>
      </c>
      <c r="F609" s="172">
        <v>1</v>
      </c>
      <c r="G609" s="151">
        <v>2</v>
      </c>
      <c r="H609" s="151">
        <v>3</v>
      </c>
      <c r="I609" s="199" t="s">
        <v>565</v>
      </c>
      <c r="J609" s="198"/>
    </row>
    <row r="610" spans="1:10" ht="63" x14ac:dyDescent="0.25">
      <c r="A610" s="170" t="s">
        <v>536</v>
      </c>
      <c r="B610" s="885">
        <v>31</v>
      </c>
      <c r="C610" s="891" t="s">
        <v>537</v>
      </c>
      <c r="D610" s="892"/>
      <c r="E610" s="200"/>
      <c r="F610" s="200"/>
      <c r="G610" s="200"/>
      <c r="H610" s="200"/>
      <c r="I610" s="201" t="s">
        <v>567</v>
      </c>
      <c r="J610" s="198"/>
    </row>
    <row r="611" spans="1:10" ht="31.5" x14ac:dyDescent="0.25">
      <c r="A611" s="170" t="s">
        <v>566</v>
      </c>
      <c r="B611" s="886"/>
      <c r="C611" s="879"/>
      <c r="D611" s="880"/>
      <c r="E611" s="171">
        <v>1</v>
      </c>
      <c r="F611" s="171" t="s">
        <v>539</v>
      </c>
      <c r="G611" s="171" t="s">
        <v>540</v>
      </c>
      <c r="H611" s="171" t="s">
        <v>517</v>
      </c>
      <c r="I611" s="201" t="s">
        <v>568</v>
      </c>
      <c r="J611" s="198"/>
    </row>
    <row r="612" spans="1:10" ht="30" x14ac:dyDescent="0.25">
      <c r="A612" s="202"/>
      <c r="B612" s="886"/>
      <c r="C612" s="879"/>
      <c r="D612" s="880"/>
      <c r="E612" s="171">
        <v>2</v>
      </c>
      <c r="F612" s="171" t="s">
        <v>463</v>
      </c>
      <c r="G612" s="171" t="s">
        <v>517</v>
      </c>
      <c r="H612" s="171" t="s">
        <v>530</v>
      </c>
      <c r="I612" s="203" t="s">
        <v>569</v>
      </c>
      <c r="J612" s="198"/>
    </row>
    <row r="613" spans="1:10" ht="15.75" x14ac:dyDescent="0.25">
      <c r="A613" s="202"/>
      <c r="B613" s="886"/>
      <c r="C613" s="879"/>
      <c r="D613" s="880"/>
      <c r="E613" s="171">
        <v>3</v>
      </c>
      <c r="F613" s="171" t="s">
        <v>513</v>
      </c>
      <c r="G613" s="171" t="s">
        <v>498</v>
      </c>
      <c r="H613" s="171" t="s">
        <v>383</v>
      </c>
      <c r="I613" s="204"/>
      <c r="J613" s="198"/>
    </row>
    <row r="614" spans="1:10" ht="16.5" thickBot="1" x14ac:dyDescent="0.3">
      <c r="A614" s="205"/>
      <c r="B614" s="887"/>
      <c r="C614" s="881"/>
      <c r="D614" s="882"/>
      <c r="E614" s="206"/>
      <c r="F614" s="206"/>
      <c r="G614" s="206"/>
      <c r="H614" s="206"/>
      <c r="I614" s="207"/>
      <c r="J614" s="198"/>
    </row>
    <row r="615" spans="1:10" ht="63" x14ac:dyDescent="0.25">
      <c r="A615" s="170" t="s">
        <v>536</v>
      </c>
      <c r="B615" s="885">
        <v>31</v>
      </c>
      <c r="C615" s="891" t="s">
        <v>537</v>
      </c>
      <c r="D615" s="892"/>
      <c r="E615" s="200"/>
      <c r="F615" s="200"/>
      <c r="G615" s="200"/>
      <c r="H615" s="200"/>
      <c r="I615" s="201" t="s">
        <v>571</v>
      </c>
      <c r="J615" s="198"/>
    </row>
    <row r="616" spans="1:10" ht="31.5" x14ac:dyDescent="0.25">
      <c r="A616" s="170" t="s">
        <v>440</v>
      </c>
      <c r="B616" s="886"/>
      <c r="C616" s="879"/>
      <c r="D616" s="880"/>
      <c r="E616" s="200"/>
      <c r="F616" s="200"/>
      <c r="G616" s="200"/>
      <c r="H616" s="200"/>
      <c r="I616" s="203" t="s">
        <v>572</v>
      </c>
      <c r="J616" s="198"/>
    </row>
    <row r="617" spans="1:10" ht="31.5" x14ac:dyDescent="0.25">
      <c r="A617" s="170" t="s">
        <v>570</v>
      </c>
      <c r="B617" s="886"/>
      <c r="C617" s="879"/>
      <c r="D617" s="880"/>
      <c r="E617" s="171">
        <v>1</v>
      </c>
      <c r="F617" s="171" t="s">
        <v>463</v>
      </c>
      <c r="G617" s="171" t="s">
        <v>519</v>
      </c>
      <c r="H617" s="171" t="s">
        <v>54</v>
      </c>
      <c r="I617" s="204"/>
      <c r="J617" s="198"/>
    </row>
    <row r="618" spans="1:10" ht="15.75" x14ac:dyDescent="0.25">
      <c r="A618" s="202"/>
      <c r="B618" s="886"/>
      <c r="C618" s="879"/>
      <c r="D618" s="880"/>
      <c r="E618" s="171">
        <v>2</v>
      </c>
      <c r="F618" s="171" t="s">
        <v>513</v>
      </c>
      <c r="G618" s="171" t="s">
        <v>521</v>
      </c>
      <c r="H618" s="171" t="s">
        <v>54</v>
      </c>
      <c r="I618" s="204"/>
      <c r="J618" s="198"/>
    </row>
    <row r="619" spans="1:10" ht="16.5" thickBot="1" x14ac:dyDescent="0.3">
      <c r="A619" s="205"/>
      <c r="B619" s="887"/>
      <c r="C619" s="881"/>
      <c r="D619" s="882"/>
      <c r="E619" s="206"/>
      <c r="F619" s="206"/>
      <c r="G619" s="206"/>
      <c r="H619" s="206"/>
      <c r="I619" s="207"/>
      <c r="J619" s="198"/>
    </row>
    <row r="620" spans="1:10" ht="78.75" x14ac:dyDescent="0.25">
      <c r="A620" s="208" t="s">
        <v>573</v>
      </c>
      <c r="B620" s="177">
        <v>32</v>
      </c>
      <c r="C620" s="877"/>
      <c r="D620" s="209" t="s">
        <v>537</v>
      </c>
      <c r="E620" s="200">
        <v>1</v>
      </c>
      <c r="F620" s="177" t="s">
        <v>382</v>
      </c>
      <c r="G620" s="177" t="s">
        <v>551</v>
      </c>
      <c r="H620" s="177" t="s">
        <v>463</v>
      </c>
      <c r="I620" s="909" t="s">
        <v>575</v>
      </c>
      <c r="J620" s="198"/>
    </row>
    <row r="621" spans="1:10" ht="31.5" x14ac:dyDescent="0.25">
      <c r="A621" s="210" t="s">
        <v>574</v>
      </c>
      <c r="B621" s="177">
        <v>33</v>
      </c>
      <c r="C621" s="879"/>
      <c r="D621" s="880"/>
      <c r="E621" s="171">
        <v>2</v>
      </c>
      <c r="F621" s="171" t="s">
        <v>576</v>
      </c>
      <c r="G621" s="171" t="s">
        <v>577</v>
      </c>
      <c r="H621" s="171" t="s">
        <v>578</v>
      </c>
      <c r="I621" s="910"/>
      <c r="J621" s="198"/>
    </row>
    <row r="622" spans="1:10" ht="16.5" thickBot="1" x14ac:dyDescent="0.3">
      <c r="A622" s="205"/>
      <c r="B622" s="176">
        <v>34</v>
      </c>
      <c r="C622" s="881"/>
      <c r="D622" s="882"/>
      <c r="E622" s="206">
        <v>3</v>
      </c>
      <c r="F622" s="176" t="s">
        <v>551</v>
      </c>
      <c r="G622" s="176" t="s">
        <v>465</v>
      </c>
      <c r="H622" s="176" t="s">
        <v>519</v>
      </c>
      <c r="I622" s="911"/>
      <c r="J622" s="198"/>
    </row>
    <row r="623" spans="1:10" ht="63" x14ac:dyDescent="0.25">
      <c r="A623" s="170" t="s">
        <v>536</v>
      </c>
      <c r="B623" s="885">
        <v>31</v>
      </c>
      <c r="C623" s="877"/>
      <c r="D623" s="878"/>
      <c r="E623" s="200"/>
      <c r="F623" s="200"/>
      <c r="G623" s="200"/>
      <c r="H623" s="200"/>
      <c r="I623" s="201" t="s">
        <v>567</v>
      </c>
      <c r="J623" s="198"/>
    </row>
    <row r="624" spans="1:10" ht="31.5" x14ac:dyDescent="0.25">
      <c r="A624" s="170" t="s">
        <v>566</v>
      </c>
      <c r="B624" s="886"/>
      <c r="C624" s="879"/>
      <c r="D624" s="880"/>
      <c r="E624" s="171">
        <v>1</v>
      </c>
      <c r="F624" s="171" t="s">
        <v>382</v>
      </c>
      <c r="G624" s="171" t="s">
        <v>539</v>
      </c>
      <c r="H624" s="171" t="s">
        <v>463</v>
      </c>
      <c r="I624" s="203" t="s">
        <v>579</v>
      </c>
      <c r="J624" s="198"/>
    </row>
    <row r="625" spans="1:10" ht="15.75" x14ac:dyDescent="0.25">
      <c r="A625" s="202"/>
      <c r="B625" s="886"/>
      <c r="C625" s="879"/>
      <c r="D625" s="880"/>
      <c r="E625" s="171">
        <v>2</v>
      </c>
      <c r="F625" s="171" t="s">
        <v>551</v>
      </c>
      <c r="G625" s="171" t="s">
        <v>558</v>
      </c>
      <c r="H625" s="171" t="s">
        <v>544</v>
      </c>
      <c r="I625" s="204"/>
      <c r="J625" s="198"/>
    </row>
    <row r="626" spans="1:10" ht="15.75" x14ac:dyDescent="0.25">
      <c r="A626" s="202"/>
      <c r="B626" s="886"/>
      <c r="C626" s="879"/>
      <c r="D626" s="880"/>
      <c r="E626" s="171">
        <v>3</v>
      </c>
      <c r="F626" s="171" t="s">
        <v>463</v>
      </c>
      <c r="G626" s="171" t="s">
        <v>542</v>
      </c>
      <c r="H626" s="171" t="s">
        <v>519</v>
      </c>
      <c r="I626" s="204"/>
      <c r="J626" s="198"/>
    </row>
    <row r="627" spans="1:10" ht="16.5" thickBot="1" x14ac:dyDescent="0.3">
      <c r="A627" s="205"/>
      <c r="B627" s="887"/>
      <c r="C627" s="881"/>
      <c r="D627" s="882"/>
      <c r="E627" s="206"/>
      <c r="F627" s="206"/>
      <c r="G627" s="206"/>
      <c r="H627" s="206"/>
      <c r="I627" s="204"/>
      <c r="J627" s="198"/>
    </row>
    <row r="628" spans="1:10" ht="63" x14ac:dyDescent="0.25">
      <c r="A628" s="170" t="s">
        <v>536</v>
      </c>
      <c r="B628" s="885">
        <v>31</v>
      </c>
      <c r="C628" s="891" t="s">
        <v>580</v>
      </c>
      <c r="D628" s="892"/>
      <c r="E628" s="200"/>
      <c r="F628" s="200"/>
      <c r="G628" s="200"/>
      <c r="H628" s="200"/>
      <c r="I628" s="204"/>
      <c r="J628" s="198"/>
    </row>
    <row r="629" spans="1:10" ht="31.5" x14ac:dyDescent="0.25">
      <c r="A629" s="170" t="s">
        <v>440</v>
      </c>
      <c r="B629" s="886"/>
      <c r="C629" s="879"/>
      <c r="D629" s="880"/>
      <c r="E629" s="200"/>
      <c r="F629" s="200"/>
      <c r="G629" s="200"/>
      <c r="H629" s="200"/>
      <c r="I629" s="204"/>
      <c r="J629" s="198"/>
    </row>
    <row r="630" spans="1:10" ht="31.5" x14ac:dyDescent="0.25">
      <c r="A630" s="170" t="s">
        <v>570</v>
      </c>
      <c r="B630" s="886"/>
      <c r="C630" s="879"/>
      <c r="D630" s="880"/>
      <c r="E630" s="171">
        <v>1</v>
      </c>
      <c r="F630" s="171" t="s">
        <v>382</v>
      </c>
      <c r="G630" s="171" t="s">
        <v>540</v>
      </c>
      <c r="H630" s="171" t="s">
        <v>544</v>
      </c>
      <c r="I630" s="204"/>
      <c r="J630" s="198"/>
    </row>
    <row r="631" spans="1:10" ht="15.75" x14ac:dyDescent="0.25">
      <c r="A631" s="202"/>
      <c r="B631" s="886"/>
      <c r="C631" s="879"/>
      <c r="D631" s="880"/>
      <c r="E631" s="171">
        <v>2</v>
      </c>
      <c r="F631" s="171" t="s">
        <v>382</v>
      </c>
      <c r="G631" s="171" t="s">
        <v>465</v>
      </c>
      <c r="H631" s="171" t="s">
        <v>519</v>
      </c>
      <c r="I631" s="204"/>
      <c r="J631" s="198"/>
    </row>
    <row r="632" spans="1:10" ht="16.5" thickBot="1" x14ac:dyDescent="0.3">
      <c r="A632" s="205"/>
      <c r="B632" s="887"/>
      <c r="C632" s="881"/>
      <c r="D632" s="882"/>
      <c r="E632" s="206"/>
      <c r="F632" s="206"/>
      <c r="G632" s="206"/>
      <c r="H632" s="206"/>
      <c r="I632" s="204"/>
      <c r="J632" s="198"/>
    </row>
    <row r="633" spans="1:10" ht="78.75" x14ac:dyDescent="0.25">
      <c r="A633" s="208" t="s">
        <v>573</v>
      </c>
      <c r="B633" s="200"/>
      <c r="C633" s="877"/>
      <c r="D633" s="878"/>
      <c r="E633" s="200"/>
      <c r="F633" s="200"/>
      <c r="G633" s="200"/>
      <c r="H633" s="200"/>
      <c r="I633" s="204"/>
      <c r="J633" s="198"/>
    </row>
    <row r="634" spans="1:10" ht="31.5" x14ac:dyDescent="0.25">
      <c r="A634" s="210" t="s">
        <v>574</v>
      </c>
      <c r="B634" s="177">
        <v>32</v>
      </c>
      <c r="C634" s="879"/>
      <c r="D634" s="880"/>
      <c r="E634" s="171">
        <v>1</v>
      </c>
      <c r="F634" s="171" t="s">
        <v>382</v>
      </c>
      <c r="G634" s="171" t="s">
        <v>382</v>
      </c>
      <c r="H634" s="171" t="s">
        <v>382</v>
      </c>
      <c r="I634" s="204"/>
      <c r="J634" s="198"/>
    </row>
    <row r="635" spans="1:10" ht="15.75" x14ac:dyDescent="0.25">
      <c r="A635" s="202"/>
      <c r="B635" s="177">
        <v>33</v>
      </c>
      <c r="C635" s="879"/>
      <c r="D635" s="880"/>
      <c r="E635" s="171">
        <v>2</v>
      </c>
      <c r="F635" s="171" t="s">
        <v>551</v>
      </c>
      <c r="G635" s="171" t="s">
        <v>513</v>
      </c>
      <c r="H635" s="171" t="s">
        <v>558</v>
      </c>
      <c r="I635" s="204"/>
      <c r="J635" s="198"/>
    </row>
    <row r="636" spans="1:10" ht="15.75" x14ac:dyDescent="0.25">
      <c r="A636" s="202"/>
      <c r="B636" s="177">
        <v>34</v>
      </c>
      <c r="C636" s="879"/>
      <c r="D636" s="880"/>
      <c r="E636" s="171">
        <v>3</v>
      </c>
      <c r="F636" s="171" t="s">
        <v>463</v>
      </c>
      <c r="G636" s="171" t="s">
        <v>581</v>
      </c>
      <c r="H636" s="171" t="s">
        <v>465</v>
      </c>
      <c r="I636" s="204"/>
      <c r="J636" s="198"/>
    </row>
    <row r="637" spans="1:10" x14ac:dyDescent="0.2">
      <c r="A637" s="202"/>
      <c r="B637" s="883"/>
      <c r="C637" s="879"/>
      <c r="D637" s="880"/>
      <c r="E637" s="883"/>
      <c r="F637" s="883"/>
      <c r="G637" s="883"/>
      <c r="H637" s="883"/>
      <c r="I637" s="204"/>
      <c r="J637" s="908"/>
    </row>
    <row r="638" spans="1:10" ht="13.5" thickBot="1" x14ac:dyDescent="0.25">
      <c r="A638" s="205"/>
      <c r="B638" s="884"/>
      <c r="C638" s="881"/>
      <c r="D638" s="882"/>
      <c r="E638" s="884"/>
      <c r="F638" s="884"/>
      <c r="G638" s="884"/>
      <c r="H638" s="884"/>
      <c r="I638" s="207"/>
      <c r="J638" s="908"/>
    </row>
    <row r="639" spans="1:10" ht="260.25" customHeight="1" x14ac:dyDescent="0.2">
      <c r="A639" s="901" t="s">
        <v>583</v>
      </c>
      <c r="B639" s="901"/>
      <c r="C639" s="901"/>
      <c r="D639" s="901"/>
      <c r="E639" s="901"/>
      <c r="F639" s="901"/>
      <c r="G639" s="901"/>
      <c r="H639" s="901"/>
      <c r="I639" s="901"/>
    </row>
    <row r="641" ht="87" customHeight="1" x14ac:dyDescent="0.2"/>
    <row r="644" ht="15.75" customHeight="1" x14ac:dyDescent="0.2"/>
    <row r="645" ht="45" customHeight="1" x14ac:dyDescent="0.2"/>
    <row r="646" ht="30" customHeight="1" x14ac:dyDescent="0.2"/>
    <row r="647" ht="75" customHeight="1" x14ac:dyDescent="0.2"/>
  </sheetData>
  <mergeCells count="209">
    <mergeCell ref="A162:H162"/>
    <mergeCell ref="A124:H124"/>
    <mergeCell ref="I81:J82"/>
    <mergeCell ref="I65:J65"/>
    <mergeCell ref="B3:H3"/>
    <mergeCell ref="A40:H41"/>
    <mergeCell ref="A122:H122"/>
    <mergeCell ref="B125:H125"/>
    <mergeCell ref="A125:A127"/>
    <mergeCell ref="A2:H2"/>
    <mergeCell ref="A43:H43"/>
    <mergeCell ref="A3:A5"/>
    <mergeCell ref="A44:A46"/>
    <mergeCell ref="B44:H44"/>
    <mergeCell ref="B85:H85"/>
    <mergeCell ref="A84:H84"/>
    <mergeCell ref="A85:A87"/>
    <mergeCell ref="A81:H82"/>
    <mergeCell ref="A192:D192"/>
    <mergeCell ref="A196:A199"/>
    <mergeCell ref="A165:A168"/>
    <mergeCell ref="B165:D165"/>
    <mergeCell ref="C166:D166"/>
    <mergeCell ref="A190:D190"/>
    <mergeCell ref="A191:D191"/>
    <mergeCell ref="A195:H195"/>
    <mergeCell ref="B197:B198"/>
    <mergeCell ref="B196:D196"/>
    <mergeCell ref="A223:D223"/>
    <mergeCell ref="B229:B230"/>
    <mergeCell ref="I321:I322"/>
    <mergeCell ref="B327:H327"/>
    <mergeCell ref="B328:C328"/>
    <mergeCell ref="D328:H328"/>
    <mergeCell ref="A322:H322"/>
    <mergeCell ref="A287:F287"/>
    <mergeCell ref="A288:F288"/>
    <mergeCell ref="A289:F289"/>
    <mergeCell ref="C262:F262"/>
    <mergeCell ref="A260:H260"/>
    <mergeCell ref="A224:D224"/>
    <mergeCell ref="E221:E224"/>
    <mergeCell ref="A228:A232"/>
    <mergeCell ref="B228:F228"/>
    <mergeCell ref="C229:F229"/>
    <mergeCell ref="A254:G254"/>
    <mergeCell ref="A221:D221"/>
    <mergeCell ref="A222:D222"/>
    <mergeCell ref="G362:H362"/>
    <mergeCell ref="F329:H329"/>
    <mergeCell ref="E296:E298"/>
    <mergeCell ref="F296:H296"/>
    <mergeCell ref="F297:F298"/>
    <mergeCell ref="G297:H297"/>
    <mergeCell ref="B296:B298"/>
    <mergeCell ref="D296:D298"/>
    <mergeCell ref="C329:C331"/>
    <mergeCell ref="D329:D331"/>
    <mergeCell ref="E329:E331"/>
    <mergeCell ref="A480:A481"/>
    <mergeCell ref="C480:N480"/>
    <mergeCell ref="O480:O481"/>
    <mergeCell ref="O483:O484"/>
    <mergeCell ref="A479:O479"/>
    <mergeCell ref="A447:H447"/>
    <mergeCell ref="A474:H474"/>
    <mergeCell ref="A475:H475"/>
    <mergeCell ref="F330:F331"/>
    <mergeCell ref="G330:H330"/>
    <mergeCell ref="A353:H353"/>
    <mergeCell ref="B329:B331"/>
    <mergeCell ref="C361:C363"/>
    <mergeCell ref="A358:H358"/>
    <mergeCell ref="A354:H354"/>
    <mergeCell ref="A359:A365"/>
    <mergeCell ref="B359:H359"/>
    <mergeCell ref="B360:C360"/>
    <mergeCell ref="D360:H360"/>
    <mergeCell ref="B361:B363"/>
    <mergeCell ref="D361:D363"/>
    <mergeCell ref="E361:E363"/>
    <mergeCell ref="F361:H361"/>
    <mergeCell ref="F362:F363"/>
    <mergeCell ref="O485:O486"/>
    <mergeCell ref="A487:O487"/>
    <mergeCell ref="L483:N486"/>
    <mergeCell ref="A490:O490"/>
    <mergeCell ref="A514:F514"/>
    <mergeCell ref="A489:O489"/>
    <mergeCell ref="A488:O488"/>
    <mergeCell ref="F572:F573"/>
    <mergeCell ref="A572:E573"/>
    <mergeCell ref="A564:E564"/>
    <mergeCell ref="A565:E565"/>
    <mergeCell ref="A516:F516"/>
    <mergeCell ref="A513:F513"/>
    <mergeCell ref="A499:H499"/>
    <mergeCell ref="A519:H519"/>
    <mergeCell ref="A500:A501"/>
    <mergeCell ref="A542:E542"/>
    <mergeCell ref="A566:E566"/>
    <mergeCell ref="A567:E567"/>
    <mergeCell ref="A568:E568"/>
    <mergeCell ref="G572:L572"/>
    <mergeCell ref="A493:O493"/>
    <mergeCell ref="A494:O494"/>
    <mergeCell ref="A495:O495"/>
    <mergeCell ref="A639:I639"/>
    <mergeCell ref="A602:J602"/>
    <mergeCell ref="A601:J601"/>
    <mergeCell ref="A600:J600"/>
    <mergeCell ref="E637:E638"/>
    <mergeCell ref="F637:F638"/>
    <mergeCell ref="G637:G638"/>
    <mergeCell ref="J637:J638"/>
    <mergeCell ref="B615:B619"/>
    <mergeCell ref="B623:B627"/>
    <mergeCell ref="I620:I622"/>
    <mergeCell ref="D621:D622"/>
    <mergeCell ref="C629:D632"/>
    <mergeCell ref="A574:A580"/>
    <mergeCell ref="A571:L571"/>
    <mergeCell ref="A543:A544"/>
    <mergeCell ref="B543:E543"/>
    <mergeCell ref="C633:D638"/>
    <mergeCell ref="B637:B638"/>
    <mergeCell ref="B628:B632"/>
    <mergeCell ref="A608:D609"/>
    <mergeCell ref="F608:H608"/>
    <mergeCell ref="C628:D628"/>
    <mergeCell ref="C615:D615"/>
    <mergeCell ref="C616:D619"/>
    <mergeCell ref="H637:H638"/>
    <mergeCell ref="C620:C622"/>
    <mergeCell ref="C623:D627"/>
    <mergeCell ref="C591:E595"/>
    <mergeCell ref="B610:B614"/>
    <mergeCell ref="C610:D610"/>
    <mergeCell ref="C611:D614"/>
    <mergeCell ref="A591:A599"/>
    <mergeCell ref="C597:E599"/>
    <mergeCell ref="A603:J603"/>
    <mergeCell ref="A581:A585"/>
    <mergeCell ref="A586:A590"/>
    <mergeCell ref="B597:B599"/>
    <mergeCell ref="C581:E582"/>
    <mergeCell ref="B586:B590"/>
    <mergeCell ref="C583:E585"/>
    <mergeCell ref="B581:B585"/>
    <mergeCell ref="C586:E590"/>
    <mergeCell ref="A164:H164"/>
    <mergeCell ref="B166:B167"/>
    <mergeCell ref="A326:H326"/>
    <mergeCell ref="A327:A333"/>
    <mergeCell ref="C197:D197"/>
    <mergeCell ref="A227:H227"/>
    <mergeCell ref="B262:B263"/>
    <mergeCell ref="A293:H293"/>
    <mergeCell ref="C296:C298"/>
    <mergeCell ref="A515:F515"/>
    <mergeCell ref="A520:E520"/>
    <mergeCell ref="A521:A522"/>
    <mergeCell ref="C578:E580"/>
    <mergeCell ref="B574:B580"/>
    <mergeCell ref="C574:E577"/>
    <mergeCell ref="B521:E521"/>
    <mergeCell ref="A491:O491"/>
    <mergeCell ref="A492:O492"/>
    <mergeCell ref="A517:F517"/>
    <mergeCell ref="B500:F500"/>
    <mergeCell ref="A255:G255"/>
    <mergeCell ref="A256:G256"/>
    <mergeCell ref="A257:G257"/>
    <mergeCell ref="A261:A265"/>
    <mergeCell ref="B261:F261"/>
    <mergeCell ref="D423:E423"/>
    <mergeCell ref="A417:H417"/>
    <mergeCell ref="C423:C424"/>
    <mergeCell ref="A321:H321"/>
    <mergeCell ref="A290:F290"/>
    <mergeCell ref="A294:A300"/>
    <mergeCell ref="B294:H294"/>
    <mergeCell ref="B295:C295"/>
    <mergeCell ref="D295:H295"/>
    <mergeCell ref="A386:H386"/>
    <mergeCell ref="A387:H387"/>
    <mergeCell ref="A391:A397"/>
    <mergeCell ref="B422:E422"/>
    <mergeCell ref="B391:H391"/>
    <mergeCell ref="B392:C392"/>
    <mergeCell ref="D392:H392"/>
    <mergeCell ref="E393:E395"/>
    <mergeCell ref="A476:H476"/>
    <mergeCell ref="A418:H418"/>
    <mergeCell ref="A470:H470"/>
    <mergeCell ref="G394:H394"/>
    <mergeCell ref="B393:B395"/>
    <mergeCell ref="D393:D395"/>
    <mergeCell ref="A444:E444"/>
    <mergeCell ref="B448:C450"/>
    <mergeCell ref="A390:H390"/>
    <mergeCell ref="C393:C395"/>
    <mergeCell ref="A467:C467"/>
    <mergeCell ref="B423:B424"/>
    <mergeCell ref="A421:H421"/>
    <mergeCell ref="A443:E443"/>
    <mergeCell ref="A422:A424"/>
    <mergeCell ref="F393:H393"/>
    <mergeCell ref="F394:F395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M58"/>
  <sheetViews>
    <sheetView workbookViewId="0">
      <selection activeCell="K27" sqref="K27"/>
    </sheetView>
  </sheetViews>
  <sheetFormatPr defaultRowHeight="12.75" x14ac:dyDescent="0.2"/>
  <cols>
    <col min="1" max="1" width="24" customWidth="1"/>
    <col min="2" max="2" width="12.140625" customWidth="1"/>
    <col min="3" max="3" width="11.42578125" customWidth="1"/>
    <col min="4" max="4" width="11.85546875" customWidth="1"/>
    <col min="5" max="5" width="12.28515625" customWidth="1"/>
  </cols>
  <sheetData>
    <row r="1" spans="1:13" x14ac:dyDescent="0.2">
      <c r="A1" s="126" t="s">
        <v>357</v>
      </c>
      <c r="B1" s="126"/>
    </row>
    <row r="2" spans="1:13" x14ac:dyDescent="0.2">
      <c r="A2" s="126"/>
      <c r="B2" s="126"/>
    </row>
    <row r="3" spans="1:13" ht="30" customHeight="1" x14ac:dyDescent="0.2">
      <c r="A3" s="130" t="s">
        <v>737</v>
      </c>
      <c r="B3" s="129">
        <v>90</v>
      </c>
    </row>
    <row r="4" spans="1:13" x14ac:dyDescent="0.2">
      <c r="A4" s="126"/>
      <c r="B4" s="126"/>
    </row>
    <row r="5" spans="1:13" ht="55.5" customHeight="1" x14ac:dyDescent="0.2">
      <c r="A5" s="979" t="s">
        <v>337</v>
      </c>
      <c r="B5" s="975" t="s">
        <v>738</v>
      </c>
      <c r="C5" s="976"/>
      <c r="D5" s="975" t="s">
        <v>962</v>
      </c>
      <c r="E5" s="976"/>
      <c r="F5" s="684" t="s">
        <v>684</v>
      </c>
      <c r="G5" s="977" t="s">
        <v>768</v>
      </c>
      <c r="H5" s="978" t="s">
        <v>769</v>
      </c>
    </row>
    <row r="6" spans="1:13" ht="42" customHeight="1" x14ac:dyDescent="0.2">
      <c r="A6" s="979"/>
      <c r="B6" s="64" t="s">
        <v>338</v>
      </c>
      <c r="C6" s="64" t="s">
        <v>339</v>
      </c>
      <c r="D6" s="64" t="s">
        <v>338</v>
      </c>
      <c r="E6" s="64" t="s">
        <v>339</v>
      </c>
      <c r="F6" s="684"/>
      <c r="G6" s="977"/>
      <c r="H6" s="978"/>
    </row>
    <row r="7" spans="1:13" x14ac:dyDescent="0.2">
      <c r="A7" s="127" t="s">
        <v>340</v>
      </c>
      <c r="B7" s="71" t="s">
        <v>341</v>
      </c>
      <c r="C7" s="71" t="s">
        <v>341</v>
      </c>
    </row>
    <row r="8" spans="1:13" x14ac:dyDescent="0.2">
      <c r="A8" s="71" t="s">
        <v>342</v>
      </c>
      <c r="B8" s="408">
        <v>8.5300000000000001E-2</v>
      </c>
      <c r="C8" s="408">
        <v>6.3399999999999998E-2</v>
      </c>
      <c r="D8" s="408">
        <v>2.448</v>
      </c>
      <c r="E8" s="408">
        <v>1.77</v>
      </c>
      <c r="F8" s="407">
        <v>100</v>
      </c>
      <c r="G8" s="286">
        <v>16</v>
      </c>
      <c r="H8" s="286">
        <v>25</v>
      </c>
      <c r="M8">
        <f>D8*((236+20)/(236+90))</f>
        <v>1.9223558282208588</v>
      </c>
    </row>
    <row r="9" spans="1:13" x14ac:dyDescent="0.2">
      <c r="A9" s="71" t="s">
        <v>343</v>
      </c>
      <c r="B9" s="408">
        <v>8.1600000000000006E-2</v>
      </c>
      <c r="C9" s="408">
        <v>6.1499999999999999E-2</v>
      </c>
      <c r="D9" s="408">
        <v>1.54</v>
      </c>
      <c r="E9" s="408">
        <v>1.262</v>
      </c>
      <c r="F9" s="407">
        <v>130</v>
      </c>
      <c r="G9" s="286">
        <v>25</v>
      </c>
      <c r="H9" s="286">
        <v>35</v>
      </c>
      <c r="M9">
        <f t="shared" ref="M9:M20" si="0">D9*((236+20)/(236+90))</f>
        <v>1.2093251533742331</v>
      </c>
    </row>
    <row r="10" spans="1:13" x14ac:dyDescent="0.2">
      <c r="A10" s="71" t="s">
        <v>344</v>
      </c>
      <c r="B10" s="408">
        <v>7.9100000000000004E-2</v>
      </c>
      <c r="C10" s="408">
        <v>0.06</v>
      </c>
      <c r="D10" s="408">
        <v>1.111</v>
      </c>
      <c r="E10" s="408">
        <v>0.92300000000000004</v>
      </c>
      <c r="F10" s="407">
        <v>160</v>
      </c>
      <c r="G10" s="286">
        <v>35</v>
      </c>
      <c r="H10" s="286">
        <v>50</v>
      </c>
      <c r="M10">
        <f t="shared" si="0"/>
        <v>0.87244171779141111</v>
      </c>
    </row>
    <row r="11" spans="1:13" x14ac:dyDescent="0.2">
      <c r="A11" s="71" t="s">
        <v>345</v>
      </c>
      <c r="B11" s="408">
        <v>7.8200000000000006E-2</v>
      </c>
      <c r="C11" s="408">
        <v>6.0400000000000002E-2</v>
      </c>
      <c r="D11" s="408">
        <v>0.82199999999999995</v>
      </c>
      <c r="E11" s="408">
        <v>0.92300000000000004</v>
      </c>
      <c r="F11" s="407">
        <v>195</v>
      </c>
      <c r="G11" s="286">
        <v>50</v>
      </c>
      <c r="H11" s="286">
        <v>50</v>
      </c>
      <c r="M11">
        <f t="shared" si="0"/>
        <v>0.64549693251533735</v>
      </c>
    </row>
    <row r="12" spans="1:13" x14ac:dyDescent="0.2">
      <c r="A12" s="71" t="s">
        <v>346</v>
      </c>
      <c r="B12" s="408">
        <v>7.9000000000000001E-2</v>
      </c>
      <c r="C12" s="408">
        <v>5.9900000000000002E-2</v>
      </c>
      <c r="D12" s="408">
        <v>0.82299999999999995</v>
      </c>
      <c r="E12" s="408">
        <v>0.63200000000000001</v>
      </c>
      <c r="F12" s="407">
        <v>195</v>
      </c>
      <c r="G12" s="286">
        <v>50</v>
      </c>
      <c r="H12" s="286">
        <v>70</v>
      </c>
      <c r="M12">
        <f t="shared" si="0"/>
        <v>0.64628220858895702</v>
      </c>
    </row>
    <row r="13" spans="1:13" x14ac:dyDescent="0.2">
      <c r="A13" s="71" t="s">
        <v>347</v>
      </c>
      <c r="B13" s="408">
        <v>7.7399999999999997E-2</v>
      </c>
      <c r="C13" s="408">
        <v>0.06</v>
      </c>
      <c r="D13" s="408">
        <v>0.56799999999999995</v>
      </c>
      <c r="E13" s="408">
        <v>0.63200000000000001</v>
      </c>
      <c r="F13" s="407">
        <v>240</v>
      </c>
      <c r="G13" s="286">
        <v>70</v>
      </c>
      <c r="H13" s="286">
        <v>70</v>
      </c>
      <c r="M13">
        <f t="shared" si="0"/>
        <v>0.4460368098159509</v>
      </c>
    </row>
    <row r="14" spans="1:13" x14ac:dyDescent="0.2">
      <c r="A14" s="71" t="s">
        <v>348</v>
      </c>
      <c r="B14" s="408">
        <v>7.8100000000000003E-2</v>
      </c>
      <c r="C14" s="408">
        <v>5.9499999999999997E-2</v>
      </c>
      <c r="D14" s="408">
        <v>0.56799999999999995</v>
      </c>
      <c r="E14" s="408">
        <v>0.46600000000000003</v>
      </c>
      <c r="F14" s="407">
        <v>240</v>
      </c>
      <c r="G14" s="286">
        <v>70</v>
      </c>
      <c r="H14" s="286">
        <v>95</v>
      </c>
      <c r="M14">
        <f t="shared" si="0"/>
        <v>0.4460368098159509</v>
      </c>
    </row>
    <row r="15" spans="1:13" x14ac:dyDescent="0.2">
      <c r="A15" s="71" t="s">
        <v>349</v>
      </c>
      <c r="B15" s="408">
        <v>7.46E-2</v>
      </c>
      <c r="C15" s="408">
        <v>5.9499999999999997E-2</v>
      </c>
      <c r="D15" s="408">
        <v>0.41099999999999998</v>
      </c>
      <c r="E15" s="408">
        <v>0.63200000000000001</v>
      </c>
      <c r="F15" s="407">
        <v>300</v>
      </c>
      <c r="G15" s="286">
        <v>95</v>
      </c>
      <c r="H15" s="286">
        <v>70</v>
      </c>
      <c r="M15">
        <f t="shared" si="0"/>
        <v>0.32274846625766868</v>
      </c>
    </row>
    <row r="16" spans="1:13" x14ac:dyDescent="0.2">
      <c r="A16" s="71" t="s">
        <v>350</v>
      </c>
      <c r="B16" s="408">
        <v>7.5300000000000006E-2</v>
      </c>
      <c r="C16" s="408">
        <v>6.0587</v>
      </c>
      <c r="D16" s="408">
        <v>0.41099999999999998</v>
      </c>
      <c r="E16" s="408">
        <v>0.46600000000000003</v>
      </c>
      <c r="F16" s="407">
        <v>300</v>
      </c>
      <c r="G16" s="286">
        <v>95</v>
      </c>
      <c r="H16" s="286">
        <v>95</v>
      </c>
      <c r="M16">
        <f t="shared" si="0"/>
        <v>0.32274846625766868</v>
      </c>
    </row>
    <row r="17" spans="1:13" x14ac:dyDescent="0.2">
      <c r="A17" s="71" t="s">
        <v>351</v>
      </c>
      <c r="B17" s="408">
        <v>7.3499999999999996E-2</v>
      </c>
      <c r="C17" s="408">
        <v>5.8400000000000001E-2</v>
      </c>
      <c r="D17" s="408">
        <v>0.32500000000000001</v>
      </c>
      <c r="E17" s="408">
        <v>0.46600000000000003</v>
      </c>
      <c r="F17" s="407">
        <v>340</v>
      </c>
      <c r="G17" s="286">
        <v>120</v>
      </c>
      <c r="H17" s="286">
        <v>95</v>
      </c>
      <c r="M17">
        <f t="shared" si="0"/>
        <v>0.25521472392638039</v>
      </c>
    </row>
    <row r="18" spans="1:13" x14ac:dyDescent="0.2">
      <c r="A18" s="71" t="s">
        <v>610</v>
      </c>
      <c r="B18" s="408">
        <v>7.1900000000000006E-2</v>
      </c>
      <c r="C18" s="408">
        <v>5.8200000000000002E-2</v>
      </c>
      <c r="D18" s="408">
        <v>0.26500000000000001</v>
      </c>
      <c r="E18" s="408">
        <v>0.46600000000000003</v>
      </c>
      <c r="F18" s="407">
        <v>380</v>
      </c>
      <c r="G18" s="286">
        <v>150</v>
      </c>
      <c r="H18" s="286">
        <v>95</v>
      </c>
      <c r="M18">
        <f t="shared" si="0"/>
        <v>0.20809815950920246</v>
      </c>
    </row>
    <row r="19" spans="1:13" x14ac:dyDescent="0.2">
      <c r="A19" s="71" t="s">
        <v>352</v>
      </c>
      <c r="B19" s="408">
        <v>7.1099999999999997E-2</v>
      </c>
      <c r="C19" s="408">
        <v>5.8999999999999997E-2</v>
      </c>
      <c r="D19" s="408">
        <v>0.21099999999999999</v>
      </c>
      <c r="E19" s="408">
        <v>0.46600000000000003</v>
      </c>
      <c r="F19" s="407">
        <v>436</v>
      </c>
      <c r="G19" s="286">
        <v>185</v>
      </c>
      <c r="H19" s="286">
        <v>95</v>
      </c>
      <c r="M19">
        <f t="shared" si="0"/>
        <v>0.16569325153374234</v>
      </c>
    </row>
    <row r="20" spans="1:13" x14ac:dyDescent="0.2">
      <c r="A20" s="71" t="s">
        <v>353</v>
      </c>
      <c r="B20" s="408">
        <v>6.9199999999999998E-2</v>
      </c>
      <c r="C20" s="408">
        <v>5.9299999999999999E-2</v>
      </c>
      <c r="D20" s="408">
        <v>0.16200000000000001</v>
      </c>
      <c r="E20" s="408">
        <v>0.46600000000000003</v>
      </c>
      <c r="F20" s="407">
        <v>515</v>
      </c>
      <c r="G20" s="286">
        <v>240</v>
      </c>
      <c r="H20" s="286">
        <v>95</v>
      </c>
      <c r="M20">
        <f t="shared" si="0"/>
        <v>0.12721472392638036</v>
      </c>
    </row>
    <row r="21" spans="1:13" x14ac:dyDescent="0.2">
      <c r="A21" s="127" t="s">
        <v>354</v>
      </c>
      <c r="B21" s="408" t="s">
        <v>341</v>
      </c>
      <c r="C21" s="408" t="s">
        <v>341</v>
      </c>
      <c r="D21" s="409"/>
      <c r="E21" s="409"/>
      <c r="F21" s="286"/>
      <c r="G21" s="286"/>
      <c r="H21" s="286"/>
    </row>
    <row r="22" spans="1:13" x14ac:dyDescent="0.2">
      <c r="A22" s="71" t="s">
        <v>342</v>
      </c>
      <c r="B22" s="408">
        <v>8.6499999999999994E-2</v>
      </c>
      <c r="C22" s="408">
        <v>7.3899999999999993E-2</v>
      </c>
      <c r="D22" s="408">
        <v>2.448</v>
      </c>
      <c r="E22" s="408">
        <v>1.77</v>
      </c>
      <c r="F22" s="407">
        <v>100</v>
      </c>
      <c r="G22" s="286">
        <v>16</v>
      </c>
      <c r="H22" s="286">
        <v>25</v>
      </c>
    </row>
    <row r="23" spans="1:13" x14ac:dyDescent="0.2">
      <c r="A23" s="71" t="s">
        <v>343</v>
      </c>
      <c r="B23" s="408">
        <v>8.2699999999999996E-2</v>
      </c>
      <c r="C23" s="408">
        <v>7.0300000000000001E-2</v>
      </c>
      <c r="D23" s="408">
        <v>1.54</v>
      </c>
      <c r="E23" s="408">
        <v>1.262</v>
      </c>
      <c r="F23" s="407">
        <v>130</v>
      </c>
      <c r="G23" s="286">
        <v>25</v>
      </c>
      <c r="H23" s="286">
        <v>35</v>
      </c>
    </row>
    <row r="24" spans="1:13" x14ac:dyDescent="0.2">
      <c r="A24" s="71" t="s">
        <v>355</v>
      </c>
      <c r="B24" s="408">
        <v>8.0199999999999994E-2</v>
      </c>
      <c r="C24" s="408">
        <v>6.9099999999999995E-2</v>
      </c>
      <c r="D24" s="408">
        <v>1.111</v>
      </c>
      <c r="E24" s="408">
        <v>0.92300000000000004</v>
      </c>
      <c r="F24" s="407">
        <v>160</v>
      </c>
      <c r="G24" s="286">
        <v>35</v>
      </c>
      <c r="H24" s="286">
        <v>50</v>
      </c>
    </row>
    <row r="25" spans="1:13" x14ac:dyDescent="0.2">
      <c r="A25" s="71" t="s">
        <v>345</v>
      </c>
      <c r="B25" s="408">
        <v>7.9399999999999998E-2</v>
      </c>
      <c r="C25" s="408">
        <v>6.8699999999999997E-2</v>
      </c>
      <c r="D25" s="408">
        <v>0.82199999999999995</v>
      </c>
      <c r="E25" s="408">
        <v>0.92300000000000004</v>
      </c>
      <c r="F25" s="407">
        <v>195</v>
      </c>
      <c r="G25" s="286">
        <v>50</v>
      </c>
      <c r="H25" s="286">
        <v>50</v>
      </c>
    </row>
    <row r="26" spans="1:13" x14ac:dyDescent="0.2">
      <c r="A26" s="71" t="s">
        <v>346</v>
      </c>
      <c r="B26" s="408">
        <v>7.9899999999999999E-2</v>
      </c>
      <c r="C26" s="408">
        <v>6.8500000000000005E-2</v>
      </c>
      <c r="D26" s="408">
        <v>0.82299999999999995</v>
      </c>
      <c r="E26" s="408">
        <v>0.63200000000000001</v>
      </c>
      <c r="F26" s="407">
        <v>195</v>
      </c>
      <c r="G26" s="286">
        <v>50</v>
      </c>
      <c r="H26" s="286">
        <v>70</v>
      </c>
    </row>
    <row r="27" spans="1:13" x14ac:dyDescent="0.2">
      <c r="A27" s="71" t="s">
        <v>347</v>
      </c>
      <c r="B27" s="408">
        <v>7.85E-2</v>
      </c>
      <c r="C27" s="408">
        <v>6.7900000000000002E-2</v>
      </c>
      <c r="D27" s="408">
        <v>0.56799999999999995</v>
      </c>
      <c r="E27" s="408">
        <v>0.63200000000000001</v>
      </c>
      <c r="F27" s="407">
        <v>240</v>
      </c>
      <c r="G27" s="286">
        <v>70</v>
      </c>
      <c r="H27" s="286">
        <v>70</v>
      </c>
    </row>
    <row r="28" spans="1:13" x14ac:dyDescent="0.2">
      <c r="A28" s="71" t="s">
        <v>348</v>
      </c>
      <c r="B28" s="410">
        <v>7.8899999999999998E-2</v>
      </c>
      <c r="C28" s="408">
        <v>6.6900000000000001E-2</v>
      </c>
      <c r="D28" s="408">
        <v>0.56799999999999995</v>
      </c>
      <c r="E28" s="408">
        <v>0.46600000000000003</v>
      </c>
      <c r="F28" s="407">
        <v>240</v>
      </c>
      <c r="G28" s="286">
        <v>70</v>
      </c>
      <c r="H28" s="286">
        <v>95</v>
      </c>
    </row>
    <row r="29" spans="1:13" x14ac:dyDescent="0.2">
      <c r="A29" s="71" t="s">
        <v>349</v>
      </c>
      <c r="B29" s="408">
        <v>7.5800000000000006E-2</v>
      </c>
      <c r="C29" s="408">
        <v>6.6900000000000001E-2</v>
      </c>
      <c r="D29" s="408">
        <v>0.41099999999999998</v>
      </c>
      <c r="E29" s="408">
        <v>0.63200000000000001</v>
      </c>
      <c r="F29" s="407">
        <v>300</v>
      </c>
      <c r="G29" s="286">
        <v>95</v>
      </c>
      <c r="H29" s="286">
        <v>70</v>
      </c>
    </row>
    <row r="30" spans="1:13" x14ac:dyDescent="0.2">
      <c r="A30" s="71" t="s">
        <v>350</v>
      </c>
      <c r="B30" s="408">
        <v>7.6200000000000004E-2</v>
      </c>
      <c r="C30" s="408">
        <v>6.5600000000000006E-2</v>
      </c>
      <c r="D30" s="408">
        <v>0.41099999999999998</v>
      </c>
      <c r="E30" s="408">
        <v>0.46600000000000003</v>
      </c>
      <c r="F30" s="407">
        <v>300</v>
      </c>
      <c r="G30" s="286">
        <v>95</v>
      </c>
      <c r="H30" s="286">
        <v>95</v>
      </c>
    </row>
    <row r="31" spans="1:13" x14ac:dyDescent="0.2">
      <c r="A31" s="71" t="s">
        <v>351</v>
      </c>
      <c r="B31" s="408">
        <v>7.4499999999999997E-2</v>
      </c>
      <c r="C31" s="408">
        <v>6.5000000000000002E-2</v>
      </c>
      <c r="D31" s="408">
        <v>0.32500000000000001</v>
      </c>
      <c r="E31" s="408">
        <v>0.46600000000000003</v>
      </c>
      <c r="F31" s="407">
        <v>340</v>
      </c>
      <c r="G31" s="286">
        <v>120</v>
      </c>
      <c r="H31" s="286">
        <v>95</v>
      </c>
    </row>
    <row r="32" spans="1:13" x14ac:dyDescent="0.2">
      <c r="A32" s="71" t="s">
        <v>356</v>
      </c>
      <c r="B32" s="408">
        <v>7.2999999999999995E-2</v>
      </c>
      <c r="C32" s="408">
        <v>6.4699999999999994E-2</v>
      </c>
      <c r="D32" s="408">
        <v>0.26500000000000001</v>
      </c>
      <c r="E32" s="408">
        <v>0.46600000000000003</v>
      </c>
      <c r="F32" s="407">
        <v>380</v>
      </c>
      <c r="G32" s="286">
        <v>150</v>
      </c>
      <c r="H32" s="286">
        <v>95</v>
      </c>
    </row>
    <row r="33" spans="1:13" x14ac:dyDescent="0.2">
      <c r="A33" s="71" t="s">
        <v>352</v>
      </c>
      <c r="B33" s="408">
        <v>7.2300000000000003E-2</v>
      </c>
      <c r="C33" s="408">
        <v>6.4899999999999999E-2</v>
      </c>
      <c r="D33" s="408">
        <v>0.21099999999999999</v>
      </c>
      <c r="E33" s="408">
        <v>0.46600000000000003</v>
      </c>
      <c r="F33" s="407">
        <v>436</v>
      </c>
      <c r="G33" s="286">
        <v>185</v>
      </c>
      <c r="H33" s="286">
        <v>95</v>
      </c>
    </row>
    <row r="34" spans="1:13" x14ac:dyDescent="0.2">
      <c r="A34" s="71" t="s">
        <v>353</v>
      </c>
      <c r="B34" s="408">
        <v>7.0499999999999993E-2</v>
      </c>
      <c r="C34" s="408">
        <v>6.4699999999999994E-2</v>
      </c>
      <c r="D34" s="408">
        <v>0.16200000000000001</v>
      </c>
      <c r="E34" s="408">
        <v>0.46600000000000003</v>
      </c>
      <c r="F34" s="407">
        <v>515</v>
      </c>
      <c r="G34" s="286">
        <v>240</v>
      </c>
      <c r="H34" s="286">
        <v>95</v>
      </c>
    </row>
    <row r="36" spans="1:13" x14ac:dyDescent="0.2">
      <c r="A36" s="974" t="s">
        <v>358</v>
      </c>
      <c r="B36" s="974" t="s">
        <v>359</v>
      </c>
      <c r="C36" s="974"/>
      <c r="D36" s="974"/>
      <c r="E36" s="974"/>
      <c r="F36" s="974"/>
      <c r="G36" s="974"/>
      <c r="H36" s="974"/>
      <c r="I36" s="974"/>
      <c r="J36" s="974"/>
      <c r="K36" s="974"/>
    </row>
    <row r="37" spans="1:13" x14ac:dyDescent="0.2">
      <c r="A37" s="974"/>
      <c r="B37" s="973" t="s">
        <v>360</v>
      </c>
      <c r="C37" s="973"/>
      <c r="D37" s="973"/>
      <c r="E37" s="973"/>
      <c r="F37" s="973"/>
      <c r="G37" s="973"/>
      <c r="H37" s="973"/>
      <c r="I37" s="973"/>
      <c r="J37" s="973"/>
      <c r="K37" s="973"/>
    </row>
    <row r="38" spans="1:13" x14ac:dyDescent="0.2">
      <c r="A38" s="974"/>
      <c r="B38" s="71">
        <v>16</v>
      </c>
      <c r="C38" s="71">
        <v>25</v>
      </c>
      <c r="D38" s="71">
        <v>35</v>
      </c>
      <c r="E38" s="71">
        <v>50</v>
      </c>
      <c r="F38" s="71">
        <v>70</v>
      </c>
      <c r="G38" s="71">
        <v>95</v>
      </c>
      <c r="H38" s="71">
        <v>120</v>
      </c>
      <c r="I38" s="71">
        <v>150</v>
      </c>
      <c r="J38" s="71">
        <v>185</v>
      </c>
      <c r="K38" s="71">
        <v>240</v>
      </c>
    </row>
    <row r="39" spans="1:13" ht="25.5" x14ac:dyDescent="0.2">
      <c r="A39" s="128" t="s">
        <v>361</v>
      </c>
      <c r="B39" s="71" t="s">
        <v>362</v>
      </c>
      <c r="C39" s="71" t="s">
        <v>363</v>
      </c>
      <c r="D39" s="71" t="s">
        <v>364</v>
      </c>
      <c r="E39" s="71" t="s">
        <v>365</v>
      </c>
      <c r="F39" s="71" t="s">
        <v>366</v>
      </c>
      <c r="G39" s="71" t="s">
        <v>367</v>
      </c>
      <c r="H39" s="71" t="s">
        <v>368</v>
      </c>
      <c r="I39" s="71" t="s">
        <v>369</v>
      </c>
      <c r="J39" s="71" t="s">
        <v>370</v>
      </c>
      <c r="K39" s="71" t="s">
        <v>371</v>
      </c>
    </row>
    <row r="40" spans="1:13" ht="25.5" x14ac:dyDescent="0.2">
      <c r="A40" s="128" t="s">
        <v>372</v>
      </c>
      <c r="B40" s="71" t="s">
        <v>54</v>
      </c>
      <c r="C40" s="71" t="s">
        <v>373</v>
      </c>
      <c r="D40" s="71" t="s">
        <v>374</v>
      </c>
      <c r="E40" s="71" t="s">
        <v>375</v>
      </c>
      <c r="F40" s="71" t="s">
        <v>376</v>
      </c>
      <c r="G40" s="71" t="s">
        <v>377</v>
      </c>
      <c r="H40" s="71" t="s">
        <v>378</v>
      </c>
      <c r="I40" s="71" t="s">
        <v>379</v>
      </c>
      <c r="J40" s="71" t="s">
        <v>380</v>
      </c>
      <c r="K40" s="71" t="s">
        <v>381</v>
      </c>
    </row>
    <row r="42" spans="1:13" ht="12.75" customHeight="1" x14ac:dyDescent="0.2">
      <c r="A42" s="686" t="s">
        <v>384</v>
      </c>
      <c r="B42" s="980" t="s">
        <v>387</v>
      </c>
      <c r="C42" s="981"/>
      <c r="D42" s="981"/>
      <c r="E42" s="981"/>
      <c r="F42" s="981"/>
      <c r="G42" s="981"/>
      <c r="H42" s="981"/>
      <c r="I42" s="981"/>
      <c r="J42" s="981"/>
      <c r="K42" s="981"/>
      <c r="L42" s="981"/>
      <c r="M42" s="982"/>
    </row>
    <row r="43" spans="1:13" x14ac:dyDescent="0.2">
      <c r="A43" s="686"/>
      <c r="B43" s="129" t="s">
        <v>385</v>
      </c>
      <c r="C43" s="71">
        <v>0</v>
      </c>
      <c r="D43" s="71">
        <v>5</v>
      </c>
      <c r="E43" s="71">
        <v>10</v>
      </c>
      <c r="F43" s="71">
        <v>15</v>
      </c>
      <c r="G43" s="71">
        <v>20</v>
      </c>
      <c r="H43" s="71">
        <v>25</v>
      </c>
      <c r="I43" s="71">
        <v>30</v>
      </c>
      <c r="J43" s="71">
        <v>35</v>
      </c>
      <c r="K43" s="71">
        <v>40</v>
      </c>
      <c r="L43" s="71">
        <v>45</v>
      </c>
      <c r="M43" s="71">
        <v>50</v>
      </c>
    </row>
    <row r="44" spans="1:13" x14ac:dyDescent="0.2">
      <c r="A44" s="130" t="s">
        <v>386</v>
      </c>
      <c r="B44" s="71">
        <v>1.21</v>
      </c>
      <c r="C44" s="71">
        <v>1.18</v>
      </c>
      <c r="D44" s="71">
        <v>1.1399999999999999</v>
      </c>
      <c r="E44" s="71">
        <v>1.1100000000000001</v>
      </c>
      <c r="F44" s="71">
        <v>1.07</v>
      </c>
      <c r="G44" s="71">
        <v>1.04</v>
      </c>
      <c r="H44" s="71">
        <v>1</v>
      </c>
      <c r="I44" s="71">
        <v>0.96</v>
      </c>
      <c r="J44" s="71">
        <v>0.92</v>
      </c>
      <c r="K44" s="71">
        <v>0.88</v>
      </c>
      <c r="L44" s="71">
        <v>0.83</v>
      </c>
      <c r="M44" s="71">
        <v>0.78</v>
      </c>
    </row>
    <row r="46" spans="1:13" ht="63.75" customHeight="1" x14ac:dyDescent="0.2">
      <c r="A46" s="983" t="s">
        <v>683</v>
      </c>
      <c r="B46" s="986" t="s">
        <v>684</v>
      </c>
      <c r="C46" s="987"/>
      <c r="D46" s="988"/>
      <c r="E46" s="986" t="s">
        <v>685</v>
      </c>
      <c r="F46" s="988"/>
    </row>
    <row r="47" spans="1:13" ht="63.75" x14ac:dyDescent="0.2">
      <c r="A47" s="984"/>
      <c r="B47" s="983" t="s">
        <v>686</v>
      </c>
      <c r="C47" s="986" t="s">
        <v>687</v>
      </c>
      <c r="D47" s="988"/>
      <c r="E47" s="357" t="s">
        <v>686</v>
      </c>
      <c r="F47" s="357" t="s">
        <v>687</v>
      </c>
    </row>
    <row r="48" spans="1:13" x14ac:dyDescent="0.2">
      <c r="A48" s="985"/>
      <c r="B48" s="985"/>
      <c r="C48" s="357" t="s">
        <v>688</v>
      </c>
      <c r="D48" s="357" t="s">
        <v>689</v>
      </c>
      <c r="E48" s="358"/>
      <c r="F48" s="358"/>
    </row>
    <row r="49" spans="1:6" x14ac:dyDescent="0.2">
      <c r="A49" s="359">
        <v>16</v>
      </c>
      <c r="B49" s="359">
        <v>100</v>
      </c>
      <c r="C49" s="359" t="s">
        <v>54</v>
      </c>
      <c r="D49" s="359" t="s">
        <v>54</v>
      </c>
      <c r="E49" s="359">
        <v>1.5</v>
      </c>
      <c r="F49" s="359" t="s">
        <v>54</v>
      </c>
    </row>
    <row r="50" spans="1:6" x14ac:dyDescent="0.2">
      <c r="A50" s="359">
        <v>25</v>
      </c>
      <c r="B50" s="359">
        <v>130</v>
      </c>
      <c r="C50" s="359" t="s">
        <v>54</v>
      </c>
      <c r="D50" s="359" t="s">
        <v>54</v>
      </c>
      <c r="E50" s="359">
        <v>2.2999999999999998</v>
      </c>
      <c r="F50" s="359" t="s">
        <v>54</v>
      </c>
    </row>
    <row r="51" spans="1:6" x14ac:dyDescent="0.2">
      <c r="A51" s="359">
        <v>35</v>
      </c>
      <c r="B51" s="359">
        <v>160</v>
      </c>
      <c r="C51" s="359">
        <v>200</v>
      </c>
      <c r="D51" s="359">
        <v>220</v>
      </c>
      <c r="E51" s="359">
        <v>3.2</v>
      </c>
      <c r="F51" s="359">
        <v>3</v>
      </c>
    </row>
    <row r="52" spans="1:6" x14ac:dyDescent="0.2">
      <c r="A52" s="359">
        <v>50</v>
      </c>
      <c r="B52" s="359">
        <v>195</v>
      </c>
      <c r="C52" s="359">
        <v>245</v>
      </c>
      <c r="D52" s="359">
        <v>270</v>
      </c>
      <c r="E52" s="359">
        <v>4.5999999999999996</v>
      </c>
      <c r="F52" s="359">
        <v>4.3</v>
      </c>
    </row>
    <row r="53" spans="1:6" x14ac:dyDescent="0.2">
      <c r="A53" s="359">
        <v>70</v>
      </c>
      <c r="B53" s="359">
        <v>240</v>
      </c>
      <c r="C53" s="359">
        <v>310</v>
      </c>
      <c r="D53" s="359">
        <v>340</v>
      </c>
      <c r="E53" s="359">
        <v>6.5</v>
      </c>
      <c r="F53" s="359">
        <v>6</v>
      </c>
    </row>
    <row r="54" spans="1:6" x14ac:dyDescent="0.2">
      <c r="A54" s="359">
        <v>95</v>
      </c>
      <c r="B54" s="359">
        <v>300</v>
      </c>
      <c r="C54" s="359">
        <v>370</v>
      </c>
      <c r="D54" s="359">
        <v>400</v>
      </c>
      <c r="E54" s="359">
        <v>8.8000000000000007</v>
      </c>
      <c r="F54" s="359">
        <v>8.1999999999999993</v>
      </c>
    </row>
    <row r="55" spans="1:6" x14ac:dyDescent="0.2">
      <c r="A55" s="359">
        <v>120</v>
      </c>
      <c r="B55" s="359">
        <v>340</v>
      </c>
      <c r="C55" s="359">
        <v>430</v>
      </c>
      <c r="D55" s="359">
        <v>460</v>
      </c>
      <c r="E55" s="359">
        <v>10.9</v>
      </c>
      <c r="F55" s="359">
        <v>10.3</v>
      </c>
    </row>
    <row r="56" spans="1:6" x14ac:dyDescent="0.2">
      <c r="A56" s="359">
        <v>150</v>
      </c>
      <c r="B56" s="359">
        <v>380</v>
      </c>
      <c r="C56" s="359">
        <v>485</v>
      </c>
      <c r="D56" s="359">
        <v>520</v>
      </c>
      <c r="E56" s="359">
        <v>13.2</v>
      </c>
      <c r="F56" s="359">
        <v>12.9</v>
      </c>
    </row>
    <row r="57" spans="1:6" x14ac:dyDescent="0.2">
      <c r="A57" s="359">
        <v>185</v>
      </c>
      <c r="B57" s="359">
        <v>436</v>
      </c>
      <c r="C57" s="359">
        <v>560</v>
      </c>
      <c r="D57" s="359">
        <v>600</v>
      </c>
      <c r="E57" s="359">
        <v>16.5</v>
      </c>
      <c r="F57" s="359">
        <v>15.9</v>
      </c>
    </row>
    <row r="58" spans="1:6" x14ac:dyDescent="0.2">
      <c r="A58" s="359">
        <v>240</v>
      </c>
      <c r="B58" s="359">
        <v>515</v>
      </c>
      <c r="C58" s="359">
        <v>600</v>
      </c>
      <c r="D58" s="359">
        <v>670</v>
      </c>
      <c r="E58" s="359">
        <v>22</v>
      </c>
      <c r="F58" s="359">
        <v>20.6</v>
      </c>
    </row>
  </sheetData>
  <mergeCells count="16">
    <mergeCell ref="A42:A43"/>
    <mergeCell ref="B42:M42"/>
    <mergeCell ref="A46:A48"/>
    <mergeCell ref="B46:D46"/>
    <mergeCell ref="E46:F46"/>
    <mergeCell ref="B47:B48"/>
    <mergeCell ref="C47:D47"/>
    <mergeCell ref="B37:K37"/>
    <mergeCell ref="B36:K36"/>
    <mergeCell ref="A36:A38"/>
    <mergeCell ref="D5:E5"/>
    <mergeCell ref="F5:F6"/>
    <mergeCell ref="G5:G6"/>
    <mergeCell ref="H5:H6"/>
    <mergeCell ref="B5:C5"/>
    <mergeCell ref="A5:A6"/>
  </mergeCells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FF0000"/>
  </sheetPr>
  <dimension ref="A2:W118"/>
  <sheetViews>
    <sheetView zoomScale="85" zoomScaleNormal="85" workbookViewId="0">
      <selection activeCell="L9" sqref="L9:L39"/>
    </sheetView>
  </sheetViews>
  <sheetFormatPr defaultRowHeight="12.75" x14ac:dyDescent="0.2"/>
  <cols>
    <col min="1" max="17" width="12.7109375" style="456" customWidth="1"/>
    <col min="18" max="264" width="9.140625" style="456"/>
    <col min="265" max="265" width="10.28515625" style="456" bestFit="1" customWidth="1"/>
    <col min="266" max="520" width="9.140625" style="456"/>
    <col min="521" max="521" width="10.28515625" style="456" bestFit="1" customWidth="1"/>
    <col min="522" max="776" width="9.140625" style="456"/>
    <col min="777" max="777" width="10.28515625" style="456" bestFit="1" customWidth="1"/>
    <col min="778" max="1032" width="9.140625" style="456"/>
    <col min="1033" max="1033" width="10.28515625" style="456" bestFit="1" customWidth="1"/>
    <col min="1034" max="1288" width="9.140625" style="456"/>
    <col min="1289" max="1289" width="10.28515625" style="456" bestFit="1" customWidth="1"/>
    <col min="1290" max="1544" width="9.140625" style="456"/>
    <col min="1545" max="1545" width="10.28515625" style="456" bestFit="1" customWidth="1"/>
    <col min="1546" max="1800" width="9.140625" style="456"/>
    <col min="1801" max="1801" width="10.28515625" style="456" bestFit="1" customWidth="1"/>
    <col min="1802" max="2056" width="9.140625" style="456"/>
    <col min="2057" max="2057" width="10.28515625" style="456" bestFit="1" customWidth="1"/>
    <col min="2058" max="2312" width="9.140625" style="456"/>
    <col min="2313" max="2313" width="10.28515625" style="456" bestFit="1" customWidth="1"/>
    <col min="2314" max="2568" width="9.140625" style="456"/>
    <col min="2569" max="2569" width="10.28515625" style="456" bestFit="1" customWidth="1"/>
    <col min="2570" max="2824" width="9.140625" style="456"/>
    <col min="2825" max="2825" width="10.28515625" style="456" bestFit="1" customWidth="1"/>
    <col min="2826" max="3080" width="9.140625" style="456"/>
    <col min="3081" max="3081" width="10.28515625" style="456" bestFit="1" customWidth="1"/>
    <col min="3082" max="3336" width="9.140625" style="456"/>
    <col min="3337" max="3337" width="10.28515625" style="456" bestFit="1" customWidth="1"/>
    <col min="3338" max="3592" width="9.140625" style="456"/>
    <col min="3593" max="3593" width="10.28515625" style="456" bestFit="1" customWidth="1"/>
    <col min="3594" max="3848" width="9.140625" style="456"/>
    <col min="3849" max="3849" width="10.28515625" style="456" bestFit="1" customWidth="1"/>
    <col min="3850" max="4104" width="9.140625" style="456"/>
    <col min="4105" max="4105" width="10.28515625" style="456" bestFit="1" customWidth="1"/>
    <col min="4106" max="4360" width="9.140625" style="456"/>
    <col min="4361" max="4361" width="10.28515625" style="456" bestFit="1" customWidth="1"/>
    <col min="4362" max="4616" width="9.140625" style="456"/>
    <col min="4617" max="4617" width="10.28515625" style="456" bestFit="1" customWidth="1"/>
    <col min="4618" max="4872" width="9.140625" style="456"/>
    <col min="4873" max="4873" width="10.28515625" style="456" bestFit="1" customWidth="1"/>
    <col min="4874" max="5128" width="9.140625" style="456"/>
    <col min="5129" max="5129" width="10.28515625" style="456" bestFit="1" customWidth="1"/>
    <col min="5130" max="5384" width="9.140625" style="456"/>
    <col min="5385" max="5385" width="10.28515625" style="456" bestFit="1" customWidth="1"/>
    <col min="5386" max="5640" width="9.140625" style="456"/>
    <col min="5641" max="5641" width="10.28515625" style="456" bestFit="1" customWidth="1"/>
    <col min="5642" max="5896" width="9.140625" style="456"/>
    <col min="5897" max="5897" width="10.28515625" style="456" bestFit="1" customWidth="1"/>
    <col min="5898" max="6152" width="9.140625" style="456"/>
    <col min="6153" max="6153" width="10.28515625" style="456" bestFit="1" customWidth="1"/>
    <col min="6154" max="6408" width="9.140625" style="456"/>
    <col min="6409" max="6409" width="10.28515625" style="456" bestFit="1" customWidth="1"/>
    <col min="6410" max="6664" width="9.140625" style="456"/>
    <col min="6665" max="6665" width="10.28515625" style="456" bestFit="1" customWidth="1"/>
    <col min="6666" max="6920" width="9.140625" style="456"/>
    <col min="6921" max="6921" width="10.28515625" style="456" bestFit="1" customWidth="1"/>
    <col min="6922" max="7176" width="9.140625" style="456"/>
    <col min="7177" max="7177" width="10.28515625" style="456" bestFit="1" customWidth="1"/>
    <col min="7178" max="7432" width="9.140625" style="456"/>
    <col min="7433" max="7433" width="10.28515625" style="456" bestFit="1" customWidth="1"/>
    <col min="7434" max="7688" width="9.140625" style="456"/>
    <col min="7689" max="7689" width="10.28515625" style="456" bestFit="1" customWidth="1"/>
    <col min="7690" max="7944" width="9.140625" style="456"/>
    <col min="7945" max="7945" width="10.28515625" style="456" bestFit="1" customWidth="1"/>
    <col min="7946" max="8200" width="9.140625" style="456"/>
    <col min="8201" max="8201" width="10.28515625" style="456" bestFit="1" customWidth="1"/>
    <col min="8202" max="8456" width="9.140625" style="456"/>
    <col min="8457" max="8457" width="10.28515625" style="456" bestFit="1" customWidth="1"/>
    <col min="8458" max="8712" width="9.140625" style="456"/>
    <col min="8713" max="8713" width="10.28515625" style="456" bestFit="1" customWidth="1"/>
    <col min="8714" max="8968" width="9.140625" style="456"/>
    <col min="8969" max="8969" width="10.28515625" style="456" bestFit="1" customWidth="1"/>
    <col min="8970" max="9224" width="9.140625" style="456"/>
    <col min="9225" max="9225" width="10.28515625" style="456" bestFit="1" customWidth="1"/>
    <col min="9226" max="9480" width="9.140625" style="456"/>
    <col min="9481" max="9481" width="10.28515625" style="456" bestFit="1" customWidth="1"/>
    <col min="9482" max="9736" width="9.140625" style="456"/>
    <col min="9737" max="9737" width="10.28515625" style="456" bestFit="1" customWidth="1"/>
    <col min="9738" max="9992" width="9.140625" style="456"/>
    <col min="9993" max="9993" width="10.28515625" style="456" bestFit="1" customWidth="1"/>
    <col min="9994" max="10248" width="9.140625" style="456"/>
    <col min="10249" max="10249" width="10.28515625" style="456" bestFit="1" customWidth="1"/>
    <col min="10250" max="10504" width="9.140625" style="456"/>
    <col min="10505" max="10505" width="10.28515625" style="456" bestFit="1" customWidth="1"/>
    <col min="10506" max="10760" width="9.140625" style="456"/>
    <col min="10761" max="10761" width="10.28515625" style="456" bestFit="1" customWidth="1"/>
    <col min="10762" max="11016" width="9.140625" style="456"/>
    <col min="11017" max="11017" width="10.28515625" style="456" bestFit="1" customWidth="1"/>
    <col min="11018" max="11272" width="9.140625" style="456"/>
    <col min="11273" max="11273" width="10.28515625" style="456" bestFit="1" customWidth="1"/>
    <col min="11274" max="11528" width="9.140625" style="456"/>
    <col min="11529" max="11529" width="10.28515625" style="456" bestFit="1" customWidth="1"/>
    <col min="11530" max="11784" width="9.140625" style="456"/>
    <col min="11785" max="11785" width="10.28515625" style="456" bestFit="1" customWidth="1"/>
    <col min="11786" max="12040" width="9.140625" style="456"/>
    <col min="12041" max="12041" width="10.28515625" style="456" bestFit="1" customWidth="1"/>
    <col min="12042" max="12296" width="9.140625" style="456"/>
    <col min="12297" max="12297" width="10.28515625" style="456" bestFit="1" customWidth="1"/>
    <col min="12298" max="12552" width="9.140625" style="456"/>
    <col min="12553" max="12553" width="10.28515625" style="456" bestFit="1" customWidth="1"/>
    <col min="12554" max="12808" width="9.140625" style="456"/>
    <col min="12809" max="12809" width="10.28515625" style="456" bestFit="1" customWidth="1"/>
    <col min="12810" max="13064" width="9.140625" style="456"/>
    <col min="13065" max="13065" width="10.28515625" style="456" bestFit="1" customWidth="1"/>
    <col min="13066" max="13320" width="9.140625" style="456"/>
    <col min="13321" max="13321" width="10.28515625" style="456" bestFit="1" customWidth="1"/>
    <col min="13322" max="13576" width="9.140625" style="456"/>
    <col min="13577" max="13577" width="10.28515625" style="456" bestFit="1" customWidth="1"/>
    <col min="13578" max="13832" width="9.140625" style="456"/>
    <col min="13833" max="13833" width="10.28515625" style="456" bestFit="1" customWidth="1"/>
    <col min="13834" max="14088" width="9.140625" style="456"/>
    <col min="14089" max="14089" width="10.28515625" style="456" bestFit="1" customWidth="1"/>
    <col min="14090" max="14344" width="9.140625" style="456"/>
    <col min="14345" max="14345" width="10.28515625" style="456" bestFit="1" customWidth="1"/>
    <col min="14346" max="14600" width="9.140625" style="456"/>
    <col min="14601" max="14601" width="10.28515625" style="456" bestFit="1" customWidth="1"/>
    <col min="14602" max="14856" width="9.140625" style="456"/>
    <col min="14857" max="14857" width="10.28515625" style="456" bestFit="1" customWidth="1"/>
    <col min="14858" max="15112" width="9.140625" style="456"/>
    <col min="15113" max="15113" width="10.28515625" style="456" bestFit="1" customWidth="1"/>
    <col min="15114" max="15368" width="9.140625" style="456"/>
    <col min="15369" max="15369" width="10.28515625" style="456" bestFit="1" customWidth="1"/>
    <col min="15370" max="15624" width="9.140625" style="456"/>
    <col min="15625" max="15625" width="10.28515625" style="456" bestFit="1" customWidth="1"/>
    <col min="15626" max="15880" width="9.140625" style="456"/>
    <col min="15881" max="15881" width="10.28515625" style="456" bestFit="1" customWidth="1"/>
    <col min="15882" max="16136" width="9.140625" style="456"/>
    <col min="16137" max="16137" width="10.28515625" style="456" bestFit="1" customWidth="1"/>
    <col min="16138" max="16384" width="9.140625" style="456"/>
  </cols>
  <sheetData>
    <row r="2" spans="1:16" ht="33" customHeight="1" x14ac:dyDescent="0.2">
      <c r="A2" s="989" t="s">
        <v>737</v>
      </c>
      <c r="B2" s="989"/>
      <c r="C2" s="989"/>
      <c r="D2" s="455">
        <v>105</v>
      </c>
    </row>
    <row r="3" spans="1:16" x14ac:dyDescent="0.2">
      <c r="D3" s="457" t="s">
        <v>733</v>
      </c>
    </row>
    <row r="5" spans="1:16" x14ac:dyDescent="0.2">
      <c r="A5" s="457"/>
    </row>
    <row r="6" spans="1:16" x14ac:dyDescent="0.2">
      <c r="A6" s="457" t="s">
        <v>833</v>
      </c>
    </row>
    <row r="7" spans="1:16" ht="13.5" thickBot="1" x14ac:dyDescent="0.25">
      <c r="A7" s="990" t="s">
        <v>840</v>
      </c>
      <c r="B7" s="992" t="s">
        <v>841</v>
      </c>
      <c r="C7" s="993"/>
      <c r="D7" s="993"/>
      <c r="E7" s="993"/>
      <c r="F7" s="993"/>
      <c r="G7" s="993"/>
      <c r="H7" s="993"/>
      <c r="I7" s="993"/>
      <c r="J7" s="994"/>
    </row>
    <row r="8" spans="1:16" ht="63.75" x14ac:dyDescent="0.2">
      <c r="A8" s="991"/>
      <c r="B8" s="458" t="s">
        <v>842</v>
      </c>
      <c r="C8" s="458" t="s">
        <v>843</v>
      </c>
      <c r="D8" s="458" t="s">
        <v>844</v>
      </c>
      <c r="E8" s="458" t="s">
        <v>845</v>
      </c>
      <c r="F8" s="459" t="s">
        <v>846</v>
      </c>
      <c r="G8" s="458" t="s">
        <v>847</v>
      </c>
      <c r="H8" s="459" t="s">
        <v>848</v>
      </c>
      <c r="I8" s="458" t="s">
        <v>849</v>
      </c>
      <c r="J8" s="458" t="s">
        <v>850</v>
      </c>
      <c r="L8" s="471" t="s">
        <v>95</v>
      </c>
      <c r="M8" s="472" t="s">
        <v>958</v>
      </c>
      <c r="N8" s="472" t="s">
        <v>959</v>
      </c>
      <c r="O8" s="472" t="s">
        <v>960</v>
      </c>
      <c r="P8" s="473" t="s">
        <v>961</v>
      </c>
    </row>
    <row r="9" spans="1:16" x14ac:dyDescent="0.2">
      <c r="A9" s="460">
        <v>16</v>
      </c>
      <c r="B9" s="460">
        <v>1</v>
      </c>
      <c r="C9" s="460">
        <v>1.7</v>
      </c>
      <c r="D9" s="460">
        <v>1</v>
      </c>
      <c r="E9" s="460">
        <v>4500</v>
      </c>
      <c r="F9" s="460">
        <v>15.9</v>
      </c>
      <c r="G9" s="460">
        <v>5.0999999999999996</v>
      </c>
      <c r="H9" s="460">
        <v>1.8007</v>
      </c>
      <c r="I9" s="460">
        <v>3021</v>
      </c>
      <c r="J9" s="460">
        <v>43</v>
      </c>
      <c r="K9" s="456">
        <v>105</v>
      </c>
      <c r="L9" s="474">
        <f>0.1445*LOG10(2*M9/G9)+0.0157</f>
        <v>0.35839779960772994</v>
      </c>
      <c r="M9" s="475">
        <f>(N9*O9*P9)^(1/3)</f>
        <v>600</v>
      </c>
      <c r="N9" s="475">
        <v>600</v>
      </c>
      <c r="O9" s="475">
        <v>600</v>
      </c>
      <c r="P9" s="476">
        <v>600</v>
      </c>
    </row>
    <row r="10" spans="1:16" x14ac:dyDescent="0.2">
      <c r="A10" s="460">
        <v>25</v>
      </c>
      <c r="B10" s="460">
        <v>7</v>
      </c>
      <c r="C10" s="460">
        <v>2.13</v>
      </c>
      <c r="D10" s="460">
        <v>1</v>
      </c>
      <c r="E10" s="460">
        <v>4000</v>
      </c>
      <c r="F10" s="460">
        <v>24.9</v>
      </c>
      <c r="G10" s="460">
        <v>6.4</v>
      </c>
      <c r="H10" s="460">
        <v>1.1497999999999999</v>
      </c>
      <c r="I10" s="460">
        <v>4500</v>
      </c>
      <c r="J10" s="460">
        <v>68</v>
      </c>
      <c r="K10" s="456">
        <v>136</v>
      </c>
      <c r="L10" s="474">
        <f t="shared" ref="L10:L20" si="0">0.1445*LOG10(2*M10/G10)+0.0157</f>
        <v>0.34414868381321007</v>
      </c>
      <c r="M10" s="475">
        <f t="shared" ref="M10:M20" si="1">(N10*O10*P10)^(1/3)</f>
        <v>600</v>
      </c>
      <c r="N10" s="475">
        <v>600</v>
      </c>
      <c r="O10" s="475">
        <v>600</v>
      </c>
      <c r="P10" s="476">
        <v>600</v>
      </c>
    </row>
    <row r="11" spans="1:16" x14ac:dyDescent="0.2">
      <c r="A11" s="460">
        <v>35</v>
      </c>
      <c r="B11" s="460">
        <v>7</v>
      </c>
      <c r="C11" s="460">
        <v>2.5</v>
      </c>
      <c r="D11" s="460">
        <v>1</v>
      </c>
      <c r="E11" s="460">
        <v>4000</v>
      </c>
      <c r="F11" s="460">
        <v>34.299999999999997</v>
      </c>
      <c r="G11" s="460">
        <v>7.5</v>
      </c>
      <c r="H11" s="460">
        <v>0.8347</v>
      </c>
      <c r="I11" s="460">
        <v>5913</v>
      </c>
      <c r="J11" s="460">
        <v>94</v>
      </c>
      <c r="K11" s="456">
        <v>170</v>
      </c>
      <c r="L11" s="474">
        <f t="shared" si="0"/>
        <v>0.33419533749378105</v>
      </c>
      <c r="M11" s="475">
        <f t="shared" si="1"/>
        <v>600</v>
      </c>
      <c r="N11" s="475">
        <v>600</v>
      </c>
      <c r="O11" s="475">
        <v>600</v>
      </c>
      <c r="P11" s="476">
        <v>600</v>
      </c>
    </row>
    <row r="12" spans="1:16" x14ac:dyDescent="0.2">
      <c r="A12" s="460">
        <v>40</v>
      </c>
      <c r="B12" s="460">
        <v>7</v>
      </c>
      <c r="C12" s="460">
        <v>2.7</v>
      </c>
      <c r="D12" s="460">
        <v>1</v>
      </c>
      <c r="E12" s="460">
        <v>3500</v>
      </c>
      <c r="F12" s="460">
        <v>40</v>
      </c>
      <c r="G12" s="460">
        <v>8.09</v>
      </c>
      <c r="H12" s="460">
        <v>0.7157</v>
      </c>
      <c r="I12" s="460">
        <v>6800</v>
      </c>
      <c r="J12" s="460">
        <v>109</v>
      </c>
      <c r="K12" s="470">
        <v>170</v>
      </c>
      <c r="L12" s="474">
        <f t="shared" si="0"/>
        <v>0.32944312868090841</v>
      </c>
      <c r="M12" s="475">
        <f t="shared" si="1"/>
        <v>600</v>
      </c>
      <c r="N12" s="475">
        <v>600</v>
      </c>
      <c r="O12" s="475">
        <v>600</v>
      </c>
      <c r="P12" s="476">
        <v>600</v>
      </c>
    </row>
    <row r="13" spans="1:16" x14ac:dyDescent="0.2">
      <c r="A13" s="460">
        <v>50</v>
      </c>
      <c r="B13" s="460">
        <v>7</v>
      </c>
      <c r="C13" s="460">
        <v>3</v>
      </c>
      <c r="D13" s="460">
        <v>1</v>
      </c>
      <c r="E13" s="460">
        <v>3500</v>
      </c>
      <c r="F13" s="460">
        <v>49.5</v>
      </c>
      <c r="G13" s="460">
        <v>9</v>
      </c>
      <c r="H13" s="460">
        <v>0.57840000000000003</v>
      </c>
      <c r="I13" s="460">
        <v>8198</v>
      </c>
      <c r="J13" s="460">
        <v>135</v>
      </c>
      <c r="K13" s="456">
        <v>215</v>
      </c>
      <c r="L13" s="474">
        <f t="shared" si="0"/>
        <v>0.32275364743989932</v>
      </c>
      <c r="M13" s="475">
        <f t="shared" si="1"/>
        <v>600</v>
      </c>
      <c r="N13" s="475">
        <v>600</v>
      </c>
      <c r="O13" s="475">
        <v>600</v>
      </c>
      <c r="P13" s="476">
        <v>600</v>
      </c>
    </row>
    <row r="14" spans="1:16" x14ac:dyDescent="0.2">
      <c r="A14" s="460">
        <v>63</v>
      </c>
      <c r="B14" s="460">
        <v>7</v>
      </c>
      <c r="C14" s="460">
        <v>3.39</v>
      </c>
      <c r="D14" s="460">
        <v>1</v>
      </c>
      <c r="E14" s="460">
        <v>2500</v>
      </c>
      <c r="F14" s="460">
        <v>63</v>
      </c>
      <c r="G14" s="460">
        <v>10.16</v>
      </c>
      <c r="H14" s="460">
        <v>0.45440000000000003</v>
      </c>
      <c r="I14" s="460">
        <v>10390</v>
      </c>
      <c r="J14" s="460">
        <v>172</v>
      </c>
      <c r="K14" s="470">
        <v>215</v>
      </c>
      <c r="L14" s="474">
        <f t="shared" si="0"/>
        <v>0.31514554925541016</v>
      </c>
      <c r="M14" s="475">
        <f t="shared" si="1"/>
        <v>600</v>
      </c>
      <c r="N14" s="475">
        <v>600</v>
      </c>
      <c r="O14" s="475">
        <v>600</v>
      </c>
      <c r="P14" s="476">
        <v>600</v>
      </c>
    </row>
    <row r="15" spans="1:16" x14ac:dyDescent="0.2">
      <c r="A15" s="460">
        <v>70</v>
      </c>
      <c r="B15" s="460">
        <v>7</v>
      </c>
      <c r="C15" s="460">
        <v>3.55</v>
      </c>
      <c r="D15" s="460">
        <v>1</v>
      </c>
      <c r="E15" s="460">
        <v>2500</v>
      </c>
      <c r="F15" s="460">
        <v>69.3</v>
      </c>
      <c r="G15" s="460">
        <v>10.7</v>
      </c>
      <c r="H15" s="460">
        <v>0.41310000000000002</v>
      </c>
      <c r="I15" s="460">
        <v>11288</v>
      </c>
      <c r="J15" s="460">
        <v>189</v>
      </c>
      <c r="K15" s="456">
        <v>265</v>
      </c>
      <c r="L15" s="474">
        <f t="shared" si="0"/>
        <v>0.31189573417836897</v>
      </c>
      <c r="M15" s="475">
        <f t="shared" si="1"/>
        <v>600</v>
      </c>
      <c r="N15" s="475">
        <v>600</v>
      </c>
      <c r="O15" s="475">
        <v>600</v>
      </c>
      <c r="P15" s="476">
        <v>600</v>
      </c>
    </row>
    <row r="16" spans="1:16" x14ac:dyDescent="0.2">
      <c r="A16" s="460">
        <v>95</v>
      </c>
      <c r="B16" s="460">
        <v>7</v>
      </c>
      <c r="C16" s="460">
        <v>4.0999999999999996</v>
      </c>
      <c r="D16" s="460">
        <v>1</v>
      </c>
      <c r="E16" s="460">
        <v>2000</v>
      </c>
      <c r="F16" s="460">
        <v>92.4</v>
      </c>
      <c r="G16" s="460">
        <v>12.3</v>
      </c>
      <c r="H16" s="460">
        <v>0.31140000000000001</v>
      </c>
      <c r="I16" s="460">
        <v>14784</v>
      </c>
      <c r="J16" s="460">
        <v>252</v>
      </c>
      <c r="K16" s="456">
        <v>320</v>
      </c>
      <c r="L16" s="474">
        <f t="shared" si="0"/>
        <v>0.30315040145088873</v>
      </c>
      <c r="M16" s="475">
        <f t="shared" si="1"/>
        <v>600</v>
      </c>
      <c r="N16" s="475">
        <v>600</v>
      </c>
      <c r="O16" s="475">
        <v>600</v>
      </c>
      <c r="P16" s="476">
        <v>600</v>
      </c>
    </row>
    <row r="17" spans="1:16" x14ac:dyDescent="0.2">
      <c r="A17" s="460">
        <v>100</v>
      </c>
      <c r="B17" s="460">
        <v>19</v>
      </c>
      <c r="C17" s="460">
        <v>2.59</v>
      </c>
      <c r="D17" s="460">
        <v>2</v>
      </c>
      <c r="E17" s="460">
        <v>1500</v>
      </c>
      <c r="F17" s="460">
        <v>100</v>
      </c>
      <c r="G17" s="460">
        <v>12.94</v>
      </c>
      <c r="H17" s="460">
        <v>0.28770000000000001</v>
      </c>
      <c r="I17" s="460">
        <v>17000</v>
      </c>
      <c r="J17" s="460">
        <v>275</v>
      </c>
      <c r="K17" s="470">
        <v>320</v>
      </c>
      <c r="L17" s="474">
        <f t="shared" si="0"/>
        <v>0.29996718712380926</v>
      </c>
      <c r="M17" s="475">
        <f t="shared" si="1"/>
        <v>600</v>
      </c>
      <c r="N17" s="475">
        <v>600</v>
      </c>
      <c r="O17" s="475">
        <v>600</v>
      </c>
      <c r="P17" s="476">
        <v>600</v>
      </c>
    </row>
    <row r="18" spans="1:16" x14ac:dyDescent="0.2">
      <c r="A18" s="460">
        <v>120</v>
      </c>
      <c r="B18" s="460">
        <v>19</v>
      </c>
      <c r="C18" s="460">
        <v>2.8</v>
      </c>
      <c r="D18" s="460">
        <v>2</v>
      </c>
      <c r="E18" s="460">
        <v>1500</v>
      </c>
      <c r="F18" s="460">
        <v>117</v>
      </c>
      <c r="G18" s="460">
        <v>14</v>
      </c>
      <c r="H18" s="460">
        <v>0.24590000000000001</v>
      </c>
      <c r="I18" s="460">
        <v>19890</v>
      </c>
      <c r="J18" s="460">
        <v>321</v>
      </c>
      <c r="K18" s="456">
        <v>375</v>
      </c>
      <c r="L18" s="474">
        <f t="shared" si="0"/>
        <v>0.29502618889837634</v>
      </c>
      <c r="M18" s="475">
        <f t="shared" si="1"/>
        <v>600</v>
      </c>
      <c r="N18" s="475">
        <v>600</v>
      </c>
      <c r="O18" s="475">
        <v>600</v>
      </c>
      <c r="P18" s="476">
        <v>600</v>
      </c>
    </row>
    <row r="19" spans="1:16" x14ac:dyDescent="0.2">
      <c r="A19" s="460">
        <v>125</v>
      </c>
      <c r="B19" s="460">
        <v>19</v>
      </c>
      <c r="C19" s="460">
        <v>2.89</v>
      </c>
      <c r="D19" s="460">
        <v>2</v>
      </c>
      <c r="E19" s="460">
        <v>1250</v>
      </c>
      <c r="F19" s="460">
        <v>125</v>
      </c>
      <c r="G19" s="460">
        <v>14.47</v>
      </c>
      <c r="H19" s="460">
        <v>0.2301</v>
      </c>
      <c r="I19" s="460">
        <v>21250</v>
      </c>
      <c r="J19" s="460">
        <v>344</v>
      </c>
      <c r="K19" s="470">
        <v>375</v>
      </c>
      <c r="L19" s="474">
        <f t="shared" si="0"/>
        <v>0.29295398730718086</v>
      </c>
      <c r="M19" s="475">
        <f t="shared" si="1"/>
        <v>600</v>
      </c>
      <c r="N19" s="475">
        <v>600</v>
      </c>
      <c r="O19" s="475">
        <v>600</v>
      </c>
      <c r="P19" s="476">
        <v>600</v>
      </c>
    </row>
    <row r="20" spans="1:16" ht="13.5" thickBot="1" x14ac:dyDescent="0.25">
      <c r="A20" s="460">
        <v>150</v>
      </c>
      <c r="B20" s="460">
        <v>19</v>
      </c>
      <c r="C20" s="460">
        <v>3.15</v>
      </c>
      <c r="D20" s="460">
        <v>2</v>
      </c>
      <c r="E20" s="460">
        <v>1250</v>
      </c>
      <c r="F20" s="460">
        <v>148</v>
      </c>
      <c r="G20" s="460">
        <v>15.8</v>
      </c>
      <c r="H20" s="460">
        <v>0.19439999999999999</v>
      </c>
      <c r="I20" s="460">
        <v>24420</v>
      </c>
      <c r="J20" s="460">
        <v>406</v>
      </c>
      <c r="K20" s="456">
        <v>440</v>
      </c>
      <c r="L20" s="477">
        <f t="shared" si="0"/>
        <v>0.28743574098896768</v>
      </c>
      <c r="M20" s="478">
        <f t="shared" si="1"/>
        <v>600</v>
      </c>
      <c r="N20" s="478">
        <v>600</v>
      </c>
      <c r="O20" s="478">
        <v>600</v>
      </c>
      <c r="P20" s="479">
        <v>600</v>
      </c>
    </row>
    <row r="21" spans="1:16" ht="13.5" thickBot="1" x14ac:dyDescent="0.25">
      <c r="A21" s="460">
        <v>160</v>
      </c>
      <c r="B21" s="460">
        <v>19</v>
      </c>
      <c r="C21" s="460">
        <v>3.27</v>
      </c>
      <c r="D21" s="460">
        <v>2</v>
      </c>
      <c r="E21" s="460">
        <v>1000</v>
      </c>
      <c r="F21" s="460">
        <v>160</v>
      </c>
      <c r="G21" s="460">
        <v>16.37</v>
      </c>
      <c r="H21" s="460">
        <v>0.17979999999999999</v>
      </c>
      <c r="I21" s="460">
        <v>26400</v>
      </c>
      <c r="J21" s="460">
        <v>440</v>
      </c>
      <c r="K21" s="470">
        <v>440</v>
      </c>
      <c r="L21" s="477">
        <f t="shared" ref="L21:L39" si="2">0.1445*LOG10(2*M21/G21)+0.0157</f>
        <v>0.28521165587885622</v>
      </c>
      <c r="M21" s="478">
        <f t="shared" ref="M21:M39" si="3">(N21*O21*P21)^(1/3)</f>
        <v>600</v>
      </c>
      <c r="N21" s="478">
        <v>600</v>
      </c>
      <c r="O21" s="478">
        <v>600</v>
      </c>
      <c r="P21" s="479">
        <v>600</v>
      </c>
    </row>
    <row r="22" spans="1:16" ht="13.5" thickBot="1" x14ac:dyDescent="0.25">
      <c r="A22" s="460">
        <v>185</v>
      </c>
      <c r="B22" s="460">
        <v>19</v>
      </c>
      <c r="C22" s="460">
        <v>3.5</v>
      </c>
      <c r="D22" s="460">
        <v>2</v>
      </c>
      <c r="E22" s="460">
        <v>1000</v>
      </c>
      <c r="F22" s="460">
        <v>182.8</v>
      </c>
      <c r="G22" s="460">
        <v>17.5</v>
      </c>
      <c r="H22" s="460">
        <v>0.15740000000000001</v>
      </c>
      <c r="I22" s="460">
        <v>29832</v>
      </c>
      <c r="J22" s="460">
        <v>502</v>
      </c>
      <c r="K22" s="456">
        <v>500</v>
      </c>
      <c r="L22" s="477">
        <f t="shared" si="2"/>
        <v>0.28102269201871222</v>
      </c>
      <c r="M22" s="478">
        <f t="shared" si="3"/>
        <v>600</v>
      </c>
      <c r="N22" s="478">
        <v>600</v>
      </c>
      <c r="O22" s="478">
        <v>600</v>
      </c>
      <c r="P22" s="479">
        <v>600</v>
      </c>
    </row>
    <row r="23" spans="1:16" ht="13.5" thickBot="1" x14ac:dyDescent="0.25">
      <c r="A23" s="460">
        <v>200</v>
      </c>
      <c r="B23" s="460">
        <v>19</v>
      </c>
      <c r="C23" s="460">
        <v>3.66</v>
      </c>
      <c r="D23" s="460">
        <v>2</v>
      </c>
      <c r="E23" s="460">
        <v>1000</v>
      </c>
      <c r="F23" s="460">
        <v>200</v>
      </c>
      <c r="G23" s="460">
        <v>18.3</v>
      </c>
      <c r="H23" s="460">
        <v>0.14380000000000001</v>
      </c>
      <c r="I23" s="460">
        <v>32000</v>
      </c>
      <c r="J23" s="460">
        <v>550</v>
      </c>
      <c r="K23" s="470">
        <v>500</v>
      </c>
      <c r="L23" s="477">
        <f t="shared" si="2"/>
        <v>0.2782175075878347</v>
      </c>
      <c r="M23" s="478">
        <f t="shared" si="3"/>
        <v>600</v>
      </c>
      <c r="N23" s="478">
        <v>600</v>
      </c>
      <c r="O23" s="478">
        <v>600</v>
      </c>
      <c r="P23" s="479">
        <v>600</v>
      </c>
    </row>
    <row r="24" spans="1:16" ht="12.75" customHeight="1" thickBot="1" x14ac:dyDescent="0.25">
      <c r="A24" s="460">
        <v>240</v>
      </c>
      <c r="B24" s="460">
        <v>19</v>
      </c>
      <c r="C24" s="460">
        <v>4</v>
      </c>
      <c r="D24" s="460">
        <v>2</v>
      </c>
      <c r="E24" s="460">
        <v>1000</v>
      </c>
      <c r="F24" s="460">
        <v>238.7</v>
      </c>
      <c r="G24" s="460">
        <v>20</v>
      </c>
      <c r="H24" s="460">
        <v>0.1205</v>
      </c>
      <c r="I24" s="460">
        <v>38192</v>
      </c>
      <c r="J24" s="460">
        <v>655</v>
      </c>
      <c r="K24" s="456">
        <v>590</v>
      </c>
      <c r="L24" s="477">
        <f t="shared" si="2"/>
        <v>0.2726428556804365</v>
      </c>
      <c r="M24" s="478">
        <f t="shared" si="3"/>
        <v>600</v>
      </c>
      <c r="N24" s="478">
        <v>600</v>
      </c>
      <c r="O24" s="478">
        <v>600</v>
      </c>
      <c r="P24" s="479">
        <v>600</v>
      </c>
    </row>
    <row r="25" spans="1:16" ht="13.5" thickBot="1" x14ac:dyDescent="0.25">
      <c r="A25" s="460">
        <v>250</v>
      </c>
      <c r="B25" s="460">
        <v>19</v>
      </c>
      <c r="C25" s="460">
        <v>4.09</v>
      </c>
      <c r="D25" s="460">
        <v>2</v>
      </c>
      <c r="E25" s="460">
        <v>1000</v>
      </c>
      <c r="F25" s="460">
        <v>250</v>
      </c>
      <c r="G25" s="460">
        <v>20.47</v>
      </c>
      <c r="H25" s="460">
        <v>0.115</v>
      </c>
      <c r="I25" s="460">
        <v>40000</v>
      </c>
      <c r="J25" s="460">
        <v>687</v>
      </c>
      <c r="K25" s="470">
        <v>590</v>
      </c>
      <c r="L25" s="477">
        <f t="shared" si="2"/>
        <v>0.2711851617891497</v>
      </c>
      <c r="M25" s="478">
        <f t="shared" si="3"/>
        <v>600</v>
      </c>
      <c r="N25" s="478">
        <v>600</v>
      </c>
      <c r="O25" s="478">
        <v>600</v>
      </c>
      <c r="P25" s="479">
        <v>600</v>
      </c>
    </row>
    <row r="26" spans="1:16" ht="13.5" customHeight="1" thickBot="1" x14ac:dyDescent="0.25">
      <c r="A26" s="460">
        <v>300</v>
      </c>
      <c r="B26" s="460">
        <v>37</v>
      </c>
      <c r="C26" s="460">
        <v>3.15</v>
      </c>
      <c r="D26" s="460">
        <v>3</v>
      </c>
      <c r="E26" s="460">
        <v>1000</v>
      </c>
      <c r="F26" s="460">
        <v>288.3</v>
      </c>
      <c r="G26" s="460">
        <v>22.1</v>
      </c>
      <c r="H26" s="460">
        <v>0.1</v>
      </c>
      <c r="I26" s="460">
        <v>47569</v>
      </c>
      <c r="J26" s="460">
        <v>794</v>
      </c>
      <c r="K26" s="456">
        <v>680</v>
      </c>
      <c r="L26" s="477">
        <f t="shared" si="2"/>
        <v>0.26637700650638324</v>
      </c>
      <c r="M26" s="478">
        <f t="shared" si="3"/>
        <v>600</v>
      </c>
      <c r="N26" s="478">
        <v>600</v>
      </c>
      <c r="O26" s="478">
        <v>600</v>
      </c>
      <c r="P26" s="479">
        <v>600</v>
      </c>
    </row>
    <row r="27" spans="1:16" ht="13.5" thickBot="1" x14ac:dyDescent="0.25">
      <c r="A27" s="460">
        <v>315</v>
      </c>
      <c r="B27" s="460">
        <v>37</v>
      </c>
      <c r="C27" s="460">
        <v>3.29</v>
      </c>
      <c r="D27" s="460">
        <v>3</v>
      </c>
      <c r="E27" s="460">
        <v>1000</v>
      </c>
      <c r="F27" s="460">
        <v>315</v>
      </c>
      <c r="G27" s="460">
        <v>23.05</v>
      </c>
      <c r="H27" s="460">
        <v>9.1499999999999998E-2</v>
      </c>
      <c r="I27" s="460">
        <v>51970</v>
      </c>
      <c r="J27" s="460">
        <v>867</v>
      </c>
      <c r="K27" s="470">
        <v>680</v>
      </c>
      <c r="L27" s="477">
        <f t="shared" si="2"/>
        <v>0.2637357407085229</v>
      </c>
      <c r="M27" s="478">
        <f t="shared" si="3"/>
        <v>600</v>
      </c>
      <c r="N27" s="478">
        <v>600</v>
      </c>
      <c r="O27" s="478">
        <v>600</v>
      </c>
      <c r="P27" s="479">
        <v>600</v>
      </c>
    </row>
    <row r="28" spans="1:16" ht="13.5" thickBot="1" x14ac:dyDescent="0.25">
      <c r="A28" s="460">
        <v>350</v>
      </c>
      <c r="B28" s="460">
        <v>37</v>
      </c>
      <c r="C28" s="460">
        <v>3.45</v>
      </c>
      <c r="D28" s="460">
        <v>3</v>
      </c>
      <c r="E28" s="460">
        <v>1000</v>
      </c>
      <c r="F28" s="460">
        <v>345.8</v>
      </c>
      <c r="G28" s="460">
        <v>24.2</v>
      </c>
      <c r="H28" s="460">
        <v>8.3299999999999999E-2</v>
      </c>
      <c r="I28" s="460">
        <v>57057</v>
      </c>
      <c r="J28" s="460">
        <v>952</v>
      </c>
      <c r="K28" s="470">
        <v>680</v>
      </c>
      <c r="L28" s="477">
        <f t="shared" si="2"/>
        <v>0.26068036966970948</v>
      </c>
      <c r="M28" s="478">
        <f t="shared" si="3"/>
        <v>600</v>
      </c>
      <c r="N28" s="478">
        <v>600</v>
      </c>
      <c r="O28" s="478">
        <v>600</v>
      </c>
      <c r="P28" s="479">
        <v>600</v>
      </c>
    </row>
    <row r="29" spans="1:16" ht="13.5" thickBot="1" x14ac:dyDescent="0.25">
      <c r="A29" s="460">
        <v>400</v>
      </c>
      <c r="B29" s="460">
        <v>37</v>
      </c>
      <c r="C29" s="460">
        <v>3.66</v>
      </c>
      <c r="D29" s="460">
        <v>3</v>
      </c>
      <c r="E29" s="460">
        <v>1000</v>
      </c>
      <c r="F29" s="460">
        <v>389.2</v>
      </c>
      <c r="G29" s="460">
        <v>25.6</v>
      </c>
      <c r="H29" s="460">
        <v>7.3999999999999996E-2</v>
      </c>
      <c r="I29" s="460">
        <v>63420</v>
      </c>
      <c r="J29" s="460">
        <v>1072</v>
      </c>
      <c r="K29" s="456">
        <v>815</v>
      </c>
      <c r="L29" s="477">
        <f t="shared" si="2"/>
        <v>0.25715101506631954</v>
      </c>
      <c r="M29" s="478">
        <f t="shared" si="3"/>
        <v>600</v>
      </c>
      <c r="N29" s="478">
        <v>600</v>
      </c>
      <c r="O29" s="478">
        <v>600</v>
      </c>
      <c r="P29" s="479">
        <v>600</v>
      </c>
    </row>
    <row r="30" spans="1:16" ht="13.5" thickBot="1" x14ac:dyDescent="0.25">
      <c r="A30" s="460">
        <v>450</v>
      </c>
      <c r="B30" s="460">
        <v>37</v>
      </c>
      <c r="C30" s="460">
        <v>3.9</v>
      </c>
      <c r="D30" s="460">
        <v>3</v>
      </c>
      <c r="E30" s="460">
        <v>1000</v>
      </c>
      <c r="F30" s="460">
        <v>449.1</v>
      </c>
      <c r="G30" s="460">
        <v>27.3</v>
      </c>
      <c r="H30" s="460">
        <v>6.4199999999999993E-2</v>
      </c>
      <c r="I30" s="460">
        <v>71856</v>
      </c>
      <c r="J30" s="460">
        <v>1206</v>
      </c>
      <c r="K30" s="470">
        <v>815</v>
      </c>
      <c r="L30" s="477">
        <f t="shared" si="2"/>
        <v>0.25311618755649257</v>
      </c>
      <c r="M30" s="478">
        <f t="shared" si="3"/>
        <v>600</v>
      </c>
      <c r="N30" s="478">
        <v>600</v>
      </c>
      <c r="O30" s="478">
        <v>600</v>
      </c>
      <c r="P30" s="479">
        <v>600</v>
      </c>
    </row>
    <row r="31" spans="1:16" ht="13.5" thickBot="1" x14ac:dyDescent="0.25">
      <c r="A31" s="460">
        <v>500</v>
      </c>
      <c r="B31" s="460">
        <v>37</v>
      </c>
      <c r="C31" s="460">
        <v>4.1500000000000004</v>
      </c>
      <c r="D31" s="460">
        <v>3</v>
      </c>
      <c r="E31" s="460">
        <v>1000</v>
      </c>
      <c r="F31" s="460">
        <v>500.4</v>
      </c>
      <c r="G31" s="460">
        <v>29.1</v>
      </c>
      <c r="H31" s="460">
        <v>5.7599999999999998E-2</v>
      </c>
      <c r="I31" s="460">
        <v>80000</v>
      </c>
      <c r="J31" s="460">
        <v>1378</v>
      </c>
      <c r="K31" s="456">
        <v>980</v>
      </c>
      <c r="L31" s="477">
        <f t="shared" si="2"/>
        <v>0.24910915314541815</v>
      </c>
      <c r="M31" s="478">
        <f t="shared" si="3"/>
        <v>600</v>
      </c>
      <c r="N31" s="478">
        <v>600</v>
      </c>
      <c r="O31" s="478">
        <v>600</v>
      </c>
      <c r="P31" s="479">
        <v>600</v>
      </c>
    </row>
    <row r="32" spans="1:16" ht="13.5" thickBot="1" x14ac:dyDescent="0.25">
      <c r="A32" s="460">
        <v>550</v>
      </c>
      <c r="B32" s="460">
        <v>61</v>
      </c>
      <c r="C32" s="460">
        <v>3.37</v>
      </c>
      <c r="D32" s="460">
        <v>4</v>
      </c>
      <c r="E32" s="460">
        <v>1000</v>
      </c>
      <c r="F32" s="460">
        <v>544</v>
      </c>
      <c r="G32" s="460">
        <v>30.3</v>
      </c>
      <c r="H32" s="460">
        <v>5.2900000000000003E-2</v>
      </c>
      <c r="I32" s="460">
        <v>89760</v>
      </c>
      <c r="J32" s="460">
        <v>1500</v>
      </c>
      <c r="K32" s="470">
        <v>980</v>
      </c>
      <c r="L32" s="477">
        <f t="shared" si="2"/>
        <v>0.2465732302352987</v>
      </c>
      <c r="M32" s="478">
        <f t="shared" si="3"/>
        <v>600</v>
      </c>
      <c r="N32" s="478">
        <v>600</v>
      </c>
      <c r="O32" s="478">
        <v>600</v>
      </c>
      <c r="P32" s="479">
        <v>600</v>
      </c>
    </row>
    <row r="33" spans="1:23" ht="13.5" thickBot="1" x14ac:dyDescent="0.25">
      <c r="A33" s="460">
        <v>560</v>
      </c>
      <c r="B33" s="460">
        <v>37</v>
      </c>
      <c r="C33" s="460">
        <v>4.3899999999999997</v>
      </c>
      <c r="D33" s="460">
        <v>3</v>
      </c>
      <c r="E33" s="460">
        <v>800</v>
      </c>
      <c r="F33" s="460">
        <v>560</v>
      </c>
      <c r="G33" s="460">
        <v>30.73</v>
      </c>
      <c r="H33" s="460">
        <v>5.3100000000000001E-2</v>
      </c>
      <c r="I33" s="460">
        <v>89600</v>
      </c>
      <c r="J33" s="460">
        <v>1542</v>
      </c>
      <c r="K33" s="470">
        <v>980</v>
      </c>
      <c r="L33" s="477">
        <f t="shared" si="2"/>
        <v>0.24568890009683511</v>
      </c>
      <c r="M33" s="478">
        <f t="shared" si="3"/>
        <v>600</v>
      </c>
      <c r="N33" s="478">
        <v>600</v>
      </c>
      <c r="O33" s="478">
        <v>600</v>
      </c>
      <c r="P33" s="479">
        <v>600</v>
      </c>
    </row>
    <row r="34" spans="1:23" ht="13.5" thickBot="1" x14ac:dyDescent="0.25">
      <c r="A34" s="460">
        <v>600</v>
      </c>
      <c r="B34" s="460">
        <v>61</v>
      </c>
      <c r="C34" s="460">
        <v>3.5</v>
      </c>
      <c r="D34" s="460">
        <v>4</v>
      </c>
      <c r="E34" s="460">
        <v>800</v>
      </c>
      <c r="F34" s="460">
        <v>586.79999999999995</v>
      </c>
      <c r="G34" s="460">
        <v>31.5</v>
      </c>
      <c r="H34" s="460">
        <v>4.9099999999999998E-2</v>
      </c>
      <c r="I34" s="460">
        <v>95632</v>
      </c>
      <c r="J34" s="460">
        <v>1618</v>
      </c>
      <c r="K34" s="456">
        <v>1100</v>
      </c>
      <c r="L34" s="477">
        <f t="shared" si="2"/>
        <v>0.24413581503128448</v>
      </c>
      <c r="M34" s="478">
        <f t="shared" si="3"/>
        <v>600</v>
      </c>
      <c r="N34" s="478">
        <v>600</v>
      </c>
      <c r="O34" s="478">
        <v>600</v>
      </c>
      <c r="P34" s="479">
        <v>600</v>
      </c>
    </row>
    <row r="35" spans="1:23" ht="13.5" thickBot="1" x14ac:dyDescent="0.25">
      <c r="A35" s="460">
        <v>630</v>
      </c>
      <c r="B35" s="460">
        <v>61</v>
      </c>
      <c r="C35" s="460">
        <v>3.63</v>
      </c>
      <c r="D35" s="460">
        <v>4</v>
      </c>
      <c r="E35" s="460">
        <v>800</v>
      </c>
      <c r="F35" s="460">
        <v>630</v>
      </c>
      <c r="G35" s="460">
        <v>32.64</v>
      </c>
      <c r="H35" s="460">
        <v>4.58E-2</v>
      </c>
      <c r="I35" s="460">
        <v>100800</v>
      </c>
      <c r="J35" s="460">
        <v>1738</v>
      </c>
      <c r="K35" s="470">
        <v>1100</v>
      </c>
      <c r="L35" s="477">
        <f t="shared" si="2"/>
        <v>0.24190479336705828</v>
      </c>
      <c r="M35" s="478">
        <f t="shared" si="3"/>
        <v>600</v>
      </c>
      <c r="N35" s="478">
        <v>600</v>
      </c>
      <c r="O35" s="478">
        <v>600</v>
      </c>
      <c r="P35" s="479">
        <v>600</v>
      </c>
    </row>
    <row r="36" spans="1:23" ht="13.5" thickBot="1" x14ac:dyDescent="0.25">
      <c r="A36" s="460">
        <v>650</v>
      </c>
      <c r="B36" s="460">
        <v>61</v>
      </c>
      <c r="C36" s="460">
        <v>3.66</v>
      </c>
      <c r="D36" s="460">
        <v>4</v>
      </c>
      <c r="E36" s="460">
        <v>800</v>
      </c>
      <c r="F36" s="460">
        <v>641.70000000000005</v>
      </c>
      <c r="G36" s="460">
        <v>32.9</v>
      </c>
      <c r="H36" s="460">
        <v>4.4999999999999998E-2</v>
      </c>
      <c r="I36" s="460">
        <v>104575</v>
      </c>
      <c r="J36" s="460">
        <v>1771</v>
      </c>
      <c r="K36" s="470">
        <v>1100</v>
      </c>
      <c r="L36" s="477">
        <f t="shared" si="2"/>
        <v>0.24140688280011049</v>
      </c>
      <c r="M36" s="478">
        <f t="shared" si="3"/>
        <v>600</v>
      </c>
      <c r="N36" s="478">
        <v>600</v>
      </c>
      <c r="O36" s="478">
        <v>600</v>
      </c>
      <c r="P36" s="479">
        <v>600</v>
      </c>
    </row>
    <row r="37" spans="1:23" ht="13.5" thickBot="1" x14ac:dyDescent="0.25">
      <c r="A37" s="460">
        <v>700</v>
      </c>
      <c r="B37" s="460">
        <v>61</v>
      </c>
      <c r="C37" s="460">
        <v>3.8</v>
      </c>
      <c r="D37" s="460">
        <v>4</v>
      </c>
      <c r="E37" s="460">
        <v>800</v>
      </c>
      <c r="F37" s="460">
        <v>691.7</v>
      </c>
      <c r="G37" s="460">
        <v>34.200000000000003</v>
      </c>
      <c r="H37" s="460">
        <v>4.1700000000000001E-2</v>
      </c>
      <c r="I37" s="460">
        <v>112725</v>
      </c>
      <c r="J37" s="460">
        <v>1902</v>
      </c>
      <c r="K37" s="470">
        <v>1100</v>
      </c>
      <c r="L37" s="477">
        <f t="shared" si="2"/>
        <v>0.23897491772877025</v>
      </c>
      <c r="M37" s="478">
        <f t="shared" si="3"/>
        <v>600</v>
      </c>
      <c r="N37" s="478">
        <v>600</v>
      </c>
      <c r="O37" s="478">
        <v>600</v>
      </c>
      <c r="P37" s="479">
        <v>600</v>
      </c>
    </row>
    <row r="38" spans="1:23" ht="13.5" thickBot="1" x14ac:dyDescent="0.25">
      <c r="A38" s="460">
        <v>710</v>
      </c>
      <c r="B38" s="460">
        <v>61</v>
      </c>
      <c r="C38" s="460">
        <v>3.85</v>
      </c>
      <c r="D38" s="460">
        <v>4</v>
      </c>
      <c r="E38" s="460">
        <v>800</v>
      </c>
      <c r="F38" s="460">
        <v>710</v>
      </c>
      <c r="G38" s="460">
        <v>34.65</v>
      </c>
      <c r="H38" s="460">
        <v>4.0599999999999997E-2</v>
      </c>
      <c r="I38" s="460">
        <v>113600</v>
      </c>
      <c r="J38" s="460">
        <v>1959</v>
      </c>
      <c r="K38" s="470">
        <v>1100</v>
      </c>
      <c r="L38" s="477">
        <f t="shared" si="2"/>
        <v>0.23815457202592097</v>
      </c>
      <c r="M38" s="478">
        <f t="shared" si="3"/>
        <v>600</v>
      </c>
      <c r="N38" s="478">
        <v>600</v>
      </c>
      <c r="O38" s="478">
        <v>600</v>
      </c>
      <c r="P38" s="479">
        <v>600</v>
      </c>
    </row>
    <row r="39" spans="1:23" ht="13.5" thickBot="1" x14ac:dyDescent="0.25">
      <c r="A39" s="460">
        <v>750</v>
      </c>
      <c r="B39" s="460">
        <v>61</v>
      </c>
      <c r="C39" s="460">
        <v>3.95</v>
      </c>
      <c r="D39" s="460">
        <v>4</v>
      </c>
      <c r="E39" s="460">
        <v>800</v>
      </c>
      <c r="F39" s="460">
        <v>747.4</v>
      </c>
      <c r="G39" s="460">
        <v>35.6</v>
      </c>
      <c r="H39" s="460">
        <v>3.8600000000000002E-2</v>
      </c>
      <c r="I39" s="460">
        <v>119584</v>
      </c>
      <c r="J39" s="460">
        <v>2062</v>
      </c>
      <c r="K39" s="470">
        <v>1100</v>
      </c>
      <c r="L39" s="477">
        <f t="shared" si="2"/>
        <v>0.23645716534680128</v>
      </c>
      <c r="M39" s="478">
        <f t="shared" si="3"/>
        <v>600</v>
      </c>
      <c r="N39" s="478">
        <v>600</v>
      </c>
      <c r="O39" s="478">
        <v>600</v>
      </c>
      <c r="P39" s="479">
        <v>600</v>
      </c>
    </row>
    <row r="42" spans="1:23" x14ac:dyDescent="0.2">
      <c r="A42" s="457" t="s">
        <v>851</v>
      </c>
    </row>
    <row r="43" spans="1:23" ht="13.5" thickBot="1" x14ac:dyDescent="0.25">
      <c r="A43" s="995" t="s">
        <v>852</v>
      </c>
      <c r="B43" s="995" t="s">
        <v>853</v>
      </c>
      <c r="C43" s="995"/>
      <c r="D43" s="995" t="s">
        <v>854</v>
      </c>
      <c r="E43" s="995"/>
      <c r="F43" s="995" t="s">
        <v>844</v>
      </c>
      <c r="G43" s="995"/>
      <c r="H43" s="995" t="s">
        <v>855</v>
      </c>
      <c r="I43" s="995" t="s">
        <v>856</v>
      </c>
      <c r="J43" s="995" t="s">
        <v>857</v>
      </c>
      <c r="K43" s="995" t="s">
        <v>858</v>
      </c>
      <c r="L43" s="995"/>
      <c r="M43" s="995" t="s">
        <v>859</v>
      </c>
      <c r="N43" s="995" t="s">
        <v>860</v>
      </c>
      <c r="O43" s="996" t="s">
        <v>861</v>
      </c>
      <c r="P43" s="995"/>
      <c r="Q43" s="995"/>
    </row>
    <row r="44" spans="1:23" ht="78.75" customHeight="1" x14ac:dyDescent="0.2">
      <c r="A44" s="995"/>
      <c r="B44" s="458" t="s">
        <v>862</v>
      </c>
      <c r="C44" s="458" t="s">
        <v>863</v>
      </c>
      <c r="D44" s="458" t="s">
        <v>862</v>
      </c>
      <c r="E44" s="458" t="s">
        <v>863</v>
      </c>
      <c r="F44" s="458" t="s">
        <v>864</v>
      </c>
      <c r="G44" s="458" t="s">
        <v>865</v>
      </c>
      <c r="H44" s="995"/>
      <c r="I44" s="995"/>
      <c r="J44" s="995"/>
      <c r="K44" s="458" t="s">
        <v>866</v>
      </c>
      <c r="L44" s="459" t="s">
        <v>867</v>
      </c>
      <c r="M44" s="995"/>
      <c r="N44" s="995"/>
      <c r="O44" s="458" t="s">
        <v>868</v>
      </c>
      <c r="P44" s="459" t="s">
        <v>869</v>
      </c>
      <c r="Q44" s="458" t="s">
        <v>866</v>
      </c>
      <c r="S44" s="471" t="s">
        <v>95</v>
      </c>
      <c r="T44" s="472" t="s">
        <v>958</v>
      </c>
      <c r="U44" s="472" t="s">
        <v>959</v>
      </c>
      <c r="V44" s="472" t="s">
        <v>960</v>
      </c>
      <c r="W44" s="473" t="s">
        <v>961</v>
      </c>
    </row>
    <row r="45" spans="1:23" x14ac:dyDescent="0.2">
      <c r="A45" s="461" t="s">
        <v>870</v>
      </c>
      <c r="B45" s="460">
        <v>6</v>
      </c>
      <c r="C45" s="460">
        <v>1.85</v>
      </c>
      <c r="D45" s="460">
        <v>1</v>
      </c>
      <c r="E45" s="460">
        <v>1.85</v>
      </c>
      <c r="F45" s="460">
        <v>1</v>
      </c>
      <c r="G45" s="462" t="s">
        <v>54</v>
      </c>
      <c r="H45" s="460">
        <v>6</v>
      </c>
      <c r="I45" s="460">
        <v>3000</v>
      </c>
      <c r="J45" s="461" t="s">
        <v>871</v>
      </c>
      <c r="K45" s="460">
        <v>5.6</v>
      </c>
      <c r="L45" s="460">
        <v>1.9</v>
      </c>
      <c r="M45" s="460">
        <v>1.7818000000000001</v>
      </c>
      <c r="N45" s="460">
        <v>6220</v>
      </c>
      <c r="O45" s="460">
        <v>44</v>
      </c>
      <c r="P45" s="460">
        <v>20.9</v>
      </c>
      <c r="Q45" s="460">
        <v>64.900000000000006</v>
      </c>
      <c r="R45" s="456">
        <v>111</v>
      </c>
      <c r="S45" s="474">
        <f>0.1445*LOG10(2*T45/K45)+0.0157</f>
        <v>0.35252852015148578</v>
      </c>
      <c r="T45" s="475">
        <f>(U45*V45*W45)^(1/3)</f>
        <v>600</v>
      </c>
      <c r="U45" s="475">
        <v>600</v>
      </c>
      <c r="V45" s="475">
        <v>600</v>
      </c>
      <c r="W45" s="476">
        <v>600</v>
      </c>
    </row>
    <row r="46" spans="1:23" x14ac:dyDescent="0.2">
      <c r="A46" s="461" t="s">
        <v>872</v>
      </c>
      <c r="B46" s="460">
        <v>6</v>
      </c>
      <c r="C46" s="460">
        <v>2.2999999999999998</v>
      </c>
      <c r="D46" s="460">
        <v>1</v>
      </c>
      <c r="E46" s="460">
        <v>2.2999999999999998</v>
      </c>
      <c r="F46" s="460">
        <v>1</v>
      </c>
      <c r="G46" s="460" t="s">
        <v>54</v>
      </c>
      <c r="H46" s="460">
        <v>6</v>
      </c>
      <c r="I46" s="460">
        <v>3000</v>
      </c>
      <c r="J46" s="460" t="s">
        <v>873</v>
      </c>
      <c r="K46" s="460">
        <v>6.9</v>
      </c>
      <c r="L46" s="460">
        <v>2.2999999999999998</v>
      </c>
      <c r="M46" s="460">
        <v>1.1520999999999999</v>
      </c>
      <c r="N46" s="460">
        <v>9296</v>
      </c>
      <c r="O46" s="460">
        <v>67.900000000000006</v>
      </c>
      <c r="P46" s="460">
        <v>32.4</v>
      </c>
      <c r="Q46" s="460">
        <v>100.3</v>
      </c>
      <c r="R46" s="456">
        <v>142</v>
      </c>
      <c r="S46" s="474">
        <f t="shared" ref="S46:S82" si="4">0.1445*LOG10(2*T46/K46)+0.0157</f>
        <v>0.33942799644234833</v>
      </c>
      <c r="T46" s="475">
        <f t="shared" ref="T46:T82" si="5">(U46*V46*W46)^(1/3)</f>
        <v>600</v>
      </c>
      <c r="U46" s="475">
        <v>600</v>
      </c>
      <c r="V46" s="475">
        <v>600</v>
      </c>
      <c r="W46" s="476">
        <v>600</v>
      </c>
    </row>
    <row r="47" spans="1:23" x14ac:dyDescent="0.2">
      <c r="A47" s="463" t="s">
        <v>874</v>
      </c>
      <c r="B47" s="460">
        <v>6</v>
      </c>
      <c r="C47" s="460">
        <v>2.8</v>
      </c>
      <c r="D47" s="460">
        <v>1</v>
      </c>
      <c r="E47" s="460">
        <v>2.8</v>
      </c>
      <c r="F47" s="460">
        <v>1</v>
      </c>
      <c r="G47" s="460" t="s">
        <v>54</v>
      </c>
      <c r="H47" s="460">
        <v>6</v>
      </c>
      <c r="I47" s="460">
        <v>3000</v>
      </c>
      <c r="J47" s="460" t="s">
        <v>875</v>
      </c>
      <c r="K47" s="460">
        <v>8.4</v>
      </c>
      <c r="L47" s="460">
        <v>2.8</v>
      </c>
      <c r="M47" s="460">
        <v>0.77739999999999998</v>
      </c>
      <c r="N47" s="460">
        <v>13524</v>
      </c>
      <c r="O47" s="460">
        <v>100</v>
      </c>
      <c r="P47" s="460">
        <v>48</v>
      </c>
      <c r="Q47" s="460">
        <v>148</v>
      </c>
      <c r="R47" s="456">
        <v>175</v>
      </c>
      <c r="S47" s="474">
        <f t="shared" si="4"/>
        <v>0.32708333321793986</v>
      </c>
      <c r="T47" s="475">
        <f t="shared" si="5"/>
        <v>600</v>
      </c>
      <c r="U47" s="475">
        <v>600</v>
      </c>
      <c r="V47" s="475">
        <v>600</v>
      </c>
      <c r="W47" s="476">
        <v>600</v>
      </c>
    </row>
    <row r="48" spans="1:23" x14ac:dyDescent="0.2">
      <c r="A48" s="463" t="s">
        <v>876</v>
      </c>
      <c r="B48" s="460">
        <v>6</v>
      </c>
      <c r="C48" s="460">
        <v>2.91</v>
      </c>
      <c r="D48" s="460">
        <v>1</v>
      </c>
      <c r="E48" s="460">
        <v>2.91</v>
      </c>
      <c r="F48" s="460">
        <v>1</v>
      </c>
      <c r="G48" s="460" t="s">
        <v>54</v>
      </c>
      <c r="H48" s="460">
        <v>6</v>
      </c>
      <c r="I48" s="460">
        <v>3000</v>
      </c>
      <c r="J48" s="460" t="s">
        <v>876</v>
      </c>
      <c r="K48" s="460">
        <v>8.74</v>
      </c>
      <c r="L48" s="460">
        <v>2.91</v>
      </c>
      <c r="M48" s="460">
        <v>0.71719999999999995</v>
      </c>
      <c r="N48" s="460">
        <v>14400</v>
      </c>
      <c r="O48" s="460" t="s">
        <v>54</v>
      </c>
      <c r="P48" s="460" t="s">
        <v>54</v>
      </c>
      <c r="Q48" s="460">
        <v>161.30000000000001</v>
      </c>
      <c r="R48" s="470">
        <v>175</v>
      </c>
      <c r="S48" s="474">
        <f t="shared" si="4"/>
        <v>0.32459328803821053</v>
      </c>
      <c r="T48" s="475">
        <f t="shared" si="5"/>
        <v>600</v>
      </c>
      <c r="U48" s="475">
        <v>600</v>
      </c>
      <c r="V48" s="475">
        <v>600</v>
      </c>
      <c r="W48" s="476">
        <v>600</v>
      </c>
    </row>
    <row r="49" spans="1:23" x14ac:dyDescent="0.2">
      <c r="A49" s="463" t="s">
        <v>877</v>
      </c>
      <c r="B49" s="460">
        <v>6</v>
      </c>
      <c r="C49" s="460">
        <v>3.2</v>
      </c>
      <c r="D49" s="460">
        <v>1</v>
      </c>
      <c r="E49" s="460">
        <v>3.2</v>
      </c>
      <c r="F49" s="460">
        <v>1</v>
      </c>
      <c r="G49" s="460" t="s">
        <v>54</v>
      </c>
      <c r="H49" s="460">
        <v>6</v>
      </c>
      <c r="I49" s="460">
        <v>3000</v>
      </c>
      <c r="J49" s="460" t="s">
        <v>878</v>
      </c>
      <c r="K49" s="460">
        <v>9.6</v>
      </c>
      <c r="L49" s="460">
        <v>3.2</v>
      </c>
      <c r="M49" s="460">
        <v>0.59509999999999996</v>
      </c>
      <c r="N49" s="460">
        <v>17112</v>
      </c>
      <c r="O49" s="460">
        <v>132</v>
      </c>
      <c r="P49" s="460">
        <v>63</v>
      </c>
      <c r="Q49" s="460">
        <v>195</v>
      </c>
      <c r="R49" s="456">
        <v>210</v>
      </c>
      <c r="S49" s="474">
        <f t="shared" si="4"/>
        <v>0.31870349687966409</v>
      </c>
      <c r="T49" s="475">
        <f t="shared" si="5"/>
        <v>600</v>
      </c>
      <c r="U49" s="475">
        <v>600</v>
      </c>
      <c r="V49" s="475">
        <v>600</v>
      </c>
      <c r="W49" s="476">
        <v>600</v>
      </c>
    </row>
    <row r="50" spans="1:23" x14ac:dyDescent="0.2">
      <c r="A50" s="463" t="s">
        <v>879</v>
      </c>
      <c r="B50" s="460">
        <v>6</v>
      </c>
      <c r="C50" s="460">
        <v>3.66</v>
      </c>
      <c r="D50" s="460">
        <v>1</v>
      </c>
      <c r="E50" s="460">
        <v>3.66</v>
      </c>
      <c r="F50" s="460">
        <v>1</v>
      </c>
      <c r="G50" s="460" t="s">
        <v>54</v>
      </c>
      <c r="H50" s="460">
        <v>6</v>
      </c>
      <c r="I50" s="460">
        <v>2000</v>
      </c>
      <c r="J50" s="460" t="s">
        <v>879</v>
      </c>
      <c r="K50" s="460">
        <v>10.97</v>
      </c>
      <c r="L50" s="460">
        <v>3.66</v>
      </c>
      <c r="M50" s="460">
        <v>0.45529999999999998</v>
      </c>
      <c r="N50" s="460">
        <v>21630</v>
      </c>
      <c r="O50" s="460" t="s">
        <v>54</v>
      </c>
      <c r="P50" s="460" t="s">
        <v>54</v>
      </c>
      <c r="Q50" s="460">
        <v>254</v>
      </c>
      <c r="R50" s="470">
        <v>210</v>
      </c>
      <c r="S50" s="474">
        <f t="shared" si="4"/>
        <v>0.31033183236933604</v>
      </c>
      <c r="T50" s="475">
        <f t="shared" si="5"/>
        <v>600</v>
      </c>
      <c r="U50" s="475">
        <v>600</v>
      </c>
      <c r="V50" s="475">
        <v>600</v>
      </c>
      <c r="W50" s="476">
        <v>600</v>
      </c>
    </row>
    <row r="51" spans="1:23" x14ac:dyDescent="0.2">
      <c r="A51" s="463" t="s">
        <v>880</v>
      </c>
      <c r="B51" s="460">
        <v>6</v>
      </c>
      <c r="C51" s="460">
        <v>3.8</v>
      </c>
      <c r="D51" s="460">
        <v>1</v>
      </c>
      <c r="E51" s="460">
        <v>3.8</v>
      </c>
      <c r="F51" s="460">
        <v>1</v>
      </c>
      <c r="G51" s="460" t="s">
        <v>54</v>
      </c>
      <c r="H51" s="460">
        <v>6</v>
      </c>
      <c r="I51" s="460">
        <v>2000</v>
      </c>
      <c r="J51" s="460" t="s">
        <v>881</v>
      </c>
      <c r="K51" s="460">
        <v>11.4</v>
      </c>
      <c r="L51" s="460">
        <v>3.8</v>
      </c>
      <c r="M51" s="460">
        <v>0.42180000000000001</v>
      </c>
      <c r="N51" s="460">
        <v>24130</v>
      </c>
      <c r="O51" s="460">
        <v>188</v>
      </c>
      <c r="P51" s="460">
        <v>88</v>
      </c>
      <c r="Q51" s="460">
        <v>276</v>
      </c>
      <c r="R51" s="456">
        <v>265</v>
      </c>
      <c r="S51" s="474">
        <f t="shared" si="4"/>
        <v>0.30791893903576151</v>
      </c>
      <c r="T51" s="475">
        <f t="shared" si="5"/>
        <v>600</v>
      </c>
      <c r="U51" s="475">
        <v>600</v>
      </c>
      <c r="V51" s="475">
        <v>600</v>
      </c>
      <c r="W51" s="476">
        <v>600</v>
      </c>
    </row>
    <row r="52" spans="1:23" x14ac:dyDescent="0.2">
      <c r="A52" s="463" t="s">
        <v>882</v>
      </c>
      <c r="B52" s="460">
        <v>6</v>
      </c>
      <c r="C52" s="460">
        <v>4.5</v>
      </c>
      <c r="D52" s="460">
        <v>1</v>
      </c>
      <c r="E52" s="460">
        <v>4.5</v>
      </c>
      <c r="F52" s="460">
        <v>1</v>
      </c>
      <c r="G52" s="460" t="s">
        <v>54</v>
      </c>
      <c r="H52" s="460">
        <v>6</v>
      </c>
      <c r="I52" s="460">
        <v>1500</v>
      </c>
      <c r="J52" s="460" t="s">
        <v>883</v>
      </c>
      <c r="K52" s="460">
        <v>13.5</v>
      </c>
      <c r="L52" s="460">
        <v>4.5</v>
      </c>
      <c r="M52" s="460">
        <v>0.30070000000000002</v>
      </c>
      <c r="N52" s="460">
        <v>33369</v>
      </c>
      <c r="O52" s="460">
        <v>261</v>
      </c>
      <c r="P52" s="460">
        <v>124</v>
      </c>
      <c r="Q52" s="460">
        <v>385</v>
      </c>
      <c r="R52" s="456">
        <v>330</v>
      </c>
      <c r="S52" s="474">
        <f t="shared" si="4"/>
        <v>0.2973084605063534</v>
      </c>
      <c r="T52" s="475">
        <f t="shared" si="5"/>
        <v>600</v>
      </c>
      <c r="U52" s="475">
        <v>600</v>
      </c>
      <c r="V52" s="475">
        <v>600</v>
      </c>
      <c r="W52" s="476">
        <v>600</v>
      </c>
    </row>
    <row r="53" spans="1:23" x14ac:dyDescent="0.2">
      <c r="A53" s="463" t="s">
        <v>884</v>
      </c>
      <c r="B53" s="460">
        <v>6</v>
      </c>
      <c r="C53" s="460">
        <v>4.6100000000000003</v>
      </c>
      <c r="D53" s="460">
        <v>1</v>
      </c>
      <c r="E53" s="460">
        <v>4.6100000000000003</v>
      </c>
      <c r="F53" s="460">
        <v>1</v>
      </c>
      <c r="G53" s="460" t="s">
        <v>54</v>
      </c>
      <c r="H53" s="460">
        <v>6</v>
      </c>
      <c r="I53" s="460">
        <v>1500</v>
      </c>
      <c r="J53" s="460" t="s">
        <v>884</v>
      </c>
      <c r="K53" s="460">
        <v>13.82</v>
      </c>
      <c r="L53" s="460">
        <v>4.6100000000000003</v>
      </c>
      <c r="M53" s="460">
        <v>0.2868</v>
      </c>
      <c r="N53" s="460">
        <v>34333</v>
      </c>
      <c r="O53" s="460" t="s">
        <v>54</v>
      </c>
      <c r="P53" s="460" t="s">
        <v>54</v>
      </c>
      <c r="Q53" s="460">
        <v>403.2</v>
      </c>
      <c r="R53" s="470">
        <v>300</v>
      </c>
      <c r="S53" s="474">
        <f t="shared" si="4"/>
        <v>0.29583827783486483</v>
      </c>
      <c r="T53" s="475">
        <f t="shared" si="5"/>
        <v>600</v>
      </c>
      <c r="U53" s="475">
        <v>600</v>
      </c>
      <c r="V53" s="475">
        <v>600</v>
      </c>
      <c r="W53" s="476">
        <v>600</v>
      </c>
    </row>
    <row r="54" spans="1:23" x14ac:dyDescent="0.2">
      <c r="A54" s="463" t="s">
        <v>885</v>
      </c>
      <c r="B54" s="460">
        <v>26</v>
      </c>
      <c r="C54" s="460">
        <v>2.4</v>
      </c>
      <c r="D54" s="460">
        <v>7</v>
      </c>
      <c r="E54" s="460">
        <v>1.85</v>
      </c>
      <c r="F54" s="460">
        <v>2</v>
      </c>
      <c r="G54" s="460">
        <v>1</v>
      </c>
      <c r="H54" s="460">
        <v>6.25</v>
      </c>
      <c r="I54" s="460">
        <v>2000</v>
      </c>
      <c r="J54" s="460" t="s">
        <v>886</v>
      </c>
      <c r="K54" s="460">
        <v>15.2</v>
      </c>
      <c r="L54" s="460">
        <v>5.6</v>
      </c>
      <c r="M54" s="460">
        <v>0.24399999999999999</v>
      </c>
      <c r="N54" s="460">
        <v>41521</v>
      </c>
      <c r="O54" s="460">
        <v>324</v>
      </c>
      <c r="P54" s="460">
        <v>147</v>
      </c>
      <c r="Q54" s="460">
        <v>471</v>
      </c>
      <c r="R54" s="456">
        <v>390</v>
      </c>
      <c r="S54" s="474">
        <f t="shared" si="4"/>
        <v>0.28986529159586211</v>
      </c>
      <c r="T54" s="475">
        <f t="shared" si="5"/>
        <v>600</v>
      </c>
      <c r="U54" s="475">
        <v>600</v>
      </c>
      <c r="V54" s="475">
        <v>600</v>
      </c>
      <c r="W54" s="476">
        <v>600</v>
      </c>
    </row>
    <row r="55" spans="1:23" x14ac:dyDescent="0.2">
      <c r="A55" s="463" t="s">
        <v>887</v>
      </c>
      <c r="B55" s="460">
        <v>30</v>
      </c>
      <c r="C55" s="460">
        <v>2.2000000000000002</v>
      </c>
      <c r="D55" s="460">
        <v>7</v>
      </c>
      <c r="E55" s="460">
        <v>2.2000000000000002</v>
      </c>
      <c r="F55" s="460">
        <v>2</v>
      </c>
      <c r="G55" s="460">
        <v>1</v>
      </c>
      <c r="H55" s="460">
        <v>4.29</v>
      </c>
      <c r="I55" s="460">
        <v>2000</v>
      </c>
      <c r="J55" s="460" t="s">
        <v>888</v>
      </c>
      <c r="K55" s="460">
        <v>15.4</v>
      </c>
      <c r="L55" s="460">
        <v>6.6</v>
      </c>
      <c r="M55" s="460">
        <v>0.25309999999999999</v>
      </c>
      <c r="N55" s="460">
        <v>49465</v>
      </c>
      <c r="O55" s="460">
        <v>320</v>
      </c>
      <c r="P55" s="460">
        <v>208</v>
      </c>
      <c r="Q55" s="460">
        <v>528</v>
      </c>
      <c r="R55" s="456">
        <v>375</v>
      </c>
      <c r="S55" s="474">
        <f t="shared" si="4"/>
        <v>0.28904494589301283</v>
      </c>
      <c r="T55" s="475">
        <f t="shared" si="5"/>
        <v>600</v>
      </c>
      <c r="U55" s="475">
        <v>600</v>
      </c>
      <c r="V55" s="475">
        <v>600</v>
      </c>
      <c r="W55" s="476">
        <v>600</v>
      </c>
    </row>
    <row r="56" spans="1:23" x14ac:dyDescent="0.2">
      <c r="A56" s="463" t="s">
        <v>889</v>
      </c>
      <c r="B56" s="460">
        <v>18</v>
      </c>
      <c r="C56" s="460">
        <v>2.97</v>
      </c>
      <c r="D56" s="460">
        <v>1</v>
      </c>
      <c r="E56" s="460">
        <v>2.97</v>
      </c>
      <c r="F56" s="460">
        <v>2</v>
      </c>
      <c r="G56" s="460"/>
      <c r="H56" s="460">
        <v>18.11</v>
      </c>
      <c r="I56" s="460">
        <v>2000</v>
      </c>
      <c r="J56" s="460" t="s">
        <v>890</v>
      </c>
      <c r="K56" s="460">
        <v>14.67</v>
      </c>
      <c r="L56" s="460">
        <v>2.97</v>
      </c>
      <c r="M56" s="460">
        <v>0.23039999999999999</v>
      </c>
      <c r="N56" s="460">
        <v>29167</v>
      </c>
      <c r="O56" s="460" t="s">
        <v>54</v>
      </c>
      <c r="P56" s="460" t="s">
        <v>54</v>
      </c>
      <c r="Q56" s="460">
        <v>397.9</v>
      </c>
      <c r="R56" s="470">
        <v>375</v>
      </c>
      <c r="S56" s="474">
        <f t="shared" si="4"/>
        <v>0.29209253860352741</v>
      </c>
      <c r="T56" s="475">
        <f t="shared" si="5"/>
        <v>600</v>
      </c>
      <c r="U56" s="475">
        <v>600</v>
      </c>
      <c r="V56" s="475">
        <v>600</v>
      </c>
      <c r="W56" s="476">
        <v>600</v>
      </c>
    </row>
    <row r="57" spans="1:23" x14ac:dyDescent="0.2">
      <c r="A57" s="463" t="s">
        <v>891</v>
      </c>
      <c r="B57" s="460">
        <v>26</v>
      </c>
      <c r="C57" s="460">
        <v>2.4700000000000002</v>
      </c>
      <c r="D57" s="460">
        <v>7</v>
      </c>
      <c r="E57" s="460">
        <v>1.92</v>
      </c>
      <c r="F57" s="460">
        <v>2</v>
      </c>
      <c r="G57" s="460">
        <v>1</v>
      </c>
      <c r="H57" s="460" t="s">
        <v>54</v>
      </c>
      <c r="I57" s="460">
        <v>2000</v>
      </c>
      <c r="J57" s="460" t="s">
        <v>891</v>
      </c>
      <c r="K57" s="460">
        <v>15.67</v>
      </c>
      <c r="L57" s="460">
        <v>5.77</v>
      </c>
      <c r="M57" s="460">
        <v>0.23080000000000001</v>
      </c>
      <c r="N57" s="460">
        <v>45694</v>
      </c>
      <c r="O57" s="460" t="s">
        <v>54</v>
      </c>
      <c r="P57" s="460" t="s">
        <v>54</v>
      </c>
      <c r="Q57" s="460">
        <v>503.5</v>
      </c>
      <c r="R57" s="470">
        <v>375</v>
      </c>
      <c r="S57" s="474">
        <f t="shared" si="4"/>
        <v>0.28795422006417049</v>
      </c>
      <c r="T57" s="475">
        <f t="shared" si="5"/>
        <v>600</v>
      </c>
      <c r="U57" s="475">
        <v>600</v>
      </c>
      <c r="V57" s="475">
        <v>600</v>
      </c>
      <c r="W57" s="476">
        <v>600</v>
      </c>
    </row>
    <row r="58" spans="1:23" x14ac:dyDescent="0.2">
      <c r="A58" s="463" t="s">
        <v>892</v>
      </c>
      <c r="B58" s="460">
        <v>24</v>
      </c>
      <c r="C58" s="460">
        <v>2.8</v>
      </c>
      <c r="D58" s="460">
        <v>7</v>
      </c>
      <c r="E58" s="460">
        <v>1.85</v>
      </c>
      <c r="F58" s="460">
        <v>2</v>
      </c>
      <c r="G58" s="460">
        <v>1</v>
      </c>
      <c r="H58" s="460">
        <v>7.85</v>
      </c>
      <c r="I58" s="460">
        <v>2000</v>
      </c>
      <c r="J58" s="460" t="s">
        <v>893</v>
      </c>
      <c r="K58" s="460">
        <v>16.8</v>
      </c>
      <c r="L58" s="460">
        <v>5.6</v>
      </c>
      <c r="M58" s="460">
        <v>0.2046</v>
      </c>
      <c r="N58" s="460">
        <v>46307</v>
      </c>
      <c r="O58" s="460">
        <v>407</v>
      </c>
      <c r="P58" s="460">
        <v>147</v>
      </c>
      <c r="Q58" s="460">
        <v>554</v>
      </c>
      <c r="R58" s="456">
        <v>450</v>
      </c>
      <c r="S58" s="474">
        <f t="shared" si="4"/>
        <v>0.2835844988444946</v>
      </c>
      <c r="T58" s="475">
        <f t="shared" si="5"/>
        <v>600</v>
      </c>
      <c r="U58" s="475">
        <v>600</v>
      </c>
      <c r="V58" s="475">
        <v>600</v>
      </c>
      <c r="W58" s="476">
        <v>600</v>
      </c>
    </row>
    <row r="59" spans="1:23" x14ac:dyDescent="0.2">
      <c r="A59" s="463" t="s">
        <v>894</v>
      </c>
      <c r="B59" s="460">
        <v>26</v>
      </c>
      <c r="C59" s="460">
        <v>2.7</v>
      </c>
      <c r="D59" s="460">
        <v>7</v>
      </c>
      <c r="E59" s="460">
        <v>2.1</v>
      </c>
      <c r="F59" s="460">
        <v>2</v>
      </c>
      <c r="G59" s="460">
        <v>1</v>
      </c>
      <c r="H59" s="460">
        <v>6.14</v>
      </c>
      <c r="I59" s="460">
        <v>2000</v>
      </c>
      <c r="J59" s="460" t="s">
        <v>895</v>
      </c>
      <c r="K59" s="460">
        <v>17.100000000000001</v>
      </c>
      <c r="L59" s="460">
        <v>6.3</v>
      </c>
      <c r="M59" s="460">
        <v>0.2039</v>
      </c>
      <c r="N59" s="460">
        <v>52279</v>
      </c>
      <c r="O59" s="460">
        <v>409</v>
      </c>
      <c r="P59" s="460">
        <v>190</v>
      </c>
      <c r="Q59" s="460">
        <v>599</v>
      </c>
      <c r="R59" s="456">
        <v>450</v>
      </c>
      <c r="S59" s="474">
        <f t="shared" si="4"/>
        <v>0.28247375210221554</v>
      </c>
      <c r="T59" s="475">
        <f t="shared" si="5"/>
        <v>600</v>
      </c>
      <c r="U59" s="475">
        <v>600</v>
      </c>
      <c r="V59" s="475">
        <v>600</v>
      </c>
      <c r="W59" s="476">
        <v>600</v>
      </c>
    </row>
    <row r="60" spans="1:23" x14ac:dyDescent="0.2">
      <c r="A60" s="463" t="s">
        <v>896</v>
      </c>
      <c r="B60" s="460">
        <v>30</v>
      </c>
      <c r="C60" s="460">
        <v>2.5</v>
      </c>
      <c r="D60" s="460">
        <v>7</v>
      </c>
      <c r="E60" s="460">
        <v>2.5</v>
      </c>
      <c r="F60" s="460">
        <v>2</v>
      </c>
      <c r="G60" s="460">
        <v>1</v>
      </c>
      <c r="H60" s="460">
        <v>4.29</v>
      </c>
      <c r="I60" s="460">
        <v>2000</v>
      </c>
      <c r="J60" s="460" t="s">
        <v>897</v>
      </c>
      <c r="K60" s="460">
        <v>17.5</v>
      </c>
      <c r="L60" s="460">
        <v>7.5</v>
      </c>
      <c r="M60" s="460">
        <v>0.20610000000000001</v>
      </c>
      <c r="N60" s="460">
        <v>62643</v>
      </c>
      <c r="O60" s="460">
        <v>406</v>
      </c>
      <c r="P60" s="460">
        <v>269</v>
      </c>
      <c r="Q60" s="460">
        <v>675</v>
      </c>
      <c r="R60" s="456">
        <v>450</v>
      </c>
      <c r="S60" s="474">
        <f t="shared" si="4"/>
        <v>0.28102269201871222</v>
      </c>
      <c r="T60" s="475">
        <f t="shared" si="5"/>
        <v>600</v>
      </c>
      <c r="U60" s="475">
        <v>600</v>
      </c>
      <c r="V60" s="475">
        <v>600</v>
      </c>
      <c r="W60" s="476">
        <v>600</v>
      </c>
    </row>
    <row r="61" spans="1:23" x14ac:dyDescent="0.2">
      <c r="A61" s="463" t="s">
        <v>898</v>
      </c>
      <c r="B61" s="460">
        <v>18</v>
      </c>
      <c r="C61" s="460">
        <v>3.36</v>
      </c>
      <c r="D61" s="460">
        <v>1</v>
      </c>
      <c r="E61" s="460">
        <v>3.36</v>
      </c>
      <c r="F61" s="460">
        <v>2</v>
      </c>
      <c r="G61" s="460"/>
      <c r="H61" s="460" t="s">
        <v>54</v>
      </c>
      <c r="I61" s="460">
        <v>2000</v>
      </c>
      <c r="J61" s="460" t="s">
        <v>898</v>
      </c>
      <c r="K61" s="460">
        <v>16.82</v>
      </c>
      <c r="L61" s="460">
        <v>3.36</v>
      </c>
      <c r="M61" s="460">
        <v>0.18</v>
      </c>
      <c r="N61" s="460">
        <v>36178</v>
      </c>
      <c r="O61" s="460" t="s">
        <v>54</v>
      </c>
      <c r="P61" s="460" t="s">
        <v>54</v>
      </c>
      <c r="Q61" s="460">
        <v>509.4</v>
      </c>
      <c r="R61" s="470">
        <v>450</v>
      </c>
      <c r="S61" s="474">
        <f t="shared" si="4"/>
        <v>0.28350983428763815</v>
      </c>
      <c r="T61" s="475">
        <f t="shared" si="5"/>
        <v>600</v>
      </c>
      <c r="U61" s="475">
        <v>600</v>
      </c>
      <c r="V61" s="475">
        <v>600</v>
      </c>
      <c r="W61" s="476">
        <v>600</v>
      </c>
    </row>
    <row r="62" spans="1:23" x14ac:dyDescent="0.2">
      <c r="A62" s="463" t="s">
        <v>899</v>
      </c>
      <c r="B62" s="460">
        <v>26</v>
      </c>
      <c r="C62" s="460">
        <v>2.8</v>
      </c>
      <c r="D62" s="460">
        <v>7</v>
      </c>
      <c r="E62" s="460">
        <v>2.1800000000000002</v>
      </c>
      <c r="F62" s="460">
        <v>2</v>
      </c>
      <c r="G62" s="460">
        <v>1</v>
      </c>
      <c r="H62" s="460" t="s">
        <v>54</v>
      </c>
      <c r="I62" s="460">
        <v>2000</v>
      </c>
      <c r="J62" s="460" t="s">
        <v>899</v>
      </c>
      <c r="K62" s="460">
        <v>17.73</v>
      </c>
      <c r="L62" s="460">
        <v>6.53</v>
      </c>
      <c r="M62" s="460">
        <v>0.18029999999999999</v>
      </c>
      <c r="N62" s="460">
        <v>57689</v>
      </c>
      <c r="O62" s="460" t="s">
        <v>54</v>
      </c>
      <c r="P62" s="460" t="s">
        <v>54</v>
      </c>
      <c r="Q62" s="460">
        <v>644.5</v>
      </c>
      <c r="R62" s="470">
        <v>450</v>
      </c>
      <c r="S62" s="474">
        <f t="shared" si="4"/>
        <v>0.28020327775954912</v>
      </c>
      <c r="T62" s="475">
        <f t="shared" si="5"/>
        <v>600</v>
      </c>
      <c r="U62" s="475">
        <v>600</v>
      </c>
      <c r="V62" s="475">
        <v>600</v>
      </c>
      <c r="W62" s="476">
        <v>600</v>
      </c>
    </row>
    <row r="63" spans="1:23" x14ac:dyDescent="0.2">
      <c r="A63" s="463" t="s">
        <v>900</v>
      </c>
      <c r="B63" s="460">
        <v>24</v>
      </c>
      <c r="C63" s="460">
        <v>3.15</v>
      </c>
      <c r="D63" s="460">
        <v>7</v>
      </c>
      <c r="E63" s="460">
        <v>2.1</v>
      </c>
      <c r="F63" s="460">
        <v>2</v>
      </c>
      <c r="G63" s="460">
        <v>1</v>
      </c>
      <c r="H63" s="460">
        <v>7.71</v>
      </c>
      <c r="I63" s="460">
        <v>2000</v>
      </c>
      <c r="J63" s="460" t="s">
        <v>901</v>
      </c>
      <c r="K63" s="460">
        <v>18.899999999999999</v>
      </c>
      <c r="L63" s="460">
        <v>6.3</v>
      </c>
      <c r="M63" s="460">
        <v>0.154</v>
      </c>
      <c r="N63" s="460">
        <v>58075</v>
      </c>
      <c r="O63" s="460">
        <v>515</v>
      </c>
      <c r="P63" s="460">
        <v>190</v>
      </c>
      <c r="Q63" s="460">
        <v>705</v>
      </c>
      <c r="R63" s="456">
        <v>520</v>
      </c>
      <c r="S63" s="474">
        <f t="shared" si="4"/>
        <v>0.27619295935084798</v>
      </c>
      <c r="T63" s="475">
        <f t="shared" si="5"/>
        <v>600</v>
      </c>
      <c r="U63" s="475">
        <v>600</v>
      </c>
      <c r="V63" s="475">
        <v>600</v>
      </c>
      <c r="W63" s="476">
        <v>600</v>
      </c>
    </row>
    <row r="64" spans="1:23" x14ac:dyDescent="0.2">
      <c r="A64" s="463" t="s">
        <v>902</v>
      </c>
      <c r="B64" s="460">
        <v>26</v>
      </c>
      <c r="C64" s="460">
        <v>2.98</v>
      </c>
      <c r="D64" s="460">
        <v>7</v>
      </c>
      <c r="E64" s="460">
        <v>2.2999999999999998</v>
      </c>
      <c r="F64" s="460">
        <v>2</v>
      </c>
      <c r="G64" s="460">
        <v>1</v>
      </c>
      <c r="H64" s="460">
        <v>6.24</v>
      </c>
      <c r="I64" s="460">
        <v>2000</v>
      </c>
      <c r="J64" s="460" t="s">
        <v>903</v>
      </c>
      <c r="K64" s="460">
        <v>18.8</v>
      </c>
      <c r="L64" s="460">
        <v>6.9</v>
      </c>
      <c r="M64" s="460">
        <v>0.15909999999999999</v>
      </c>
      <c r="N64" s="460">
        <v>62055</v>
      </c>
      <c r="O64" s="460">
        <v>500</v>
      </c>
      <c r="P64" s="460">
        <v>228</v>
      </c>
      <c r="Q64" s="460">
        <v>728</v>
      </c>
      <c r="R64" s="456">
        <v>510</v>
      </c>
      <c r="S64" s="474">
        <f t="shared" si="4"/>
        <v>0.27652588083528001</v>
      </c>
      <c r="T64" s="475">
        <f t="shared" si="5"/>
        <v>600</v>
      </c>
      <c r="U64" s="475">
        <v>600</v>
      </c>
      <c r="V64" s="475">
        <v>600</v>
      </c>
      <c r="W64" s="476">
        <v>600</v>
      </c>
    </row>
    <row r="65" spans="1:23" x14ac:dyDescent="0.2">
      <c r="A65" s="463" t="s">
        <v>904</v>
      </c>
      <c r="B65" s="460">
        <v>30</v>
      </c>
      <c r="C65" s="460">
        <v>2.8</v>
      </c>
      <c r="D65" s="460">
        <v>7</v>
      </c>
      <c r="E65" s="460">
        <v>2.8</v>
      </c>
      <c r="F65" s="460">
        <v>2</v>
      </c>
      <c r="G65" s="460">
        <v>1</v>
      </c>
      <c r="H65" s="460">
        <v>4.29</v>
      </c>
      <c r="I65" s="460">
        <v>2000</v>
      </c>
      <c r="J65" s="460" t="s">
        <v>905</v>
      </c>
      <c r="K65" s="460">
        <v>19.600000000000001</v>
      </c>
      <c r="L65" s="460">
        <v>8.4</v>
      </c>
      <c r="M65" s="460">
        <v>0.15590000000000001</v>
      </c>
      <c r="N65" s="460">
        <v>77767</v>
      </c>
      <c r="O65" s="460">
        <v>509</v>
      </c>
      <c r="P65" s="460">
        <v>337</v>
      </c>
      <c r="Q65" s="460">
        <v>846</v>
      </c>
      <c r="R65" s="456">
        <v>515</v>
      </c>
      <c r="S65" s="474">
        <f t="shared" si="4"/>
        <v>0.27391068774287097</v>
      </c>
      <c r="T65" s="475">
        <f t="shared" si="5"/>
        <v>600</v>
      </c>
      <c r="U65" s="475">
        <v>600</v>
      </c>
      <c r="V65" s="475">
        <v>600</v>
      </c>
      <c r="W65" s="476">
        <v>600</v>
      </c>
    </row>
    <row r="66" spans="1:23" x14ac:dyDescent="0.2">
      <c r="A66" s="463" t="s">
        <v>906</v>
      </c>
      <c r="B66" s="460">
        <v>18</v>
      </c>
      <c r="C66" s="460">
        <v>3.76</v>
      </c>
      <c r="D66" s="460">
        <v>1</v>
      </c>
      <c r="E66" s="460">
        <v>3.76</v>
      </c>
      <c r="F66" s="460">
        <v>2</v>
      </c>
      <c r="G66" s="460"/>
      <c r="H66" s="460" t="s">
        <v>54</v>
      </c>
      <c r="I66" s="460">
        <v>2000</v>
      </c>
      <c r="J66" s="460" t="s">
        <v>906</v>
      </c>
      <c r="K66" s="460">
        <v>18.809999999999999</v>
      </c>
      <c r="L66" s="460">
        <v>3.76</v>
      </c>
      <c r="M66" s="460">
        <v>0.14399999999999999</v>
      </c>
      <c r="N66" s="460">
        <v>44222</v>
      </c>
      <c r="O66" s="460" t="s">
        <v>54</v>
      </c>
      <c r="P66" s="460" t="s">
        <v>54</v>
      </c>
      <c r="Q66" s="460">
        <v>636.70000000000005</v>
      </c>
      <c r="R66" s="470">
        <v>515</v>
      </c>
      <c r="S66" s="474">
        <f t="shared" si="4"/>
        <v>0.27649250909685202</v>
      </c>
      <c r="T66" s="475">
        <f t="shared" si="5"/>
        <v>600</v>
      </c>
      <c r="U66" s="475">
        <v>600</v>
      </c>
      <c r="V66" s="475">
        <v>600</v>
      </c>
      <c r="W66" s="476">
        <v>600</v>
      </c>
    </row>
    <row r="67" spans="1:23" x14ac:dyDescent="0.2">
      <c r="A67" s="463" t="s">
        <v>907</v>
      </c>
      <c r="B67" s="460">
        <v>26</v>
      </c>
      <c r="C67" s="460">
        <v>3.13</v>
      </c>
      <c r="D67" s="460">
        <v>7</v>
      </c>
      <c r="E67" s="460">
        <v>2.4300000000000002</v>
      </c>
      <c r="F67" s="460">
        <v>2</v>
      </c>
      <c r="G67" s="460">
        <v>1</v>
      </c>
      <c r="H67" s="460" t="s">
        <v>54</v>
      </c>
      <c r="I67" s="460">
        <v>2000</v>
      </c>
      <c r="J67" s="460" t="s">
        <v>907</v>
      </c>
      <c r="K67" s="460">
        <v>19.82</v>
      </c>
      <c r="L67" s="460">
        <v>7.3</v>
      </c>
      <c r="M67" s="460">
        <v>0.14419999999999999</v>
      </c>
      <c r="N67" s="460">
        <v>70134</v>
      </c>
      <c r="O67" s="460" t="s">
        <v>54</v>
      </c>
      <c r="P67" s="460" t="s">
        <v>54</v>
      </c>
      <c r="Q67" s="460">
        <v>805.6</v>
      </c>
      <c r="R67" s="470">
        <v>515</v>
      </c>
      <c r="S67" s="474">
        <f t="shared" si="4"/>
        <v>0.27321021260731421</v>
      </c>
      <c r="T67" s="475">
        <f t="shared" si="5"/>
        <v>600</v>
      </c>
      <c r="U67" s="475">
        <v>600</v>
      </c>
      <c r="V67" s="475">
        <v>600</v>
      </c>
      <c r="W67" s="476">
        <v>600</v>
      </c>
    </row>
    <row r="68" spans="1:23" x14ac:dyDescent="0.2">
      <c r="A68" s="463" t="s">
        <v>908</v>
      </c>
      <c r="B68" s="460">
        <v>24</v>
      </c>
      <c r="C68" s="460">
        <v>3.3</v>
      </c>
      <c r="D68" s="460">
        <v>7</v>
      </c>
      <c r="E68" s="460">
        <v>2.2000000000000002</v>
      </c>
      <c r="F68" s="460">
        <v>2</v>
      </c>
      <c r="G68" s="460">
        <v>1</v>
      </c>
      <c r="H68" s="460">
        <v>7.71</v>
      </c>
      <c r="I68" s="460">
        <v>2000</v>
      </c>
      <c r="J68" s="460" t="s">
        <v>909</v>
      </c>
      <c r="K68" s="460">
        <v>19.8</v>
      </c>
      <c r="L68" s="460">
        <v>6.6</v>
      </c>
      <c r="M68" s="460">
        <v>0.14069999999999999</v>
      </c>
      <c r="N68" s="460">
        <v>63740</v>
      </c>
      <c r="O68" s="460">
        <v>566</v>
      </c>
      <c r="P68" s="460">
        <v>280</v>
      </c>
      <c r="Q68" s="460">
        <v>774</v>
      </c>
      <c r="R68" s="470">
        <v>205</v>
      </c>
      <c r="S68" s="474">
        <f t="shared" si="4"/>
        <v>0.27327357006109054</v>
      </c>
      <c r="T68" s="475">
        <f t="shared" si="5"/>
        <v>600</v>
      </c>
      <c r="U68" s="475">
        <v>600</v>
      </c>
      <c r="V68" s="475">
        <v>600</v>
      </c>
      <c r="W68" s="476">
        <v>600</v>
      </c>
    </row>
    <row r="69" spans="1:23" x14ac:dyDescent="0.2">
      <c r="A69" s="463" t="s">
        <v>910</v>
      </c>
      <c r="B69" s="460">
        <v>24</v>
      </c>
      <c r="C69" s="460">
        <v>3.6</v>
      </c>
      <c r="D69" s="460">
        <v>7</v>
      </c>
      <c r="E69" s="460">
        <v>2.4</v>
      </c>
      <c r="F69" s="460">
        <v>2</v>
      </c>
      <c r="G69" s="460">
        <v>1</v>
      </c>
      <c r="H69" s="460">
        <v>7.71</v>
      </c>
      <c r="I69" s="460">
        <v>2000</v>
      </c>
      <c r="J69" s="460" t="s">
        <v>911</v>
      </c>
      <c r="K69" s="460">
        <v>21.6</v>
      </c>
      <c r="L69" s="460">
        <v>7.2</v>
      </c>
      <c r="M69" s="460">
        <v>0.1182</v>
      </c>
      <c r="N69" s="460">
        <v>75050</v>
      </c>
      <c r="O69" s="460">
        <v>673</v>
      </c>
      <c r="P69" s="460">
        <v>248</v>
      </c>
      <c r="Q69" s="460">
        <v>921</v>
      </c>
      <c r="R69" s="456">
        <v>605</v>
      </c>
      <c r="S69" s="474">
        <f t="shared" si="4"/>
        <v>0.26781312301257226</v>
      </c>
      <c r="T69" s="475">
        <f t="shared" si="5"/>
        <v>600</v>
      </c>
      <c r="U69" s="475">
        <v>600</v>
      </c>
      <c r="V69" s="475">
        <v>600</v>
      </c>
      <c r="W69" s="476">
        <v>600</v>
      </c>
    </row>
    <row r="70" spans="1:23" x14ac:dyDescent="0.2">
      <c r="A70" s="463" t="s">
        <v>912</v>
      </c>
      <c r="B70" s="460">
        <v>26</v>
      </c>
      <c r="C70" s="460">
        <v>3.4</v>
      </c>
      <c r="D70" s="460">
        <v>7</v>
      </c>
      <c r="E70" s="460">
        <v>2.65</v>
      </c>
      <c r="F70" s="460">
        <v>2</v>
      </c>
      <c r="G70" s="460">
        <v>1</v>
      </c>
      <c r="H70" s="460">
        <v>6.11</v>
      </c>
      <c r="I70" s="460">
        <v>2000</v>
      </c>
      <c r="J70" s="460" t="s">
        <v>913</v>
      </c>
      <c r="K70" s="460">
        <v>21.6</v>
      </c>
      <c r="L70" s="460">
        <v>8</v>
      </c>
      <c r="M70" s="460">
        <v>0.1222</v>
      </c>
      <c r="N70" s="460">
        <v>80895</v>
      </c>
      <c r="O70" s="460">
        <v>650</v>
      </c>
      <c r="P70" s="460">
        <v>302</v>
      </c>
      <c r="Q70" s="460">
        <v>952</v>
      </c>
      <c r="R70" s="456">
        <v>610</v>
      </c>
      <c r="S70" s="474">
        <f t="shared" si="4"/>
        <v>0.26781312301257226</v>
      </c>
      <c r="T70" s="475">
        <f t="shared" si="5"/>
        <v>600</v>
      </c>
      <c r="U70" s="475">
        <v>600</v>
      </c>
      <c r="V70" s="475">
        <v>600</v>
      </c>
      <c r="W70" s="476">
        <v>600</v>
      </c>
    </row>
    <row r="71" spans="1:23" x14ac:dyDescent="0.2">
      <c r="A71" s="463" t="s">
        <v>914</v>
      </c>
      <c r="B71" s="460">
        <v>24</v>
      </c>
      <c r="C71" s="460">
        <v>4</v>
      </c>
      <c r="D71" s="460">
        <v>7</v>
      </c>
      <c r="E71" s="460">
        <v>2.65</v>
      </c>
      <c r="F71" s="460">
        <v>2</v>
      </c>
      <c r="G71" s="460">
        <v>1</v>
      </c>
      <c r="H71" s="460">
        <v>7.81</v>
      </c>
      <c r="I71" s="460">
        <v>2000</v>
      </c>
      <c r="J71" s="460" t="s">
        <v>915</v>
      </c>
      <c r="K71" s="460">
        <v>24</v>
      </c>
      <c r="L71" s="460">
        <v>8</v>
      </c>
      <c r="M71" s="460">
        <v>9.5799999999999996E-2</v>
      </c>
      <c r="N71" s="460">
        <v>90574</v>
      </c>
      <c r="O71" s="460">
        <v>830</v>
      </c>
      <c r="P71" s="460">
        <v>302</v>
      </c>
      <c r="Q71" s="460">
        <v>1132</v>
      </c>
      <c r="R71" s="456">
        <v>710</v>
      </c>
      <c r="S71" s="474">
        <f t="shared" si="4"/>
        <v>0.26120116562655471</v>
      </c>
      <c r="T71" s="475">
        <f t="shared" si="5"/>
        <v>600</v>
      </c>
      <c r="U71" s="475">
        <v>600</v>
      </c>
      <c r="V71" s="475">
        <v>600</v>
      </c>
      <c r="W71" s="476">
        <v>600</v>
      </c>
    </row>
    <row r="72" spans="1:23" x14ac:dyDescent="0.2">
      <c r="A72" s="463" t="s">
        <v>916</v>
      </c>
      <c r="B72" s="460">
        <v>45</v>
      </c>
      <c r="C72" s="460">
        <v>2.99</v>
      </c>
      <c r="D72" s="460">
        <v>7</v>
      </c>
      <c r="E72" s="460">
        <v>1.99</v>
      </c>
      <c r="F72" s="460">
        <v>3</v>
      </c>
      <c r="G72" s="460">
        <v>1</v>
      </c>
      <c r="H72" s="460" t="s">
        <v>54</v>
      </c>
      <c r="I72" s="460">
        <v>2000</v>
      </c>
      <c r="J72" s="460">
        <v>31521.8</v>
      </c>
      <c r="K72" s="460">
        <v>23.83</v>
      </c>
      <c r="L72" s="460">
        <v>5.97</v>
      </c>
      <c r="M72" s="460">
        <v>9.1700000000000004E-2</v>
      </c>
      <c r="N72" s="460">
        <v>79030</v>
      </c>
      <c r="O72" s="460" t="s">
        <v>54</v>
      </c>
      <c r="P72" s="460" t="s">
        <v>54</v>
      </c>
      <c r="Q72" s="460">
        <v>1039.2</v>
      </c>
      <c r="R72" s="470">
        <v>710</v>
      </c>
      <c r="S72" s="474">
        <f t="shared" si="4"/>
        <v>0.26164726593481885</v>
      </c>
      <c r="T72" s="475">
        <f t="shared" si="5"/>
        <v>600</v>
      </c>
      <c r="U72" s="475">
        <v>600</v>
      </c>
      <c r="V72" s="475">
        <v>600</v>
      </c>
      <c r="W72" s="476">
        <v>600</v>
      </c>
    </row>
    <row r="73" spans="1:23" x14ac:dyDescent="0.2">
      <c r="A73" s="461" t="s">
        <v>917</v>
      </c>
      <c r="B73" s="460">
        <v>48</v>
      </c>
      <c r="C73" s="460">
        <v>2.98</v>
      </c>
      <c r="D73" s="460">
        <v>7</v>
      </c>
      <c r="E73" s="460">
        <v>2.2999999999999998</v>
      </c>
      <c r="F73" s="460">
        <v>3</v>
      </c>
      <c r="G73" s="460">
        <v>1</v>
      </c>
      <c r="H73" s="460">
        <v>11.55</v>
      </c>
      <c r="I73" s="460">
        <v>2000</v>
      </c>
      <c r="J73" s="460" t="s">
        <v>918</v>
      </c>
      <c r="K73" s="460">
        <v>24.8</v>
      </c>
      <c r="L73" s="460">
        <v>6.9</v>
      </c>
      <c r="M73" s="460">
        <v>8.6099999999999996E-2</v>
      </c>
      <c r="N73" s="460">
        <v>88848</v>
      </c>
      <c r="O73" s="460">
        <v>924</v>
      </c>
      <c r="P73" s="460">
        <v>228</v>
      </c>
      <c r="Q73" s="460">
        <v>1152</v>
      </c>
      <c r="R73" s="470">
        <v>710</v>
      </c>
      <c r="S73" s="474">
        <f t="shared" si="4"/>
        <v>0.25914342217449349</v>
      </c>
      <c r="T73" s="475">
        <f t="shared" si="5"/>
        <v>600</v>
      </c>
      <c r="U73" s="475">
        <v>600</v>
      </c>
      <c r="V73" s="475">
        <v>600</v>
      </c>
      <c r="W73" s="476">
        <v>600</v>
      </c>
    </row>
    <row r="74" spans="1:23" x14ac:dyDescent="0.2">
      <c r="A74" s="463" t="s">
        <v>919</v>
      </c>
      <c r="B74" s="460">
        <v>54</v>
      </c>
      <c r="C74" s="460">
        <v>2.8</v>
      </c>
      <c r="D74" s="460">
        <v>7</v>
      </c>
      <c r="E74" s="460">
        <v>2.8</v>
      </c>
      <c r="F74" s="460">
        <v>3</v>
      </c>
      <c r="G74" s="460">
        <v>1</v>
      </c>
      <c r="H74" s="460">
        <v>7.71</v>
      </c>
      <c r="I74" s="460">
        <v>2000</v>
      </c>
      <c r="J74" s="460" t="s">
        <v>920</v>
      </c>
      <c r="K74" s="460">
        <v>25.2</v>
      </c>
      <c r="L74" s="460">
        <v>8.4</v>
      </c>
      <c r="M74" s="460">
        <v>8.6900000000000005E-2</v>
      </c>
      <c r="N74" s="460">
        <v>103784</v>
      </c>
      <c r="O74" s="460">
        <v>918</v>
      </c>
      <c r="P74" s="460">
        <v>337</v>
      </c>
      <c r="Q74" s="460">
        <v>1255</v>
      </c>
      <c r="R74" s="470">
        <v>710</v>
      </c>
      <c r="S74" s="474">
        <f t="shared" si="4"/>
        <v>0.25813931191094863</v>
      </c>
      <c r="T74" s="475">
        <f t="shared" si="5"/>
        <v>600</v>
      </c>
      <c r="U74" s="475">
        <v>600</v>
      </c>
      <c r="V74" s="475">
        <v>600</v>
      </c>
      <c r="W74" s="476">
        <v>600</v>
      </c>
    </row>
    <row r="75" spans="1:23" x14ac:dyDescent="0.2">
      <c r="A75" s="463" t="s">
        <v>921</v>
      </c>
      <c r="B75" s="460">
        <v>42</v>
      </c>
      <c r="C75" s="460">
        <v>3.4</v>
      </c>
      <c r="D75" s="460">
        <v>7</v>
      </c>
      <c r="E75" s="460">
        <v>1.85</v>
      </c>
      <c r="F75" s="460">
        <v>3</v>
      </c>
      <c r="G75" s="460">
        <v>1</v>
      </c>
      <c r="H75" s="460">
        <v>20.27</v>
      </c>
      <c r="I75" s="460">
        <v>1500</v>
      </c>
      <c r="J75" s="460" t="s">
        <v>922</v>
      </c>
      <c r="K75" s="460">
        <v>26</v>
      </c>
      <c r="L75" s="460">
        <v>5.6</v>
      </c>
      <c r="M75" s="460">
        <v>7.5800000000000006E-2</v>
      </c>
      <c r="N75" s="460">
        <v>85600</v>
      </c>
      <c r="O75" s="460">
        <v>1052</v>
      </c>
      <c r="P75" s="460">
        <v>147</v>
      </c>
      <c r="Q75" s="460">
        <v>1199</v>
      </c>
      <c r="R75" s="470">
        <v>710</v>
      </c>
      <c r="S75" s="474">
        <f t="shared" si="4"/>
        <v>0.25617804127209859</v>
      </c>
      <c r="T75" s="475">
        <f t="shared" si="5"/>
        <v>600</v>
      </c>
      <c r="U75" s="475">
        <v>600</v>
      </c>
      <c r="V75" s="475">
        <v>600</v>
      </c>
      <c r="W75" s="476">
        <v>600</v>
      </c>
    </row>
    <row r="76" spans="1:23" x14ac:dyDescent="0.2">
      <c r="A76" s="463" t="s">
        <v>923</v>
      </c>
      <c r="B76" s="460">
        <v>45</v>
      </c>
      <c r="C76" s="460">
        <v>3.36</v>
      </c>
      <c r="D76" s="460">
        <v>7</v>
      </c>
      <c r="E76" s="460">
        <v>2.2400000000000002</v>
      </c>
      <c r="F76" s="460">
        <v>3</v>
      </c>
      <c r="G76" s="460">
        <v>1</v>
      </c>
      <c r="H76" s="460" t="s">
        <v>54</v>
      </c>
      <c r="I76" s="460">
        <v>1500</v>
      </c>
      <c r="J76" s="460" t="s">
        <v>923</v>
      </c>
      <c r="K76" s="460">
        <v>26.91</v>
      </c>
      <c r="L76" s="460">
        <v>6.73</v>
      </c>
      <c r="M76" s="460">
        <v>7.22E-2</v>
      </c>
      <c r="N76" s="460">
        <v>98356</v>
      </c>
      <c r="O76" s="460" t="s">
        <v>54</v>
      </c>
      <c r="P76" s="460" t="s">
        <v>54</v>
      </c>
      <c r="Q76" s="460">
        <v>1319.7</v>
      </c>
      <c r="R76" s="470">
        <v>710</v>
      </c>
      <c r="S76" s="474">
        <f t="shared" si="4"/>
        <v>0.25401916072701924</v>
      </c>
      <c r="T76" s="475">
        <f t="shared" si="5"/>
        <v>600</v>
      </c>
      <c r="U76" s="475">
        <v>600</v>
      </c>
      <c r="V76" s="475">
        <v>600</v>
      </c>
      <c r="W76" s="476">
        <v>600</v>
      </c>
    </row>
    <row r="77" spans="1:23" x14ac:dyDescent="0.2">
      <c r="A77" s="463" t="s">
        <v>924</v>
      </c>
      <c r="B77" s="460">
        <v>45</v>
      </c>
      <c r="C77" s="460">
        <v>3.57</v>
      </c>
      <c r="D77" s="460">
        <v>7</v>
      </c>
      <c r="E77" s="460">
        <v>2.38</v>
      </c>
      <c r="F77" s="460">
        <v>3</v>
      </c>
      <c r="G77" s="460">
        <v>1</v>
      </c>
      <c r="H77" s="460" t="s">
        <v>54</v>
      </c>
      <c r="I77" s="460">
        <v>1500</v>
      </c>
      <c r="J77" s="460" t="s">
        <v>924</v>
      </c>
      <c r="K77" s="460">
        <v>28.55</v>
      </c>
      <c r="L77" s="460">
        <v>7.14</v>
      </c>
      <c r="M77" s="460">
        <v>6.4600000000000005E-2</v>
      </c>
      <c r="N77" s="460">
        <v>107467</v>
      </c>
      <c r="O77" s="460" t="s">
        <v>54</v>
      </c>
      <c r="P77" s="460" t="s">
        <v>54</v>
      </c>
      <c r="Q77" s="460">
        <v>1484.6</v>
      </c>
      <c r="R77" s="470">
        <v>710</v>
      </c>
      <c r="S77" s="474">
        <f t="shared" si="4"/>
        <v>0.25030660678580202</v>
      </c>
      <c r="T77" s="475">
        <f t="shared" si="5"/>
        <v>600</v>
      </c>
      <c r="U77" s="475">
        <v>600</v>
      </c>
      <c r="V77" s="475">
        <v>600</v>
      </c>
      <c r="W77" s="476">
        <v>600</v>
      </c>
    </row>
    <row r="78" spans="1:23" x14ac:dyDescent="0.2">
      <c r="A78" s="463" t="s">
        <v>925</v>
      </c>
      <c r="B78" s="460">
        <v>42</v>
      </c>
      <c r="C78" s="460">
        <v>3.9</v>
      </c>
      <c r="D78" s="460">
        <v>7</v>
      </c>
      <c r="E78" s="460">
        <v>2.2000000000000002</v>
      </c>
      <c r="F78" s="460">
        <v>3</v>
      </c>
      <c r="G78" s="460">
        <v>1</v>
      </c>
      <c r="H78" s="460">
        <v>18.86</v>
      </c>
      <c r="I78" s="460">
        <v>1500</v>
      </c>
      <c r="J78" s="460" t="s">
        <v>926</v>
      </c>
      <c r="K78" s="460">
        <v>30</v>
      </c>
      <c r="L78" s="460">
        <v>6.6</v>
      </c>
      <c r="M78" s="460">
        <v>5.7500000000000002E-2</v>
      </c>
      <c r="N78" s="460">
        <v>112548</v>
      </c>
      <c r="O78" s="460">
        <v>1384</v>
      </c>
      <c r="P78" s="460">
        <v>208</v>
      </c>
      <c r="Q78" s="460">
        <v>1592</v>
      </c>
      <c r="R78" s="456">
        <v>960</v>
      </c>
      <c r="S78" s="474">
        <f t="shared" si="4"/>
        <v>0.24719766874689053</v>
      </c>
      <c r="T78" s="475">
        <f t="shared" si="5"/>
        <v>600</v>
      </c>
      <c r="U78" s="475">
        <v>600</v>
      </c>
      <c r="V78" s="475">
        <v>600</v>
      </c>
      <c r="W78" s="476">
        <v>600</v>
      </c>
    </row>
    <row r="79" spans="1:23" x14ac:dyDescent="0.2">
      <c r="A79" s="463" t="s">
        <v>927</v>
      </c>
      <c r="B79" s="460">
        <v>45</v>
      </c>
      <c r="C79" s="460">
        <v>3.76</v>
      </c>
      <c r="D79" s="460">
        <v>7</v>
      </c>
      <c r="E79" s="460">
        <v>2.5099999999999998</v>
      </c>
      <c r="F79" s="460">
        <v>3</v>
      </c>
      <c r="G79" s="460">
        <v>1</v>
      </c>
      <c r="H79" s="460" t="s">
        <v>54</v>
      </c>
      <c r="I79" s="460">
        <v>1500</v>
      </c>
      <c r="J79" s="460" t="s">
        <v>927</v>
      </c>
      <c r="K79" s="460">
        <v>30.09</v>
      </c>
      <c r="L79" s="460">
        <v>7.52</v>
      </c>
      <c r="M79" s="460">
        <v>5.7700000000000001E-2</v>
      </c>
      <c r="N79" s="460">
        <v>119407</v>
      </c>
      <c r="O79" s="460" t="s">
        <v>54</v>
      </c>
      <c r="P79" s="460" t="s">
        <v>54</v>
      </c>
      <c r="Q79" s="460">
        <v>1649.6</v>
      </c>
      <c r="R79" s="470">
        <v>960</v>
      </c>
      <c r="S79" s="474">
        <f t="shared" si="4"/>
        <v>0.24700968392544015</v>
      </c>
      <c r="T79" s="475">
        <f t="shared" si="5"/>
        <v>600</v>
      </c>
      <c r="U79" s="475">
        <v>600</v>
      </c>
      <c r="V79" s="475">
        <v>600</v>
      </c>
      <c r="W79" s="476">
        <v>600</v>
      </c>
    </row>
    <row r="80" spans="1:23" x14ac:dyDescent="0.2">
      <c r="A80" s="463" t="s">
        <v>928</v>
      </c>
      <c r="B80" s="460">
        <v>54</v>
      </c>
      <c r="C80" s="460">
        <v>3.6</v>
      </c>
      <c r="D80" s="460">
        <v>7</v>
      </c>
      <c r="E80" s="460">
        <v>3.6</v>
      </c>
      <c r="F80" s="460">
        <v>3</v>
      </c>
      <c r="G80" s="460">
        <v>1</v>
      </c>
      <c r="H80" s="460">
        <v>7.71</v>
      </c>
      <c r="I80" s="460">
        <v>1200</v>
      </c>
      <c r="J80" s="460" t="s">
        <v>929</v>
      </c>
      <c r="K80" s="460">
        <v>32.4</v>
      </c>
      <c r="L80" s="460">
        <v>10.8</v>
      </c>
      <c r="M80" s="460">
        <v>5.2600000000000001E-2</v>
      </c>
      <c r="N80" s="460">
        <v>166164</v>
      </c>
      <c r="O80" s="460">
        <v>1518</v>
      </c>
      <c r="P80" s="460">
        <v>558</v>
      </c>
      <c r="Q80" s="460">
        <v>2076</v>
      </c>
      <c r="R80" s="470">
        <v>960</v>
      </c>
      <c r="S80" s="474">
        <f t="shared" si="4"/>
        <v>0.24236793607902629</v>
      </c>
      <c r="T80" s="475">
        <f t="shared" si="5"/>
        <v>600</v>
      </c>
      <c r="U80" s="475">
        <v>600</v>
      </c>
      <c r="V80" s="475">
        <v>600</v>
      </c>
      <c r="W80" s="476">
        <v>600</v>
      </c>
    </row>
    <row r="81" spans="1:23" x14ac:dyDescent="0.2">
      <c r="A81" s="463" t="s">
        <v>930</v>
      </c>
      <c r="B81" s="460">
        <v>45</v>
      </c>
      <c r="C81" s="460">
        <v>3.98</v>
      </c>
      <c r="D81" s="460">
        <v>7</v>
      </c>
      <c r="E81" s="460">
        <v>2.65</v>
      </c>
      <c r="F81" s="460">
        <v>3</v>
      </c>
      <c r="G81" s="460">
        <v>1</v>
      </c>
      <c r="H81" s="460" t="s">
        <v>54</v>
      </c>
      <c r="I81" s="460">
        <v>1200</v>
      </c>
      <c r="J81" s="460" t="s">
        <v>930</v>
      </c>
      <c r="K81" s="460">
        <v>31.84</v>
      </c>
      <c r="L81" s="460">
        <v>7.96</v>
      </c>
      <c r="M81" s="460">
        <v>5.1499999999999997E-2</v>
      </c>
      <c r="N81" s="460">
        <v>133736</v>
      </c>
      <c r="O81" s="460" t="s">
        <v>54</v>
      </c>
      <c r="P81" s="460" t="s">
        <v>54</v>
      </c>
      <c r="Q81" s="460">
        <v>1847.5</v>
      </c>
      <c r="R81" s="470">
        <v>960</v>
      </c>
      <c r="S81" s="474">
        <f t="shared" si="4"/>
        <v>0.24346208301889799</v>
      </c>
      <c r="T81" s="475">
        <f t="shared" si="5"/>
        <v>600</v>
      </c>
      <c r="U81" s="475">
        <v>600</v>
      </c>
      <c r="V81" s="475">
        <v>600</v>
      </c>
      <c r="W81" s="476">
        <v>600</v>
      </c>
    </row>
    <row r="82" spans="1:23" x14ac:dyDescent="0.2">
      <c r="A82" s="463" t="s">
        <v>931</v>
      </c>
      <c r="B82" s="460">
        <v>45</v>
      </c>
      <c r="C82" s="460">
        <v>4.22</v>
      </c>
      <c r="D82" s="460">
        <v>7</v>
      </c>
      <c r="E82" s="460">
        <v>2.81</v>
      </c>
      <c r="F82" s="460">
        <v>3</v>
      </c>
      <c r="G82" s="460">
        <v>1</v>
      </c>
      <c r="H82" s="460" t="s">
        <v>54</v>
      </c>
      <c r="I82" s="460">
        <v>1000</v>
      </c>
      <c r="J82" s="460" t="s">
        <v>931</v>
      </c>
      <c r="K82" s="460">
        <v>33.79</v>
      </c>
      <c r="L82" s="460">
        <v>8.44</v>
      </c>
      <c r="M82" s="460">
        <v>4.58E-2</v>
      </c>
      <c r="N82" s="460">
        <v>150453</v>
      </c>
      <c r="O82" s="460" t="s">
        <v>54</v>
      </c>
      <c r="P82" s="460" t="s">
        <v>54</v>
      </c>
      <c r="Q82" s="460">
        <v>2078.5</v>
      </c>
      <c r="R82" s="470">
        <v>960</v>
      </c>
      <c r="S82" s="474">
        <f t="shared" si="4"/>
        <v>0.23973179634240926</v>
      </c>
      <c r="T82" s="475">
        <f t="shared" si="5"/>
        <v>600</v>
      </c>
      <c r="U82" s="475">
        <v>600</v>
      </c>
      <c r="V82" s="475">
        <v>600</v>
      </c>
      <c r="W82" s="476">
        <v>600</v>
      </c>
    </row>
    <row r="85" spans="1:23" x14ac:dyDescent="0.2">
      <c r="A85" s="464" t="s">
        <v>934</v>
      </c>
      <c r="B85"/>
      <c r="C85"/>
      <c r="D85"/>
      <c r="E85"/>
      <c r="F85"/>
      <c r="G85"/>
      <c r="H85"/>
    </row>
    <row r="86" spans="1:23" ht="12.75" customHeight="1" x14ac:dyDescent="0.2">
      <c r="A86" s="126" t="s">
        <v>957</v>
      </c>
      <c r="B86"/>
      <c r="C86"/>
      <c r="D86"/>
      <c r="E86"/>
      <c r="F86"/>
      <c r="G86"/>
      <c r="H86"/>
    </row>
    <row r="87" spans="1:23" ht="12.75" customHeight="1" x14ac:dyDescent="0.2">
      <c r="A87" s="997" t="s">
        <v>935</v>
      </c>
      <c r="B87" s="997" t="s">
        <v>936</v>
      </c>
      <c r="C87" s="997" t="s">
        <v>937</v>
      </c>
      <c r="D87" s="997"/>
      <c r="E87" s="997"/>
      <c r="F87" s="997"/>
      <c r="G87" s="997"/>
      <c r="H87" s="997"/>
    </row>
    <row r="88" spans="1:23" ht="27" customHeight="1" x14ac:dyDescent="0.2">
      <c r="A88" s="997"/>
      <c r="B88" s="997"/>
      <c r="C88" s="997" t="s">
        <v>938</v>
      </c>
      <c r="D88" s="997"/>
      <c r="E88" s="465" t="s">
        <v>939</v>
      </c>
      <c r="F88" s="465" t="s">
        <v>940</v>
      </c>
      <c r="G88" s="465" t="s">
        <v>939</v>
      </c>
      <c r="H88" s="465" t="s">
        <v>940</v>
      </c>
    </row>
    <row r="89" spans="1:23" ht="25.5" x14ac:dyDescent="0.2">
      <c r="A89" s="997"/>
      <c r="B89" s="997"/>
      <c r="C89" s="465" t="s">
        <v>941</v>
      </c>
      <c r="D89" s="465" t="s">
        <v>942</v>
      </c>
      <c r="E89" s="997" t="s">
        <v>941</v>
      </c>
      <c r="F89" s="997"/>
      <c r="G89" s="997" t="s">
        <v>942</v>
      </c>
      <c r="H89" s="997"/>
    </row>
    <row r="90" spans="1:23" x14ac:dyDescent="0.2">
      <c r="A90" s="466">
        <v>10</v>
      </c>
      <c r="B90" s="466" t="s">
        <v>943</v>
      </c>
      <c r="C90" s="468">
        <v>84</v>
      </c>
      <c r="D90" s="466">
        <v>53</v>
      </c>
      <c r="E90" s="466">
        <v>95</v>
      </c>
      <c r="F90" s="466" t="s">
        <v>54</v>
      </c>
      <c r="G90" s="466">
        <v>60</v>
      </c>
      <c r="H90" s="466" t="s">
        <v>54</v>
      </c>
    </row>
    <row r="91" spans="1:23" x14ac:dyDescent="0.2">
      <c r="A91" s="466">
        <v>16</v>
      </c>
      <c r="B91" s="466" t="s">
        <v>944</v>
      </c>
      <c r="C91" s="468">
        <v>111</v>
      </c>
      <c r="D91" s="466">
        <v>79</v>
      </c>
      <c r="E91" s="466">
        <v>133</v>
      </c>
      <c r="F91" s="468">
        <v>105</v>
      </c>
      <c r="G91" s="466">
        <v>102</v>
      </c>
      <c r="H91" s="466">
        <v>75</v>
      </c>
    </row>
    <row r="92" spans="1:23" x14ac:dyDescent="0.2">
      <c r="A92" s="466">
        <v>25</v>
      </c>
      <c r="B92" s="466" t="s">
        <v>945</v>
      </c>
      <c r="C92" s="468">
        <v>142</v>
      </c>
      <c r="D92" s="466">
        <v>109</v>
      </c>
      <c r="E92" s="466">
        <v>183</v>
      </c>
      <c r="F92" s="468">
        <v>136</v>
      </c>
      <c r="G92" s="466">
        <v>137</v>
      </c>
      <c r="H92" s="466">
        <v>106</v>
      </c>
    </row>
    <row r="93" spans="1:23" x14ac:dyDescent="0.2">
      <c r="A93" s="466">
        <v>35</v>
      </c>
      <c r="B93" s="466" t="s">
        <v>946</v>
      </c>
      <c r="C93" s="468">
        <v>175</v>
      </c>
      <c r="D93" s="466">
        <v>135</v>
      </c>
      <c r="E93" s="466">
        <v>223</v>
      </c>
      <c r="F93" s="468">
        <v>170</v>
      </c>
      <c r="G93" s="466">
        <v>173</v>
      </c>
      <c r="H93" s="466">
        <v>130</v>
      </c>
    </row>
    <row r="94" spans="1:23" x14ac:dyDescent="0.2">
      <c r="A94" s="466">
        <v>50</v>
      </c>
      <c r="B94" s="466" t="s">
        <v>932</v>
      </c>
      <c r="C94" s="468">
        <v>210</v>
      </c>
      <c r="D94" s="466">
        <v>165</v>
      </c>
      <c r="E94" s="466">
        <v>275</v>
      </c>
      <c r="F94" s="468">
        <v>215</v>
      </c>
      <c r="G94" s="466">
        <v>219</v>
      </c>
      <c r="H94" s="466">
        <v>165</v>
      </c>
    </row>
    <row r="95" spans="1:23" x14ac:dyDescent="0.2">
      <c r="A95" s="466">
        <v>70</v>
      </c>
      <c r="B95" s="466" t="s">
        <v>880</v>
      </c>
      <c r="C95" s="468">
        <v>265</v>
      </c>
      <c r="D95" s="466">
        <v>210</v>
      </c>
      <c r="E95" s="466">
        <v>337</v>
      </c>
      <c r="F95" s="468">
        <v>265</v>
      </c>
      <c r="G95" s="466">
        <v>268</v>
      </c>
      <c r="H95" s="466">
        <v>210</v>
      </c>
    </row>
    <row r="96" spans="1:23" x14ac:dyDescent="0.2">
      <c r="A96" s="466">
        <v>95</v>
      </c>
      <c r="B96" s="466" t="s">
        <v>882</v>
      </c>
      <c r="C96" s="468">
        <v>330</v>
      </c>
      <c r="D96" s="466">
        <v>260</v>
      </c>
      <c r="E96" s="466">
        <v>422</v>
      </c>
      <c r="F96" s="468">
        <v>320</v>
      </c>
      <c r="G96" s="466">
        <v>341</v>
      </c>
      <c r="H96" s="466">
        <v>255</v>
      </c>
    </row>
    <row r="97" spans="1:8" x14ac:dyDescent="0.2">
      <c r="A97" s="467"/>
      <c r="B97" s="466" t="s">
        <v>885</v>
      </c>
      <c r="C97" s="468">
        <v>390</v>
      </c>
      <c r="D97" s="466">
        <v>313</v>
      </c>
      <c r="E97" s="466">
        <v>485</v>
      </c>
      <c r="F97" s="468">
        <v>375</v>
      </c>
      <c r="G97" s="466">
        <v>395</v>
      </c>
      <c r="H97" s="466">
        <v>300</v>
      </c>
    </row>
    <row r="98" spans="1:8" x14ac:dyDescent="0.2">
      <c r="A98" s="466">
        <v>120</v>
      </c>
      <c r="B98" s="466" t="s">
        <v>887</v>
      </c>
      <c r="C98" s="468">
        <v>375</v>
      </c>
      <c r="D98" s="466" t="s">
        <v>54</v>
      </c>
      <c r="E98" s="467"/>
      <c r="F98" s="469"/>
      <c r="G98" s="467"/>
      <c r="H98" s="467"/>
    </row>
    <row r="99" spans="1:8" x14ac:dyDescent="0.2">
      <c r="A99" s="466"/>
      <c r="B99" s="466" t="s">
        <v>892</v>
      </c>
      <c r="C99" s="468">
        <v>450</v>
      </c>
      <c r="D99" s="466">
        <v>365</v>
      </c>
      <c r="E99" s="466">
        <v>570</v>
      </c>
      <c r="F99" s="468">
        <v>440</v>
      </c>
      <c r="G99" s="466">
        <v>465</v>
      </c>
      <c r="H99" s="466">
        <v>355</v>
      </c>
    </row>
    <row r="100" spans="1:8" x14ac:dyDescent="0.2">
      <c r="A100" s="466">
        <v>150</v>
      </c>
      <c r="B100" s="466" t="s">
        <v>894</v>
      </c>
      <c r="C100" s="468">
        <v>450</v>
      </c>
      <c r="D100" s="466">
        <v>365</v>
      </c>
      <c r="E100" s="467"/>
      <c r="F100" s="469"/>
      <c r="G100" s="467"/>
      <c r="H100" s="467"/>
    </row>
    <row r="101" spans="1:8" x14ac:dyDescent="0.2">
      <c r="A101" s="998">
        <v>185</v>
      </c>
      <c r="B101" s="466" t="s">
        <v>896</v>
      </c>
      <c r="C101" s="468">
        <v>450</v>
      </c>
      <c r="D101" s="466" t="s">
        <v>54</v>
      </c>
      <c r="E101" s="998">
        <v>650</v>
      </c>
      <c r="F101" s="999">
        <v>500</v>
      </c>
      <c r="G101" s="998">
        <v>540</v>
      </c>
      <c r="H101" s="998">
        <v>410</v>
      </c>
    </row>
    <row r="102" spans="1:8" x14ac:dyDescent="0.2">
      <c r="A102" s="998"/>
      <c r="B102" s="466" t="s">
        <v>900</v>
      </c>
      <c r="C102" s="468">
        <v>520</v>
      </c>
      <c r="D102" s="466">
        <v>430</v>
      </c>
      <c r="E102" s="998"/>
      <c r="F102" s="999"/>
      <c r="G102" s="998"/>
      <c r="H102" s="998"/>
    </row>
    <row r="103" spans="1:8" x14ac:dyDescent="0.2">
      <c r="A103" s="998"/>
      <c r="B103" s="466" t="s">
        <v>902</v>
      </c>
      <c r="C103" s="468">
        <v>510</v>
      </c>
      <c r="D103" s="466">
        <v>425</v>
      </c>
      <c r="E103" s="998"/>
      <c r="F103" s="999"/>
      <c r="G103" s="998"/>
      <c r="H103" s="998"/>
    </row>
    <row r="104" spans="1:8" x14ac:dyDescent="0.2">
      <c r="A104" s="998">
        <v>240</v>
      </c>
      <c r="B104" s="466" t="s">
        <v>904</v>
      </c>
      <c r="C104" s="468">
        <v>515</v>
      </c>
      <c r="D104" s="466" t="s">
        <v>54</v>
      </c>
      <c r="E104" s="998">
        <v>760</v>
      </c>
      <c r="F104" s="999">
        <v>590</v>
      </c>
      <c r="G104" s="998">
        <v>685</v>
      </c>
      <c r="H104" s="998">
        <v>490</v>
      </c>
    </row>
    <row r="105" spans="1:8" x14ac:dyDescent="0.2">
      <c r="A105" s="998"/>
      <c r="B105" s="466" t="s">
        <v>910</v>
      </c>
      <c r="C105" s="468">
        <v>605</v>
      </c>
      <c r="D105" s="466">
        <v>505</v>
      </c>
      <c r="E105" s="998"/>
      <c r="F105" s="999"/>
      <c r="G105" s="998"/>
      <c r="H105" s="998"/>
    </row>
    <row r="106" spans="1:8" x14ac:dyDescent="0.2">
      <c r="A106" s="998"/>
      <c r="B106" s="466" t="s">
        <v>912</v>
      </c>
      <c r="C106" s="468">
        <v>610</v>
      </c>
      <c r="D106" s="466">
        <v>505</v>
      </c>
      <c r="E106" s="998"/>
      <c r="F106" s="999"/>
      <c r="G106" s="998"/>
      <c r="H106" s="998"/>
    </row>
    <row r="107" spans="1:8" x14ac:dyDescent="0.2">
      <c r="A107" s="998">
        <v>300</v>
      </c>
      <c r="B107" s="466" t="s">
        <v>947</v>
      </c>
      <c r="C107" s="468">
        <v>610</v>
      </c>
      <c r="D107" s="466" t="s">
        <v>54</v>
      </c>
      <c r="E107" s="998">
        <v>880</v>
      </c>
      <c r="F107" s="999">
        <v>680</v>
      </c>
      <c r="G107" s="998">
        <v>740</v>
      </c>
      <c r="H107" s="998">
        <v>570</v>
      </c>
    </row>
    <row r="108" spans="1:8" x14ac:dyDescent="0.2">
      <c r="A108" s="998"/>
      <c r="B108" s="466" t="s">
        <v>914</v>
      </c>
      <c r="C108" s="468">
        <v>710</v>
      </c>
      <c r="D108" s="466">
        <v>600</v>
      </c>
      <c r="E108" s="998"/>
      <c r="F108" s="999"/>
      <c r="G108" s="998"/>
      <c r="H108" s="998"/>
    </row>
    <row r="109" spans="1:8" x14ac:dyDescent="0.2">
      <c r="A109" s="998"/>
      <c r="B109" s="466" t="s">
        <v>948</v>
      </c>
      <c r="C109" s="468">
        <v>690</v>
      </c>
      <c r="D109" s="466">
        <v>585</v>
      </c>
      <c r="E109" s="998"/>
      <c r="F109" s="999"/>
      <c r="G109" s="998"/>
      <c r="H109" s="998"/>
    </row>
    <row r="110" spans="1:8" x14ac:dyDescent="0.2">
      <c r="A110" s="998"/>
      <c r="B110" s="466" t="s">
        <v>949</v>
      </c>
      <c r="C110" s="468">
        <v>680</v>
      </c>
      <c r="D110" s="466" t="s">
        <v>54</v>
      </c>
      <c r="E110" s="998"/>
      <c r="F110" s="999"/>
      <c r="G110" s="998"/>
      <c r="H110" s="998"/>
    </row>
    <row r="111" spans="1:8" x14ac:dyDescent="0.2">
      <c r="A111" s="466">
        <v>330</v>
      </c>
      <c r="B111" s="466" t="s">
        <v>950</v>
      </c>
      <c r="C111" s="468">
        <v>730</v>
      </c>
      <c r="D111" s="466" t="s">
        <v>54</v>
      </c>
      <c r="E111" s="466" t="s">
        <v>54</v>
      </c>
      <c r="F111" s="468" t="s">
        <v>54</v>
      </c>
      <c r="G111" s="466" t="s">
        <v>54</v>
      </c>
      <c r="H111" s="466" t="s">
        <v>54</v>
      </c>
    </row>
    <row r="112" spans="1:8" x14ac:dyDescent="0.2">
      <c r="A112" s="998">
        <v>400</v>
      </c>
      <c r="B112" s="466" t="s">
        <v>951</v>
      </c>
      <c r="C112" s="468">
        <v>830</v>
      </c>
      <c r="D112" s="466">
        <v>713</v>
      </c>
      <c r="E112" s="998">
        <v>1050</v>
      </c>
      <c r="F112" s="999">
        <v>815</v>
      </c>
      <c r="G112" s="998">
        <v>895</v>
      </c>
      <c r="H112" s="998">
        <v>690</v>
      </c>
    </row>
    <row r="113" spans="1:8" x14ac:dyDescent="0.2">
      <c r="A113" s="998"/>
      <c r="B113" s="466" t="s">
        <v>952</v>
      </c>
      <c r="C113" s="468">
        <v>825</v>
      </c>
      <c r="D113" s="466">
        <v>705</v>
      </c>
      <c r="E113" s="998"/>
      <c r="F113" s="999"/>
      <c r="G113" s="998"/>
      <c r="H113" s="998"/>
    </row>
    <row r="114" spans="1:8" x14ac:dyDescent="0.2">
      <c r="A114" s="998">
        <v>500</v>
      </c>
      <c r="B114" s="466" t="s">
        <v>953</v>
      </c>
      <c r="C114" s="468">
        <v>860</v>
      </c>
      <c r="D114" s="466" t="s">
        <v>54</v>
      </c>
      <c r="E114" s="998" t="s">
        <v>54</v>
      </c>
      <c r="F114" s="999">
        <v>980</v>
      </c>
      <c r="G114" s="998" t="s">
        <v>54</v>
      </c>
      <c r="H114" s="998">
        <v>820</v>
      </c>
    </row>
    <row r="115" spans="1:8" x14ac:dyDescent="0.2">
      <c r="A115" s="998"/>
      <c r="B115" s="466" t="s">
        <v>954</v>
      </c>
      <c r="C115" s="468">
        <v>960</v>
      </c>
      <c r="D115" s="466">
        <v>830</v>
      </c>
      <c r="E115" s="998"/>
      <c r="F115" s="999"/>
      <c r="G115" s="998"/>
      <c r="H115" s="998"/>
    </row>
    <row r="116" spans="1:8" x14ac:dyDescent="0.2">
      <c r="A116" s="998"/>
      <c r="B116" s="466" t="s">
        <v>955</v>
      </c>
      <c r="C116" s="468">
        <v>945</v>
      </c>
      <c r="D116" s="466">
        <v>815</v>
      </c>
      <c r="E116" s="998"/>
      <c r="F116" s="999"/>
      <c r="G116" s="998"/>
      <c r="H116" s="998"/>
    </row>
    <row r="117" spans="1:8" x14ac:dyDescent="0.2">
      <c r="A117" s="466">
        <v>600</v>
      </c>
      <c r="B117" s="466" t="s">
        <v>956</v>
      </c>
      <c r="C117" s="468">
        <v>1050</v>
      </c>
      <c r="D117" s="466">
        <v>920</v>
      </c>
      <c r="E117" s="466" t="s">
        <v>54</v>
      </c>
      <c r="F117" s="468">
        <v>1100</v>
      </c>
      <c r="G117" s="466" t="s">
        <v>54</v>
      </c>
      <c r="H117" s="466">
        <v>955</v>
      </c>
    </row>
    <row r="118" spans="1:8" x14ac:dyDescent="0.2">
      <c r="A118" s="466">
        <v>700</v>
      </c>
      <c r="B118" s="466" t="s">
        <v>933</v>
      </c>
      <c r="C118" s="468">
        <v>1180</v>
      </c>
      <c r="D118" s="466">
        <v>1040</v>
      </c>
      <c r="E118" s="466" t="s">
        <v>54</v>
      </c>
      <c r="F118" s="468" t="s">
        <v>54</v>
      </c>
      <c r="G118" s="466" t="s">
        <v>54</v>
      </c>
      <c r="H118" s="466" t="s">
        <v>54</v>
      </c>
    </row>
  </sheetData>
  <mergeCells count="45">
    <mergeCell ref="G101:G103"/>
    <mergeCell ref="H101:H103"/>
    <mergeCell ref="A104:A106"/>
    <mergeCell ref="E104:E106"/>
    <mergeCell ref="F104:F106"/>
    <mergeCell ref="G104:G106"/>
    <mergeCell ref="H104:H106"/>
    <mergeCell ref="A101:A103"/>
    <mergeCell ref="E101:E103"/>
    <mergeCell ref="F101:F103"/>
    <mergeCell ref="A112:A113"/>
    <mergeCell ref="E112:E113"/>
    <mergeCell ref="F112:F113"/>
    <mergeCell ref="G112:G113"/>
    <mergeCell ref="H112:H113"/>
    <mergeCell ref="A114:A116"/>
    <mergeCell ref="E114:E116"/>
    <mergeCell ref="F114:F116"/>
    <mergeCell ref="G114:G116"/>
    <mergeCell ref="H114:H116"/>
    <mergeCell ref="A107:A110"/>
    <mergeCell ref="E107:E110"/>
    <mergeCell ref="F107:F110"/>
    <mergeCell ref="G107:G110"/>
    <mergeCell ref="H107:H110"/>
    <mergeCell ref="O43:Q43"/>
    <mergeCell ref="A87:A89"/>
    <mergeCell ref="B87:B89"/>
    <mergeCell ref="C88:D88"/>
    <mergeCell ref="E89:F89"/>
    <mergeCell ref="C87:H87"/>
    <mergeCell ref="G89:H89"/>
    <mergeCell ref="A43:A44"/>
    <mergeCell ref="B43:C43"/>
    <mergeCell ref="D43:E43"/>
    <mergeCell ref="F43:G43"/>
    <mergeCell ref="H43:H44"/>
    <mergeCell ref="I43:I44"/>
    <mergeCell ref="J43:J44"/>
    <mergeCell ref="K43:L43"/>
    <mergeCell ref="A2:C2"/>
    <mergeCell ref="A7:A8"/>
    <mergeCell ref="B7:J7"/>
    <mergeCell ref="M43:M44"/>
    <mergeCell ref="N43:N44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151"/>
  <sheetViews>
    <sheetView topLeftCell="A133" zoomScale="115" zoomScaleNormal="115" workbookViewId="0">
      <selection activeCell="M40" sqref="M40"/>
    </sheetView>
  </sheetViews>
  <sheetFormatPr defaultColWidth="9.140625" defaultRowHeight="11.25" x14ac:dyDescent="0.2"/>
  <cols>
    <col min="1" max="1" width="10.7109375" style="47" customWidth="1"/>
    <col min="2" max="7" width="10.7109375" style="1" customWidth="1"/>
    <col min="8" max="16384" width="9.140625" style="1"/>
  </cols>
  <sheetData>
    <row r="1" spans="1:7" x14ac:dyDescent="0.2">
      <c r="A1" s="1028" t="s">
        <v>42</v>
      </c>
      <c r="B1" s="1028"/>
      <c r="C1" s="1028"/>
      <c r="D1" s="1028"/>
      <c r="E1" s="1028"/>
      <c r="F1" s="1028"/>
      <c r="G1" s="1028"/>
    </row>
    <row r="2" spans="1:7" x14ac:dyDescent="0.2">
      <c r="A2" s="39"/>
      <c r="B2" s="9"/>
      <c r="C2" s="9"/>
      <c r="D2" s="9"/>
      <c r="E2" s="9"/>
    </row>
    <row r="3" spans="1:7" x14ac:dyDescent="0.2">
      <c r="A3" s="1038" t="s">
        <v>33</v>
      </c>
      <c r="B3" s="1035" t="s">
        <v>40</v>
      </c>
      <c r="C3" s="1036"/>
      <c r="D3" s="1036"/>
      <c r="E3" s="1037"/>
    </row>
    <row r="4" spans="1:7" ht="56.25" x14ac:dyDescent="0.2">
      <c r="A4" s="1039"/>
      <c r="B4" s="10" t="s">
        <v>34</v>
      </c>
      <c r="C4" s="10" t="s">
        <v>35</v>
      </c>
      <c r="D4" s="10" t="s">
        <v>36</v>
      </c>
      <c r="E4" s="10" t="s">
        <v>41</v>
      </c>
    </row>
    <row r="5" spans="1:7" ht="33.75" x14ac:dyDescent="0.2">
      <c r="A5" s="40" t="s">
        <v>31</v>
      </c>
      <c r="B5" s="1032">
        <v>70</v>
      </c>
      <c r="C5" s="1032">
        <v>90</v>
      </c>
      <c r="D5" s="1033">
        <v>160</v>
      </c>
      <c r="E5" s="1032">
        <v>350</v>
      </c>
    </row>
    <row r="6" spans="1:7" ht="67.5" x14ac:dyDescent="0.2">
      <c r="A6" s="41" t="s">
        <v>37</v>
      </c>
      <c r="B6" s="1033"/>
      <c r="C6" s="1033"/>
      <c r="D6" s="1033"/>
      <c r="E6" s="1033"/>
    </row>
    <row r="7" spans="1:7" ht="56.25" x14ac:dyDescent="0.2">
      <c r="A7" s="41" t="s">
        <v>38</v>
      </c>
      <c r="B7" s="1033"/>
      <c r="C7" s="1033"/>
      <c r="D7" s="1033"/>
      <c r="E7" s="1033"/>
    </row>
    <row r="8" spans="1:7" ht="22.5" x14ac:dyDescent="0.2">
      <c r="A8" s="40" t="s">
        <v>39</v>
      </c>
      <c r="B8" s="11">
        <v>90</v>
      </c>
      <c r="C8" s="11">
        <v>130</v>
      </c>
      <c r="D8" s="11">
        <v>250</v>
      </c>
      <c r="E8" s="11">
        <v>400</v>
      </c>
    </row>
    <row r="9" spans="1:7" ht="33.75" customHeight="1" x14ac:dyDescent="0.2">
      <c r="A9" s="1034" t="s">
        <v>32</v>
      </c>
      <c r="B9" s="1034"/>
      <c r="C9" s="1034"/>
      <c r="D9" s="12">
        <v>140</v>
      </c>
      <c r="E9" s="12"/>
    </row>
    <row r="10" spans="1:7" ht="38.25" customHeight="1" x14ac:dyDescent="0.2">
      <c r="A10" s="1029" t="s">
        <v>43</v>
      </c>
      <c r="B10" s="1029"/>
      <c r="C10" s="1029"/>
      <c r="D10" s="1029"/>
      <c r="E10" s="1029"/>
      <c r="F10" s="1029"/>
      <c r="G10" s="1029"/>
    </row>
    <row r="12" spans="1:7" ht="89.25" customHeight="1" x14ac:dyDescent="0.2">
      <c r="A12" s="1030" t="s">
        <v>44</v>
      </c>
      <c r="B12" s="1030"/>
      <c r="C12" s="1030"/>
      <c r="D12" s="1030"/>
      <c r="E12" s="1030"/>
      <c r="F12" s="1030"/>
      <c r="G12" s="1030"/>
    </row>
    <row r="14" spans="1:7" ht="27" customHeight="1" thickBot="1" x14ac:dyDescent="0.25">
      <c r="A14" s="1031" t="s">
        <v>45</v>
      </c>
      <c r="B14" s="1031"/>
      <c r="C14" s="1031"/>
      <c r="D14" s="1031"/>
      <c r="E14" s="1031"/>
      <c r="F14" s="1031"/>
      <c r="G14" s="1031"/>
    </row>
    <row r="15" spans="1:7" ht="12" thickBot="1" x14ac:dyDescent="0.25">
      <c r="A15" s="1007" t="s">
        <v>46</v>
      </c>
      <c r="B15" s="1014" t="s">
        <v>47</v>
      </c>
      <c r="C15" s="1015"/>
      <c r="D15" s="1015"/>
      <c r="E15" s="1015"/>
      <c r="F15" s="1015"/>
      <c r="G15" s="1016"/>
    </row>
    <row r="16" spans="1:7" ht="12" thickBot="1" x14ac:dyDescent="0.25">
      <c r="A16" s="1008"/>
      <c r="B16" s="1017" t="s">
        <v>11</v>
      </c>
      <c r="C16" s="1018"/>
      <c r="D16" s="1018"/>
      <c r="E16" s="1019"/>
      <c r="F16" s="1020" t="s">
        <v>27</v>
      </c>
      <c r="G16" s="1021"/>
    </row>
    <row r="17" spans="1:7" ht="12" thickBot="1" x14ac:dyDescent="0.25">
      <c r="A17" s="1008"/>
      <c r="B17" s="1020" t="s">
        <v>15</v>
      </c>
      <c r="C17" s="1021"/>
      <c r="D17" s="1022" t="s">
        <v>16</v>
      </c>
      <c r="E17" s="1023"/>
      <c r="F17" s="1022" t="s">
        <v>9</v>
      </c>
      <c r="G17" s="1023"/>
    </row>
    <row r="18" spans="1:7" ht="12" thickBot="1" x14ac:dyDescent="0.25">
      <c r="A18" s="1009"/>
      <c r="B18" s="13" t="s">
        <v>17</v>
      </c>
      <c r="C18" s="14" t="s">
        <v>18</v>
      </c>
      <c r="D18" s="13" t="s">
        <v>17</v>
      </c>
      <c r="E18" s="14" t="s">
        <v>18</v>
      </c>
      <c r="F18" s="13" t="s">
        <v>17</v>
      </c>
      <c r="G18" s="14" t="s">
        <v>18</v>
      </c>
    </row>
    <row r="19" spans="1:7" ht="12" thickBot="1" x14ac:dyDescent="0.25">
      <c r="A19" s="42">
        <v>1.5</v>
      </c>
      <c r="B19" s="15">
        <v>29</v>
      </c>
      <c r="C19" s="15">
        <v>41</v>
      </c>
      <c r="D19" s="15">
        <v>22</v>
      </c>
      <c r="E19" s="15">
        <v>30</v>
      </c>
      <c r="F19" s="15">
        <v>21</v>
      </c>
      <c r="G19" s="15">
        <v>27</v>
      </c>
    </row>
    <row r="20" spans="1:7" ht="12" thickBot="1" x14ac:dyDescent="0.25">
      <c r="A20" s="42">
        <v>2.5</v>
      </c>
      <c r="B20" s="15">
        <v>37</v>
      </c>
      <c r="C20" s="15">
        <v>55</v>
      </c>
      <c r="D20" s="15">
        <v>30</v>
      </c>
      <c r="E20" s="15">
        <v>39</v>
      </c>
      <c r="F20" s="15">
        <v>27</v>
      </c>
      <c r="G20" s="15">
        <v>36</v>
      </c>
    </row>
    <row r="21" spans="1:7" ht="12" thickBot="1" x14ac:dyDescent="0.25">
      <c r="A21" s="42">
        <v>4</v>
      </c>
      <c r="B21" s="15">
        <v>50</v>
      </c>
      <c r="C21" s="15">
        <v>71</v>
      </c>
      <c r="D21" s="15">
        <v>39</v>
      </c>
      <c r="E21" s="15">
        <v>50</v>
      </c>
      <c r="F21" s="15">
        <v>36</v>
      </c>
      <c r="G21" s="15">
        <v>47</v>
      </c>
    </row>
    <row r="22" spans="1:7" ht="12" thickBot="1" x14ac:dyDescent="0.25">
      <c r="A22" s="42">
        <v>6</v>
      </c>
      <c r="B22" s="15">
        <v>63</v>
      </c>
      <c r="C22" s="15">
        <v>90</v>
      </c>
      <c r="D22" s="15">
        <v>50</v>
      </c>
      <c r="E22" s="15">
        <v>62</v>
      </c>
      <c r="F22" s="15">
        <v>46</v>
      </c>
      <c r="G22" s="15">
        <v>59</v>
      </c>
    </row>
    <row r="23" spans="1:7" ht="12" thickBot="1" x14ac:dyDescent="0.25">
      <c r="A23" s="42">
        <v>10</v>
      </c>
      <c r="B23" s="15">
        <v>86</v>
      </c>
      <c r="C23" s="15">
        <v>124</v>
      </c>
      <c r="D23" s="15">
        <v>68</v>
      </c>
      <c r="E23" s="15">
        <v>83</v>
      </c>
      <c r="F23" s="15">
        <v>63</v>
      </c>
      <c r="G23" s="15">
        <v>79</v>
      </c>
    </row>
    <row r="24" spans="1:7" ht="12" thickBot="1" x14ac:dyDescent="0.25">
      <c r="A24" s="42">
        <v>16</v>
      </c>
      <c r="B24" s="15">
        <v>113</v>
      </c>
      <c r="C24" s="15">
        <v>159</v>
      </c>
      <c r="D24" s="15">
        <v>89</v>
      </c>
      <c r="E24" s="15">
        <v>107</v>
      </c>
      <c r="F24" s="15">
        <v>84</v>
      </c>
      <c r="G24" s="15">
        <v>102</v>
      </c>
    </row>
    <row r="25" spans="1:7" ht="12" thickBot="1" x14ac:dyDescent="0.25">
      <c r="A25" s="42">
        <v>25</v>
      </c>
      <c r="B25" s="15">
        <v>153</v>
      </c>
      <c r="C25" s="15">
        <v>207</v>
      </c>
      <c r="D25" s="15">
        <v>121</v>
      </c>
      <c r="E25" s="15">
        <v>137</v>
      </c>
      <c r="F25" s="15">
        <v>112</v>
      </c>
      <c r="G25" s="15">
        <v>133</v>
      </c>
    </row>
    <row r="26" spans="1:7" ht="12" thickBot="1" x14ac:dyDescent="0.25">
      <c r="A26" s="42">
        <v>35</v>
      </c>
      <c r="B26" s="15">
        <v>187</v>
      </c>
      <c r="C26" s="15">
        <v>249</v>
      </c>
      <c r="D26" s="15">
        <v>147</v>
      </c>
      <c r="E26" s="15">
        <v>163</v>
      </c>
      <c r="F26" s="15">
        <v>137</v>
      </c>
      <c r="G26" s="15">
        <v>158</v>
      </c>
    </row>
    <row r="27" spans="1:7" ht="12" thickBot="1" x14ac:dyDescent="0.25">
      <c r="A27" s="42">
        <v>50</v>
      </c>
      <c r="B27" s="15">
        <v>227</v>
      </c>
      <c r="C27" s="15">
        <v>295</v>
      </c>
      <c r="D27" s="15">
        <v>179</v>
      </c>
      <c r="E27" s="15">
        <v>194</v>
      </c>
      <c r="F27" s="15">
        <v>167</v>
      </c>
      <c r="G27" s="15">
        <v>187</v>
      </c>
    </row>
    <row r="28" spans="1:7" ht="12" thickBot="1" x14ac:dyDescent="0.25">
      <c r="A28" s="42">
        <v>70</v>
      </c>
      <c r="B28" s="15">
        <v>286</v>
      </c>
      <c r="C28" s="15">
        <v>364</v>
      </c>
      <c r="D28" s="15">
        <v>226</v>
      </c>
      <c r="E28" s="15">
        <v>237</v>
      </c>
      <c r="F28" s="15">
        <v>211</v>
      </c>
      <c r="G28" s="15">
        <v>231</v>
      </c>
    </row>
    <row r="29" spans="1:7" ht="12" thickBot="1" x14ac:dyDescent="0.25">
      <c r="A29" s="42">
        <v>95</v>
      </c>
      <c r="B29" s="15">
        <v>354</v>
      </c>
      <c r="C29" s="15">
        <v>436</v>
      </c>
      <c r="D29" s="15">
        <v>280</v>
      </c>
      <c r="E29" s="15">
        <v>285</v>
      </c>
      <c r="F29" s="15">
        <v>261</v>
      </c>
      <c r="G29" s="15">
        <v>279</v>
      </c>
    </row>
    <row r="30" spans="1:7" ht="12" thickBot="1" x14ac:dyDescent="0.25">
      <c r="A30" s="42">
        <v>120</v>
      </c>
      <c r="B30" s="15">
        <v>413</v>
      </c>
      <c r="C30" s="15">
        <v>499</v>
      </c>
      <c r="D30" s="15">
        <v>326</v>
      </c>
      <c r="E30" s="15">
        <v>324</v>
      </c>
      <c r="F30" s="15">
        <v>302</v>
      </c>
      <c r="G30" s="15">
        <v>317</v>
      </c>
    </row>
    <row r="31" spans="1:7" ht="12" thickBot="1" x14ac:dyDescent="0.25">
      <c r="A31" s="42">
        <v>150</v>
      </c>
      <c r="B31" s="15">
        <v>473</v>
      </c>
      <c r="C31" s="15">
        <v>561</v>
      </c>
      <c r="D31" s="15">
        <v>373</v>
      </c>
      <c r="E31" s="15">
        <v>364</v>
      </c>
      <c r="F31" s="15">
        <v>346</v>
      </c>
      <c r="G31" s="15">
        <v>358</v>
      </c>
    </row>
    <row r="32" spans="1:7" ht="12" thickBot="1" x14ac:dyDescent="0.25">
      <c r="A32" s="42">
        <v>185</v>
      </c>
      <c r="B32" s="15">
        <v>547</v>
      </c>
      <c r="C32" s="15">
        <v>637</v>
      </c>
      <c r="D32" s="15">
        <v>431</v>
      </c>
      <c r="E32" s="15">
        <v>142</v>
      </c>
      <c r="F32" s="15">
        <v>397</v>
      </c>
      <c r="G32" s="15">
        <v>405</v>
      </c>
    </row>
    <row r="33" spans="1:7" ht="12" thickBot="1" x14ac:dyDescent="0.25">
      <c r="A33" s="42">
        <v>240</v>
      </c>
      <c r="B33" s="15">
        <v>655</v>
      </c>
      <c r="C33" s="15">
        <v>743</v>
      </c>
      <c r="D33" s="15">
        <v>512</v>
      </c>
      <c r="E33" s="15">
        <v>477</v>
      </c>
      <c r="F33" s="15">
        <v>472</v>
      </c>
      <c r="G33" s="15">
        <v>471</v>
      </c>
    </row>
    <row r="34" spans="1:7" ht="12" thickBot="1" x14ac:dyDescent="0.25">
      <c r="A34" s="42">
        <v>300</v>
      </c>
      <c r="B34" s="15">
        <v>760</v>
      </c>
      <c r="C34" s="15">
        <v>845</v>
      </c>
      <c r="D34" s="15">
        <v>591</v>
      </c>
      <c r="E34" s="15">
        <v>539</v>
      </c>
      <c r="F34" s="15">
        <v>542</v>
      </c>
      <c r="G34" s="15">
        <v>533</v>
      </c>
    </row>
    <row r="35" spans="1:7" ht="12" thickBot="1" x14ac:dyDescent="0.25">
      <c r="A35" s="42">
        <v>400</v>
      </c>
      <c r="B35" s="15">
        <v>894</v>
      </c>
      <c r="C35" s="15">
        <v>971</v>
      </c>
      <c r="D35" s="15">
        <v>685</v>
      </c>
      <c r="E35" s="15">
        <v>612</v>
      </c>
      <c r="F35" s="15">
        <v>633</v>
      </c>
      <c r="G35" s="15">
        <v>611</v>
      </c>
    </row>
    <row r="36" spans="1:7" ht="12" thickBot="1" x14ac:dyDescent="0.25">
      <c r="A36" s="42">
        <v>500</v>
      </c>
      <c r="B36" s="15">
        <v>1054</v>
      </c>
      <c r="C36" s="15">
        <v>1121</v>
      </c>
      <c r="D36" s="15">
        <v>792</v>
      </c>
      <c r="E36" s="15">
        <v>690</v>
      </c>
      <c r="F36" s="16"/>
      <c r="G36" s="17"/>
    </row>
    <row r="37" spans="1:7" ht="12" thickBot="1" x14ac:dyDescent="0.25">
      <c r="A37" s="42" t="s">
        <v>22</v>
      </c>
      <c r="B37" s="15">
        <v>1252</v>
      </c>
      <c r="C37" s="15">
        <v>1299</v>
      </c>
      <c r="D37" s="15">
        <v>910</v>
      </c>
      <c r="E37" s="15">
        <v>774</v>
      </c>
      <c r="F37" s="18"/>
      <c r="G37" s="19"/>
    </row>
    <row r="38" spans="1:7" ht="12" thickBot="1" x14ac:dyDescent="0.25">
      <c r="A38" s="42">
        <v>800</v>
      </c>
      <c r="B38" s="15">
        <v>1481</v>
      </c>
      <c r="C38" s="15">
        <v>1502</v>
      </c>
      <c r="D38" s="15">
        <v>1030</v>
      </c>
      <c r="E38" s="15">
        <v>856</v>
      </c>
      <c r="F38" s="18"/>
      <c r="G38" s="19"/>
    </row>
    <row r="39" spans="1:7" ht="12" thickBot="1" x14ac:dyDescent="0.25">
      <c r="A39" s="42">
        <v>1000</v>
      </c>
      <c r="B39" s="15">
        <v>1718</v>
      </c>
      <c r="C39" s="15">
        <v>1709</v>
      </c>
      <c r="D39" s="15">
        <v>1143</v>
      </c>
      <c r="E39" s="15">
        <v>933</v>
      </c>
      <c r="F39" s="20"/>
      <c r="G39" s="21"/>
    </row>
    <row r="40" spans="1:7" ht="48.75" customHeight="1" thickBot="1" x14ac:dyDescent="0.25">
      <c r="A40" s="1000" t="s">
        <v>12</v>
      </c>
      <c r="B40" s="1001"/>
      <c r="C40" s="1001"/>
      <c r="D40" s="1001"/>
      <c r="E40" s="1001"/>
      <c r="F40" s="1001"/>
      <c r="G40" s="1002"/>
    </row>
    <row r="42" spans="1:7" ht="28.5" customHeight="1" x14ac:dyDescent="0.2">
      <c r="A42" s="1006" t="s">
        <v>0</v>
      </c>
      <c r="B42" s="1006"/>
      <c r="C42" s="1006"/>
      <c r="D42" s="1006"/>
      <c r="E42" s="1006"/>
      <c r="F42" s="1006"/>
      <c r="G42" s="1006"/>
    </row>
    <row r="43" spans="1:7" x14ac:dyDescent="0.2">
      <c r="A43" s="43"/>
      <c r="B43" s="1003" t="s">
        <v>23</v>
      </c>
      <c r="C43" s="1004"/>
      <c r="D43" s="1004"/>
      <c r="E43" s="1004"/>
      <c r="F43" s="1004"/>
      <c r="G43" s="1005"/>
    </row>
    <row r="44" spans="1:7" ht="22.5" x14ac:dyDescent="0.2">
      <c r="A44" s="44" t="s">
        <v>24</v>
      </c>
      <c r="B44" s="1003" t="s">
        <v>11</v>
      </c>
      <c r="C44" s="1004"/>
      <c r="D44" s="1004"/>
      <c r="E44" s="1005"/>
      <c r="F44" s="1003" t="s">
        <v>14</v>
      </c>
      <c r="G44" s="1005"/>
    </row>
    <row r="45" spans="1:7" ht="22.5" x14ac:dyDescent="0.2">
      <c r="A45" s="44" t="s">
        <v>25</v>
      </c>
      <c r="B45" s="3"/>
      <c r="C45" s="4"/>
      <c r="D45" s="3"/>
      <c r="E45" s="4"/>
      <c r="F45" s="3"/>
      <c r="G45" s="4"/>
    </row>
    <row r="46" spans="1:7" x14ac:dyDescent="0.2">
      <c r="A46" s="44" t="s">
        <v>26</v>
      </c>
      <c r="B46" s="1024" t="s">
        <v>15</v>
      </c>
      <c r="C46" s="1025"/>
      <c r="D46" s="1024" t="s">
        <v>16</v>
      </c>
      <c r="E46" s="1025"/>
      <c r="F46" s="1024" t="s">
        <v>9</v>
      </c>
      <c r="G46" s="1025"/>
    </row>
    <row r="47" spans="1:7" ht="12" thickBot="1" x14ac:dyDescent="0.25">
      <c r="A47" s="45"/>
      <c r="B47" s="2" t="s">
        <v>17</v>
      </c>
      <c r="C47" s="2" t="s">
        <v>18</v>
      </c>
      <c r="D47" s="2" t="s">
        <v>17</v>
      </c>
      <c r="E47" s="2" t="s">
        <v>18</v>
      </c>
      <c r="F47" s="2" t="s">
        <v>17</v>
      </c>
      <c r="G47" s="2" t="s">
        <v>18</v>
      </c>
    </row>
    <row r="48" spans="1:7" ht="12" thickBot="1" x14ac:dyDescent="0.25">
      <c r="A48" s="46">
        <v>1.5</v>
      </c>
      <c r="B48" s="22">
        <v>35</v>
      </c>
      <c r="C48" s="22">
        <v>48</v>
      </c>
      <c r="D48" s="22">
        <v>28</v>
      </c>
      <c r="E48" s="22">
        <v>33</v>
      </c>
      <c r="F48" s="22">
        <v>25</v>
      </c>
      <c r="G48" s="22">
        <v>31</v>
      </c>
    </row>
    <row r="49" spans="1:7" ht="12" thickBot="1" x14ac:dyDescent="0.25">
      <c r="A49" s="46">
        <v>2.5</v>
      </c>
      <c r="B49" s="22">
        <v>46</v>
      </c>
      <c r="C49" s="22">
        <v>63</v>
      </c>
      <c r="D49" s="22">
        <v>36</v>
      </c>
      <c r="E49" s="22">
        <v>42</v>
      </c>
      <c r="F49" s="22">
        <v>34</v>
      </c>
      <c r="G49" s="22">
        <v>40</v>
      </c>
    </row>
    <row r="50" spans="1:7" ht="12" thickBot="1" x14ac:dyDescent="0.25">
      <c r="A50" s="46">
        <v>4</v>
      </c>
      <c r="B50" s="22">
        <v>60</v>
      </c>
      <c r="C50" s="22">
        <v>82</v>
      </c>
      <c r="D50" s="22">
        <v>47</v>
      </c>
      <c r="E50" s="22">
        <v>54</v>
      </c>
      <c r="F50" s="22">
        <v>45</v>
      </c>
      <c r="G50" s="22">
        <v>52</v>
      </c>
    </row>
    <row r="51" spans="1:7" ht="12" thickBot="1" x14ac:dyDescent="0.25">
      <c r="A51" s="46">
        <v>6</v>
      </c>
      <c r="B51" s="22">
        <v>76</v>
      </c>
      <c r="C51" s="22">
        <v>102</v>
      </c>
      <c r="D51" s="22">
        <v>59</v>
      </c>
      <c r="E51" s="22">
        <v>67</v>
      </c>
      <c r="F51" s="22">
        <v>56</v>
      </c>
      <c r="G51" s="22">
        <v>64</v>
      </c>
    </row>
    <row r="52" spans="1:7" ht="12" thickBot="1" x14ac:dyDescent="0.25">
      <c r="A52" s="46">
        <v>10</v>
      </c>
      <c r="B52" s="22">
        <v>105</v>
      </c>
      <c r="C52" s="22">
        <v>136</v>
      </c>
      <c r="D52" s="22">
        <v>82</v>
      </c>
      <c r="E52" s="22">
        <v>89</v>
      </c>
      <c r="F52" s="22">
        <v>78</v>
      </c>
      <c r="G52" s="22">
        <v>86</v>
      </c>
    </row>
    <row r="53" spans="1:7" ht="12" thickBot="1" x14ac:dyDescent="0.25">
      <c r="A53" s="46">
        <v>16</v>
      </c>
      <c r="B53" s="22">
        <v>139</v>
      </c>
      <c r="C53" s="22">
        <v>175</v>
      </c>
      <c r="D53" s="22">
        <v>108</v>
      </c>
      <c r="E53" s="22">
        <v>115</v>
      </c>
      <c r="F53" s="22">
        <v>104</v>
      </c>
      <c r="G53" s="22">
        <v>112</v>
      </c>
    </row>
    <row r="54" spans="1:7" ht="12" thickBot="1" x14ac:dyDescent="0.25">
      <c r="A54" s="46">
        <v>25</v>
      </c>
      <c r="B54" s="22">
        <v>188</v>
      </c>
      <c r="C54" s="22">
        <v>228</v>
      </c>
      <c r="D54" s="22">
        <v>146</v>
      </c>
      <c r="E54" s="22">
        <v>147</v>
      </c>
      <c r="F54" s="22">
        <v>141</v>
      </c>
      <c r="G54" s="22">
        <v>144</v>
      </c>
    </row>
    <row r="55" spans="1:7" ht="12" thickBot="1" x14ac:dyDescent="0.25">
      <c r="A55" s="46">
        <v>35</v>
      </c>
      <c r="B55" s="22">
        <v>230</v>
      </c>
      <c r="C55" s="22">
        <v>274</v>
      </c>
      <c r="D55" s="22">
        <v>180</v>
      </c>
      <c r="E55" s="22">
        <v>176</v>
      </c>
      <c r="F55" s="22">
        <v>172</v>
      </c>
      <c r="G55" s="22">
        <v>173</v>
      </c>
    </row>
    <row r="56" spans="1:7" ht="12" thickBot="1" x14ac:dyDescent="0.25">
      <c r="A56" s="46">
        <v>50</v>
      </c>
      <c r="B56" s="22">
        <v>281</v>
      </c>
      <c r="C56" s="22">
        <v>325</v>
      </c>
      <c r="D56" s="22">
        <v>220</v>
      </c>
      <c r="E56" s="22">
        <v>208</v>
      </c>
      <c r="F56" s="22">
        <v>209</v>
      </c>
      <c r="G56" s="22">
        <v>205</v>
      </c>
    </row>
    <row r="57" spans="1:7" ht="12" thickBot="1" x14ac:dyDescent="0.25">
      <c r="A57" s="46">
        <v>70</v>
      </c>
      <c r="B57" s="22">
        <v>356</v>
      </c>
      <c r="C57" s="22">
        <v>399</v>
      </c>
      <c r="D57" s="22">
        <v>279</v>
      </c>
      <c r="E57" s="22">
        <v>255</v>
      </c>
      <c r="F57" s="22">
        <v>265</v>
      </c>
      <c r="G57" s="22">
        <v>253</v>
      </c>
    </row>
    <row r="58" spans="1:7" ht="12" thickBot="1" x14ac:dyDescent="0.25">
      <c r="A58" s="46">
        <v>95</v>
      </c>
      <c r="B58" s="22">
        <v>440</v>
      </c>
      <c r="C58" s="22">
        <v>478</v>
      </c>
      <c r="D58" s="22">
        <v>345</v>
      </c>
      <c r="E58" s="22">
        <v>306</v>
      </c>
      <c r="F58" s="22">
        <v>327</v>
      </c>
      <c r="G58" s="22">
        <v>304</v>
      </c>
    </row>
    <row r="59" spans="1:7" ht="12" thickBot="1" x14ac:dyDescent="0.25">
      <c r="A59" s="46">
        <v>120</v>
      </c>
      <c r="B59" s="22">
        <v>514</v>
      </c>
      <c r="C59" s="22">
        <v>546</v>
      </c>
      <c r="D59" s="22">
        <v>403</v>
      </c>
      <c r="E59" s="22">
        <v>348</v>
      </c>
      <c r="F59" s="22">
        <v>381</v>
      </c>
      <c r="G59" s="22">
        <v>347</v>
      </c>
    </row>
    <row r="60" spans="1:7" ht="12" thickBot="1" x14ac:dyDescent="0.25">
      <c r="A60" s="46">
        <v>150</v>
      </c>
      <c r="B60" s="22">
        <v>591</v>
      </c>
      <c r="C60" s="22">
        <v>614</v>
      </c>
      <c r="D60" s="22">
        <v>464</v>
      </c>
      <c r="E60" s="22">
        <v>392</v>
      </c>
      <c r="F60" s="22">
        <v>437</v>
      </c>
      <c r="G60" s="22">
        <v>391</v>
      </c>
    </row>
    <row r="61" spans="1:7" ht="12" thickBot="1" x14ac:dyDescent="0.25">
      <c r="A61" s="46">
        <v>185</v>
      </c>
      <c r="B61" s="22">
        <v>685</v>
      </c>
      <c r="C61" s="22">
        <v>695</v>
      </c>
      <c r="D61" s="22">
        <v>538</v>
      </c>
      <c r="E61" s="22">
        <v>443</v>
      </c>
      <c r="F61" s="22">
        <v>504</v>
      </c>
      <c r="G61" s="22">
        <v>442</v>
      </c>
    </row>
    <row r="62" spans="1:7" ht="12" thickBot="1" x14ac:dyDescent="0.25">
      <c r="A62" s="46">
        <v>240</v>
      </c>
      <c r="B62" s="22">
        <v>821</v>
      </c>
      <c r="C62" s="22">
        <v>812</v>
      </c>
      <c r="D62" s="22">
        <v>641</v>
      </c>
      <c r="E62" s="22">
        <v>515</v>
      </c>
      <c r="F62" s="22">
        <v>598</v>
      </c>
      <c r="G62" s="22">
        <v>515</v>
      </c>
    </row>
    <row r="63" spans="1:7" ht="12" thickBot="1" x14ac:dyDescent="0.25">
      <c r="A63" s="46">
        <v>300</v>
      </c>
      <c r="B63" s="22">
        <v>956</v>
      </c>
      <c r="C63" s="22">
        <v>924</v>
      </c>
      <c r="D63" s="22">
        <v>739</v>
      </c>
      <c r="E63" s="22">
        <v>501</v>
      </c>
      <c r="F63" s="22">
        <v>688</v>
      </c>
      <c r="G63" s="22">
        <v>583</v>
      </c>
    </row>
    <row r="64" spans="1:7" ht="12" thickBot="1" x14ac:dyDescent="0.25">
      <c r="A64" s="46">
        <v>400</v>
      </c>
      <c r="B64" s="22">
        <v>1124</v>
      </c>
      <c r="C64" s="22">
        <v>1060</v>
      </c>
      <c r="D64" s="22">
        <v>860</v>
      </c>
      <c r="E64" s="22">
        <v>661</v>
      </c>
      <c r="F64" s="22">
        <v>807</v>
      </c>
      <c r="G64" s="22">
        <v>669</v>
      </c>
    </row>
    <row r="65" spans="1:7" ht="12" thickBot="1" x14ac:dyDescent="0.25">
      <c r="A65" s="46">
        <v>500</v>
      </c>
      <c r="B65" s="22">
        <v>1328</v>
      </c>
      <c r="C65" s="22">
        <v>1223</v>
      </c>
      <c r="D65" s="22">
        <v>997</v>
      </c>
      <c r="E65" s="22">
        <v>746</v>
      </c>
      <c r="F65" s="23"/>
      <c r="G65" s="24"/>
    </row>
    <row r="66" spans="1:7" ht="12" thickBot="1" x14ac:dyDescent="0.25">
      <c r="A66" s="46" t="s">
        <v>22</v>
      </c>
      <c r="B66" s="22">
        <v>1576</v>
      </c>
      <c r="C66" s="22">
        <v>1416</v>
      </c>
      <c r="D66" s="22">
        <v>1149</v>
      </c>
      <c r="E66" s="22">
        <v>840</v>
      </c>
      <c r="F66" s="25"/>
      <c r="G66" s="26"/>
    </row>
    <row r="67" spans="1:7" ht="12" thickBot="1" x14ac:dyDescent="0.25">
      <c r="A67" s="46">
        <v>800</v>
      </c>
      <c r="B67" s="22">
        <v>1857</v>
      </c>
      <c r="C67" s="22">
        <v>1632</v>
      </c>
      <c r="D67" s="22">
        <v>1302</v>
      </c>
      <c r="E67" s="22">
        <v>932</v>
      </c>
      <c r="F67" s="25"/>
      <c r="G67" s="26"/>
    </row>
    <row r="68" spans="1:7" ht="12" thickBot="1" x14ac:dyDescent="0.25">
      <c r="A68" s="46">
        <v>1000</v>
      </c>
      <c r="B68" s="22">
        <v>2163</v>
      </c>
      <c r="C68" s="22">
        <v>1862</v>
      </c>
      <c r="D68" s="22">
        <v>1451</v>
      </c>
      <c r="E68" s="22">
        <v>1019</v>
      </c>
      <c r="F68" s="27"/>
      <c r="G68" s="28"/>
    </row>
    <row r="69" spans="1:7" ht="45.75" customHeight="1" thickBot="1" x14ac:dyDescent="0.25">
      <c r="A69" s="1003" t="s">
        <v>50</v>
      </c>
      <c r="B69" s="1026"/>
      <c r="C69" s="1026"/>
      <c r="D69" s="1026"/>
      <c r="E69" s="1026"/>
      <c r="F69" s="1026"/>
      <c r="G69" s="1027"/>
    </row>
    <row r="71" spans="1:7" ht="42.75" customHeight="1" thickBot="1" x14ac:dyDescent="0.25">
      <c r="A71" s="1006" t="s">
        <v>3</v>
      </c>
      <c r="B71" s="1006"/>
      <c r="C71" s="1006"/>
      <c r="D71" s="1006"/>
      <c r="E71" s="1006"/>
      <c r="F71" s="1006"/>
      <c r="G71" s="1006"/>
    </row>
    <row r="72" spans="1:7" ht="12" thickBot="1" x14ac:dyDescent="0.25">
      <c r="A72" s="1007" t="s">
        <v>8</v>
      </c>
      <c r="B72" s="1003" t="s">
        <v>23</v>
      </c>
      <c r="C72" s="1004"/>
      <c r="D72" s="1004"/>
      <c r="E72" s="1004"/>
      <c r="F72" s="1004"/>
      <c r="G72" s="1005"/>
    </row>
    <row r="73" spans="1:7" x14ac:dyDescent="0.2">
      <c r="A73" s="1008"/>
      <c r="B73" s="1003" t="s">
        <v>11</v>
      </c>
      <c r="C73" s="1004"/>
      <c r="D73" s="1004"/>
      <c r="E73" s="1005"/>
      <c r="F73" s="1003" t="s">
        <v>14</v>
      </c>
      <c r="G73" s="1005"/>
    </row>
    <row r="74" spans="1:7" x14ac:dyDescent="0.2">
      <c r="A74" s="1008"/>
      <c r="B74" s="1003" t="s">
        <v>15</v>
      </c>
      <c r="C74" s="1005"/>
      <c r="D74" s="1003" t="s">
        <v>16</v>
      </c>
      <c r="E74" s="1005"/>
      <c r="F74" s="1003" t="s">
        <v>9</v>
      </c>
      <c r="G74" s="1005"/>
    </row>
    <row r="75" spans="1:7" ht="12" thickBot="1" x14ac:dyDescent="0.25">
      <c r="A75" s="1009"/>
      <c r="B75" s="2" t="s">
        <v>17</v>
      </c>
      <c r="C75" s="2" t="s">
        <v>18</v>
      </c>
      <c r="D75" s="2" t="s">
        <v>17</v>
      </c>
      <c r="E75" s="2" t="s">
        <v>18</v>
      </c>
      <c r="F75" s="2" t="s">
        <v>17</v>
      </c>
      <c r="G75" s="2" t="s">
        <v>18</v>
      </c>
    </row>
    <row r="76" spans="1:7" ht="12" thickBot="1" x14ac:dyDescent="0.25">
      <c r="A76" s="42">
        <v>2.5</v>
      </c>
      <c r="B76" s="15">
        <v>30</v>
      </c>
      <c r="C76" s="15">
        <v>32</v>
      </c>
      <c r="D76" s="15">
        <v>22</v>
      </c>
      <c r="E76" s="15">
        <v>30</v>
      </c>
      <c r="F76" s="15">
        <v>21</v>
      </c>
      <c r="G76" s="15">
        <v>28</v>
      </c>
    </row>
    <row r="77" spans="1:7" ht="12" thickBot="1" x14ac:dyDescent="0.25">
      <c r="A77" s="42">
        <v>4</v>
      </c>
      <c r="B77" s="15">
        <v>40</v>
      </c>
      <c r="C77" s="15">
        <v>41</v>
      </c>
      <c r="D77" s="15">
        <v>30</v>
      </c>
      <c r="E77" s="15">
        <v>39</v>
      </c>
      <c r="F77" s="15">
        <v>29</v>
      </c>
      <c r="G77" s="15">
        <v>37</v>
      </c>
    </row>
    <row r="78" spans="1:7" ht="12" thickBot="1" x14ac:dyDescent="0.25">
      <c r="A78" s="42">
        <v>6</v>
      </c>
      <c r="B78" s="15">
        <v>51</v>
      </c>
      <c r="C78" s="15">
        <v>52</v>
      </c>
      <c r="D78" s="15">
        <v>37</v>
      </c>
      <c r="E78" s="15">
        <v>48</v>
      </c>
      <c r="F78" s="15">
        <v>37</v>
      </c>
      <c r="G78" s="15">
        <v>44</v>
      </c>
    </row>
    <row r="79" spans="1:7" ht="12" thickBot="1" x14ac:dyDescent="0.25">
      <c r="A79" s="42">
        <v>10</v>
      </c>
      <c r="B79" s="15">
        <v>69</v>
      </c>
      <c r="C79" s="15">
        <v>68</v>
      </c>
      <c r="D79" s="15">
        <v>50</v>
      </c>
      <c r="E79" s="15">
        <v>63</v>
      </c>
      <c r="F79" s="15">
        <v>50</v>
      </c>
      <c r="G79" s="15">
        <v>59</v>
      </c>
    </row>
    <row r="80" spans="1:7" ht="12" thickBot="1" x14ac:dyDescent="0.25">
      <c r="A80" s="42">
        <v>16</v>
      </c>
      <c r="B80" s="15">
        <v>93</v>
      </c>
      <c r="C80" s="15">
        <v>83</v>
      </c>
      <c r="D80" s="15">
        <v>68</v>
      </c>
      <c r="E80" s="15">
        <v>82</v>
      </c>
      <c r="F80" s="15">
        <v>67</v>
      </c>
      <c r="G80" s="15">
        <v>77</v>
      </c>
    </row>
    <row r="81" spans="1:7" ht="12" thickBot="1" x14ac:dyDescent="0.25">
      <c r="A81" s="42">
        <v>25</v>
      </c>
      <c r="B81" s="15">
        <v>117</v>
      </c>
      <c r="C81" s="15">
        <v>159</v>
      </c>
      <c r="D81" s="15">
        <v>92</v>
      </c>
      <c r="E81" s="15">
        <v>106</v>
      </c>
      <c r="F81" s="15">
        <v>87</v>
      </c>
      <c r="G81" s="15">
        <v>102</v>
      </c>
    </row>
    <row r="82" spans="1:7" ht="12" thickBot="1" x14ac:dyDescent="0.25">
      <c r="A82" s="42">
        <v>35</v>
      </c>
      <c r="B82" s="15">
        <v>143</v>
      </c>
      <c r="C82" s="15">
        <v>192</v>
      </c>
      <c r="D82" s="15">
        <v>113</v>
      </c>
      <c r="E82" s="15">
        <v>127</v>
      </c>
      <c r="F82" s="15">
        <v>106</v>
      </c>
      <c r="G82" s="15">
        <v>123</v>
      </c>
    </row>
    <row r="83" spans="1:7" ht="12" thickBot="1" x14ac:dyDescent="0.25">
      <c r="A83" s="42">
        <v>50</v>
      </c>
      <c r="B83" s="15">
        <v>176</v>
      </c>
      <c r="C83" s="15">
        <v>229</v>
      </c>
      <c r="D83" s="15">
        <v>139</v>
      </c>
      <c r="E83" s="15">
        <v>150</v>
      </c>
      <c r="F83" s="15">
        <v>126</v>
      </c>
      <c r="G83" s="15">
        <v>143</v>
      </c>
    </row>
    <row r="84" spans="1:7" ht="12" thickBot="1" x14ac:dyDescent="0.25">
      <c r="A84" s="42">
        <v>70</v>
      </c>
      <c r="B84" s="15">
        <v>223</v>
      </c>
      <c r="C84" s="15">
        <v>282</v>
      </c>
      <c r="D84" s="15">
        <v>176</v>
      </c>
      <c r="E84" s="15">
        <v>184</v>
      </c>
      <c r="F84" s="15">
        <v>161</v>
      </c>
      <c r="G84" s="15">
        <v>178</v>
      </c>
    </row>
    <row r="85" spans="1:7" ht="12" thickBot="1" x14ac:dyDescent="0.25">
      <c r="A85" s="42">
        <v>95</v>
      </c>
      <c r="B85" s="15">
        <v>275</v>
      </c>
      <c r="C85" s="15">
        <v>339</v>
      </c>
      <c r="D85" s="15">
        <v>217</v>
      </c>
      <c r="E85" s="15">
        <v>221</v>
      </c>
      <c r="F85" s="15">
        <v>197</v>
      </c>
      <c r="G85" s="15">
        <v>214</v>
      </c>
    </row>
    <row r="86" spans="1:7" ht="12" thickBot="1" x14ac:dyDescent="0.25">
      <c r="A86" s="42">
        <v>120</v>
      </c>
      <c r="B86" s="15">
        <v>320</v>
      </c>
      <c r="C86" s="15">
        <v>388</v>
      </c>
      <c r="D86" s="15">
        <v>253</v>
      </c>
      <c r="E86" s="15">
        <v>252</v>
      </c>
      <c r="F86" s="15">
        <v>229</v>
      </c>
      <c r="G86" s="15">
        <v>244</v>
      </c>
    </row>
    <row r="87" spans="1:7" ht="12" thickBot="1" x14ac:dyDescent="0.25">
      <c r="A87" s="42">
        <v>150</v>
      </c>
      <c r="B87" s="15">
        <v>366</v>
      </c>
      <c r="C87" s="15">
        <v>434</v>
      </c>
      <c r="D87" s="15">
        <v>290</v>
      </c>
      <c r="E87" s="15">
        <v>283</v>
      </c>
      <c r="F87" s="15">
        <v>261</v>
      </c>
      <c r="G87" s="15">
        <v>274</v>
      </c>
    </row>
    <row r="88" spans="1:7" ht="12" thickBot="1" x14ac:dyDescent="0.25">
      <c r="A88" s="42">
        <v>185</v>
      </c>
      <c r="B88" s="15">
        <v>425</v>
      </c>
      <c r="C88" s="15">
        <v>494</v>
      </c>
      <c r="D88" s="15">
        <v>336</v>
      </c>
      <c r="E88" s="15">
        <v>321</v>
      </c>
      <c r="F88" s="15">
        <v>302</v>
      </c>
      <c r="G88" s="15">
        <v>312</v>
      </c>
    </row>
    <row r="89" spans="1:7" ht="12" thickBot="1" x14ac:dyDescent="0.25">
      <c r="A89" s="42">
        <v>240</v>
      </c>
      <c r="B89" s="15">
        <v>508</v>
      </c>
      <c r="C89" s="15">
        <v>576</v>
      </c>
      <c r="D89" s="15">
        <v>401</v>
      </c>
      <c r="E89" s="15">
        <v>374</v>
      </c>
      <c r="F89" s="15">
        <v>359</v>
      </c>
      <c r="G89" s="15">
        <v>363</v>
      </c>
    </row>
    <row r="90" spans="1:7" ht="12" thickBot="1" x14ac:dyDescent="0.25">
      <c r="A90" s="46">
        <v>300</v>
      </c>
      <c r="B90" s="22">
        <v>589</v>
      </c>
      <c r="C90" s="22">
        <v>654</v>
      </c>
      <c r="D90" s="22">
        <v>464</v>
      </c>
      <c r="E90" s="22">
        <v>423</v>
      </c>
      <c r="F90" s="22">
        <v>424</v>
      </c>
      <c r="G90" s="22">
        <v>417</v>
      </c>
    </row>
    <row r="91" spans="1:7" ht="12" thickBot="1" x14ac:dyDescent="0.25">
      <c r="A91" s="46">
        <v>400</v>
      </c>
      <c r="B91" s="22">
        <v>693</v>
      </c>
      <c r="C91" s="22">
        <v>753</v>
      </c>
      <c r="D91" s="22">
        <v>544</v>
      </c>
      <c r="E91" s="22">
        <v>485</v>
      </c>
      <c r="F91" s="22">
        <v>501</v>
      </c>
      <c r="G91" s="22">
        <v>482</v>
      </c>
    </row>
    <row r="92" spans="1:7" ht="12" thickBot="1" x14ac:dyDescent="0.25">
      <c r="A92" s="46">
        <v>500</v>
      </c>
      <c r="B92" s="22">
        <v>819</v>
      </c>
      <c r="C92" s="22">
        <v>870</v>
      </c>
      <c r="D92" s="22">
        <v>636</v>
      </c>
      <c r="E92" s="22">
        <v>556</v>
      </c>
      <c r="F92" s="23"/>
      <c r="G92" s="24"/>
    </row>
    <row r="93" spans="1:7" ht="12" thickBot="1" x14ac:dyDescent="0.25">
      <c r="A93" s="46" t="s">
        <v>22</v>
      </c>
      <c r="B93" s="22">
        <v>971</v>
      </c>
      <c r="C93" s="22">
        <v>1007</v>
      </c>
      <c r="D93" s="22">
        <v>744</v>
      </c>
      <c r="E93" s="22">
        <v>633</v>
      </c>
      <c r="F93" s="25"/>
      <c r="G93" s="26"/>
    </row>
    <row r="94" spans="1:7" ht="12" thickBot="1" x14ac:dyDescent="0.25">
      <c r="A94" s="46">
        <v>800</v>
      </c>
      <c r="B94" s="22">
        <v>1146</v>
      </c>
      <c r="C94" s="22">
        <v>1162</v>
      </c>
      <c r="D94" s="22">
        <v>858</v>
      </c>
      <c r="E94" s="22">
        <v>713</v>
      </c>
      <c r="F94" s="25"/>
      <c r="G94" s="26"/>
    </row>
    <row r="95" spans="1:7" ht="12" thickBot="1" x14ac:dyDescent="0.25">
      <c r="A95" s="46">
        <v>1000</v>
      </c>
      <c r="B95" s="22">
        <v>1334</v>
      </c>
      <c r="C95" s="22">
        <v>1327</v>
      </c>
      <c r="D95" s="22">
        <v>972</v>
      </c>
      <c r="E95" s="22">
        <v>793</v>
      </c>
      <c r="F95" s="27"/>
      <c r="G95" s="28"/>
    </row>
    <row r="96" spans="1:7" ht="48" customHeight="1" thickBot="1" x14ac:dyDescent="0.25">
      <c r="A96" s="1000" t="s">
        <v>1</v>
      </c>
      <c r="B96" s="1001"/>
      <c r="C96" s="1001"/>
      <c r="D96" s="1001"/>
      <c r="E96" s="1001"/>
      <c r="F96" s="1001"/>
      <c r="G96" s="1002"/>
    </row>
    <row r="98" spans="1:7" ht="30.75" customHeight="1" thickBot="1" x14ac:dyDescent="0.25">
      <c r="A98" s="1013" t="s">
        <v>2</v>
      </c>
      <c r="B98" s="1013"/>
      <c r="C98" s="1013"/>
      <c r="D98" s="1013"/>
      <c r="E98" s="1013"/>
      <c r="F98" s="1013"/>
      <c r="G98" s="1013"/>
    </row>
    <row r="99" spans="1:7" ht="12" thickBot="1" x14ac:dyDescent="0.25">
      <c r="A99" s="1007" t="s">
        <v>10</v>
      </c>
      <c r="B99" s="1003" t="s">
        <v>13</v>
      </c>
      <c r="C99" s="1004"/>
      <c r="D99" s="1004"/>
      <c r="E99" s="1004"/>
      <c r="F99" s="1004"/>
      <c r="G99" s="1005"/>
    </row>
    <row r="100" spans="1:7" x14ac:dyDescent="0.2">
      <c r="A100" s="1008"/>
      <c r="B100" s="1003" t="s">
        <v>11</v>
      </c>
      <c r="C100" s="1004"/>
      <c r="D100" s="1004"/>
      <c r="E100" s="1005"/>
      <c r="F100" s="1003" t="s">
        <v>27</v>
      </c>
      <c r="G100" s="1005"/>
    </row>
    <row r="101" spans="1:7" x14ac:dyDescent="0.2">
      <c r="A101" s="1008"/>
      <c r="B101" s="1003" t="s">
        <v>15</v>
      </c>
      <c r="C101" s="1005"/>
      <c r="D101" s="1003" t="s">
        <v>9</v>
      </c>
      <c r="E101" s="1005"/>
      <c r="F101" s="1003" t="s">
        <v>9</v>
      </c>
      <c r="G101" s="1005"/>
    </row>
    <row r="102" spans="1:7" ht="12" thickBot="1" x14ac:dyDescent="0.25">
      <c r="A102" s="1009"/>
      <c r="B102" s="2" t="s">
        <v>17</v>
      </c>
      <c r="C102" s="2" t="s">
        <v>18</v>
      </c>
      <c r="D102" s="2" t="s">
        <v>17</v>
      </c>
      <c r="E102" s="2" t="s">
        <v>18</v>
      </c>
      <c r="F102" s="2" t="s">
        <v>17</v>
      </c>
      <c r="G102" s="2" t="s">
        <v>18</v>
      </c>
    </row>
    <row r="103" spans="1:7" ht="12" thickBot="1" x14ac:dyDescent="0.25">
      <c r="A103" s="46">
        <v>2.5</v>
      </c>
      <c r="B103" s="22">
        <v>35</v>
      </c>
      <c r="C103" s="22">
        <v>36</v>
      </c>
      <c r="D103" s="22">
        <v>26</v>
      </c>
      <c r="E103" s="22">
        <v>34</v>
      </c>
      <c r="F103" s="22">
        <v>24</v>
      </c>
      <c r="G103" s="22">
        <v>32</v>
      </c>
    </row>
    <row r="104" spans="1:7" ht="12" thickBot="1" x14ac:dyDescent="0.25">
      <c r="A104" s="46">
        <v>4</v>
      </c>
      <c r="B104" s="22">
        <v>46</v>
      </c>
      <c r="C104" s="22">
        <v>46</v>
      </c>
      <c r="D104" s="22">
        <v>35</v>
      </c>
      <c r="E104" s="22">
        <v>44</v>
      </c>
      <c r="F104" s="22">
        <v>34</v>
      </c>
      <c r="G104" s="22">
        <v>42</v>
      </c>
    </row>
    <row r="105" spans="1:7" ht="12" thickBot="1" x14ac:dyDescent="0.25">
      <c r="A105" s="46">
        <v>6</v>
      </c>
      <c r="B105" s="22">
        <v>59</v>
      </c>
      <c r="C105" s="22">
        <v>59</v>
      </c>
      <c r="D105" s="22">
        <v>43</v>
      </c>
      <c r="E105" s="22">
        <v>54</v>
      </c>
      <c r="F105" s="22">
        <v>43</v>
      </c>
      <c r="G105" s="22">
        <v>50</v>
      </c>
    </row>
    <row r="106" spans="1:7" ht="12" thickBot="1" x14ac:dyDescent="0.25">
      <c r="A106" s="46">
        <v>10</v>
      </c>
      <c r="B106" s="22">
        <v>80</v>
      </c>
      <c r="C106" s="22">
        <v>77</v>
      </c>
      <c r="D106" s="22">
        <v>58</v>
      </c>
      <c r="E106" s="22">
        <v>71</v>
      </c>
      <c r="F106" s="22">
        <v>58</v>
      </c>
      <c r="G106" s="22">
        <v>67</v>
      </c>
    </row>
    <row r="107" spans="1:7" ht="12" thickBot="1" x14ac:dyDescent="0.25">
      <c r="A107" s="46">
        <v>16</v>
      </c>
      <c r="B107" s="22">
        <v>108</v>
      </c>
      <c r="C107" s="22">
        <v>94</v>
      </c>
      <c r="D107" s="22">
        <v>79</v>
      </c>
      <c r="E107" s="22">
        <v>93</v>
      </c>
      <c r="F107" s="22">
        <v>78</v>
      </c>
      <c r="G107" s="22">
        <v>87</v>
      </c>
    </row>
    <row r="108" spans="1:7" ht="12" thickBot="1" x14ac:dyDescent="0.25">
      <c r="A108" s="46">
        <v>25</v>
      </c>
      <c r="B108" s="22">
        <v>144</v>
      </c>
      <c r="C108" s="22">
        <v>176</v>
      </c>
      <c r="D108" s="22">
        <v>112</v>
      </c>
      <c r="E108" s="22">
        <v>114</v>
      </c>
      <c r="F108" s="22">
        <v>108</v>
      </c>
      <c r="G108" s="22">
        <v>112</v>
      </c>
    </row>
    <row r="109" spans="1:7" ht="12" thickBot="1" x14ac:dyDescent="0.25">
      <c r="A109" s="46">
        <v>35</v>
      </c>
      <c r="B109" s="22">
        <v>176</v>
      </c>
      <c r="C109" s="22">
        <v>211</v>
      </c>
      <c r="D109" s="22">
        <v>138</v>
      </c>
      <c r="E109" s="22">
        <v>136</v>
      </c>
      <c r="F109" s="22">
        <v>134</v>
      </c>
      <c r="G109" s="22">
        <v>135</v>
      </c>
    </row>
    <row r="110" spans="1:7" ht="12" thickBot="1" x14ac:dyDescent="0.25">
      <c r="A110" s="46">
        <v>50</v>
      </c>
      <c r="B110" s="22">
        <v>217</v>
      </c>
      <c r="C110" s="22">
        <v>251</v>
      </c>
      <c r="D110" s="22">
        <v>171</v>
      </c>
      <c r="E110" s="22">
        <v>161</v>
      </c>
      <c r="F110" s="22">
        <v>158</v>
      </c>
      <c r="G110" s="22">
        <v>157</v>
      </c>
    </row>
    <row r="111" spans="1:7" ht="12" thickBot="1" x14ac:dyDescent="0.25">
      <c r="A111" s="46">
        <v>70</v>
      </c>
      <c r="B111" s="22">
        <v>276</v>
      </c>
      <c r="C111" s="22">
        <v>309</v>
      </c>
      <c r="D111" s="22">
        <v>216</v>
      </c>
      <c r="E111" s="22">
        <v>198</v>
      </c>
      <c r="F111" s="22">
        <v>203</v>
      </c>
      <c r="G111" s="22">
        <v>195</v>
      </c>
    </row>
    <row r="112" spans="1:7" ht="12" thickBot="1" x14ac:dyDescent="0.25">
      <c r="A112" s="46">
        <v>95</v>
      </c>
      <c r="B112" s="22">
        <v>340</v>
      </c>
      <c r="C112" s="22">
        <v>371</v>
      </c>
      <c r="D112" s="22">
        <v>267</v>
      </c>
      <c r="E112" s="22">
        <v>237</v>
      </c>
      <c r="F112" s="22">
        <v>248</v>
      </c>
      <c r="G112" s="22">
        <v>233</v>
      </c>
    </row>
    <row r="113" spans="1:7" ht="12" thickBot="1" x14ac:dyDescent="0.25">
      <c r="A113" s="46">
        <v>120</v>
      </c>
      <c r="B113" s="22">
        <v>399</v>
      </c>
      <c r="C113" s="22">
        <v>423</v>
      </c>
      <c r="D113" s="22">
        <v>313</v>
      </c>
      <c r="E113" s="22">
        <v>271</v>
      </c>
      <c r="F113" s="22">
        <v>290</v>
      </c>
      <c r="G113" s="22">
        <v>267</v>
      </c>
    </row>
    <row r="114" spans="1:7" ht="12" thickBot="1" x14ac:dyDescent="0.25">
      <c r="A114" s="46">
        <v>150</v>
      </c>
      <c r="B114" s="22">
        <v>457</v>
      </c>
      <c r="C114" s="22">
        <v>474</v>
      </c>
      <c r="D114" s="22">
        <v>360</v>
      </c>
      <c r="E114" s="22">
        <v>304</v>
      </c>
      <c r="F114" s="22">
        <v>330</v>
      </c>
      <c r="G114" s="22">
        <v>299</v>
      </c>
    </row>
    <row r="115" spans="1:7" ht="12" thickBot="1" x14ac:dyDescent="0.25">
      <c r="A115" s="46">
        <v>185</v>
      </c>
      <c r="B115" s="22">
        <v>531</v>
      </c>
      <c r="C115" s="22">
        <v>539</v>
      </c>
      <c r="D115" s="22">
        <v>419</v>
      </c>
      <c r="E115" s="22">
        <v>346</v>
      </c>
      <c r="F115" s="22">
        <v>382</v>
      </c>
      <c r="G115" s="22">
        <v>341</v>
      </c>
    </row>
    <row r="116" spans="1:7" ht="12" thickBot="1" x14ac:dyDescent="0.25">
      <c r="A116" s="46">
        <v>240</v>
      </c>
      <c r="B116" s="22">
        <v>636</v>
      </c>
      <c r="C116" s="22">
        <v>629</v>
      </c>
      <c r="D116" s="22">
        <v>501</v>
      </c>
      <c r="E116" s="22">
        <v>403</v>
      </c>
      <c r="F116" s="22">
        <v>453</v>
      </c>
      <c r="G116" s="22">
        <v>397</v>
      </c>
    </row>
    <row r="117" spans="1:7" ht="12" thickBot="1" x14ac:dyDescent="0.25">
      <c r="A117" s="46">
        <v>300</v>
      </c>
      <c r="B117" s="22">
        <v>738</v>
      </c>
      <c r="C117" s="22">
        <v>713</v>
      </c>
      <c r="D117" s="22">
        <v>580</v>
      </c>
      <c r="E117" s="22">
        <v>455</v>
      </c>
      <c r="F117" s="22">
        <v>538</v>
      </c>
      <c r="G117" s="22">
        <v>455</v>
      </c>
    </row>
    <row r="118" spans="1:7" ht="12" thickBot="1" x14ac:dyDescent="0.25">
      <c r="A118" s="46">
        <v>400</v>
      </c>
      <c r="B118" s="22">
        <v>871</v>
      </c>
      <c r="C118" s="22">
        <v>822</v>
      </c>
      <c r="D118" s="22">
        <v>682</v>
      </c>
      <c r="E118" s="22">
        <v>523</v>
      </c>
      <c r="F118" s="22">
        <v>636</v>
      </c>
      <c r="G118" s="22">
        <v>527</v>
      </c>
    </row>
    <row r="119" spans="1:7" ht="12" thickBot="1" x14ac:dyDescent="0.25">
      <c r="A119" s="46">
        <v>500</v>
      </c>
      <c r="B119" s="22">
        <v>1030</v>
      </c>
      <c r="C119" s="22">
        <v>949</v>
      </c>
      <c r="D119" s="22">
        <v>800</v>
      </c>
      <c r="E119" s="22">
        <v>599</v>
      </c>
      <c r="F119" s="23" t="s">
        <v>21</v>
      </c>
      <c r="G119" s="24"/>
    </row>
    <row r="120" spans="1:7" ht="12" thickBot="1" x14ac:dyDescent="0.25">
      <c r="A120" s="46" t="s">
        <v>22</v>
      </c>
      <c r="B120" s="22">
        <v>1221</v>
      </c>
      <c r="C120" s="22">
        <v>1098</v>
      </c>
      <c r="D120" s="22">
        <v>936</v>
      </c>
      <c r="E120" s="22">
        <v>685</v>
      </c>
      <c r="F120" s="25"/>
      <c r="G120" s="26"/>
    </row>
    <row r="121" spans="1:7" ht="12" thickBot="1" x14ac:dyDescent="0.25">
      <c r="A121" s="46">
        <v>800</v>
      </c>
      <c r="B121" s="22">
        <v>1437</v>
      </c>
      <c r="C121" s="22">
        <v>1262</v>
      </c>
      <c r="D121" s="22">
        <v>1081</v>
      </c>
      <c r="E121" s="22">
        <v>773</v>
      </c>
      <c r="F121" s="25"/>
      <c r="G121" s="26"/>
    </row>
    <row r="122" spans="1:7" ht="12" thickBot="1" x14ac:dyDescent="0.25">
      <c r="A122" s="46">
        <v>1000</v>
      </c>
      <c r="B122" s="22">
        <v>1676</v>
      </c>
      <c r="C122" s="22">
        <v>1443</v>
      </c>
      <c r="D122" s="22">
        <v>1227</v>
      </c>
      <c r="E122" s="22">
        <v>862</v>
      </c>
      <c r="F122" s="27"/>
      <c r="G122" s="28"/>
    </row>
    <row r="123" spans="1:7" ht="44.25" customHeight="1" thickBot="1" x14ac:dyDescent="0.25">
      <c r="A123" s="1000" t="s">
        <v>66</v>
      </c>
      <c r="B123" s="1001"/>
      <c r="C123" s="1001"/>
      <c r="D123" s="1001"/>
      <c r="E123" s="1001"/>
      <c r="F123" s="1001"/>
      <c r="G123" s="1002"/>
    </row>
    <row r="124" spans="1:7" ht="128.25" customHeight="1" x14ac:dyDescent="0.2">
      <c r="A124" s="1012" t="s">
        <v>5</v>
      </c>
      <c r="B124" s="1012"/>
      <c r="C124" s="1012"/>
      <c r="D124" s="1012"/>
      <c r="E124" s="1012"/>
      <c r="F124" s="1012"/>
      <c r="G124" s="1012"/>
    </row>
    <row r="126" spans="1:7" x14ac:dyDescent="0.2">
      <c r="A126" s="1006" t="s">
        <v>4</v>
      </c>
      <c r="B126" s="1006"/>
      <c r="C126" s="1006"/>
      <c r="D126" s="1006"/>
      <c r="E126" s="1006"/>
      <c r="F126" s="1006"/>
      <c r="G126" s="1006"/>
    </row>
    <row r="127" spans="1:7" ht="12" thickBot="1" x14ac:dyDescent="0.25"/>
    <row r="128" spans="1:7" ht="31.5" customHeight="1" thickBot="1" x14ac:dyDescent="0.25">
      <c r="A128" s="1007" t="s">
        <v>8</v>
      </c>
      <c r="B128" s="1003" t="s">
        <v>28</v>
      </c>
      <c r="C128" s="1004"/>
      <c r="D128" s="1004"/>
      <c r="E128" s="1005"/>
    </row>
    <row r="129" spans="1:9" ht="31.5" customHeight="1" thickBot="1" x14ac:dyDescent="0.25">
      <c r="A129" s="1008"/>
      <c r="B129" s="1010" t="s">
        <v>7</v>
      </c>
      <c r="C129" s="1011"/>
      <c r="D129" s="1010" t="s">
        <v>6</v>
      </c>
      <c r="E129" s="1011"/>
    </row>
    <row r="130" spans="1:9" ht="34.5" thickBot="1" x14ac:dyDescent="0.25">
      <c r="A130" s="1009"/>
      <c r="B130" s="2" t="s">
        <v>29</v>
      </c>
      <c r="C130" s="2" t="s">
        <v>30</v>
      </c>
      <c r="D130" s="2" t="s">
        <v>29</v>
      </c>
      <c r="E130" s="2" t="s">
        <v>30</v>
      </c>
    </row>
    <row r="131" spans="1:9" x14ac:dyDescent="0.2">
      <c r="A131" s="48" t="s">
        <v>19</v>
      </c>
      <c r="B131" s="5">
        <v>0.17</v>
      </c>
      <c r="C131" s="5" t="s">
        <v>21</v>
      </c>
      <c r="D131" s="5">
        <v>0.21</v>
      </c>
      <c r="E131" s="5" t="s">
        <v>21</v>
      </c>
    </row>
    <row r="132" spans="1:9" x14ac:dyDescent="0.2">
      <c r="A132" s="48" t="s">
        <v>20</v>
      </c>
      <c r="B132" s="7">
        <v>0.27</v>
      </c>
      <c r="C132" s="7">
        <v>0.18</v>
      </c>
      <c r="D132" s="7">
        <v>0.34</v>
      </c>
      <c r="E132" s="7">
        <v>0.22</v>
      </c>
    </row>
    <row r="133" spans="1:9" x14ac:dyDescent="0.2">
      <c r="A133" s="48">
        <v>4</v>
      </c>
      <c r="B133" s="7">
        <v>0.43</v>
      </c>
      <c r="C133" s="7">
        <v>0.28999999999999998</v>
      </c>
      <c r="D133" s="7">
        <v>0.54</v>
      </c>
      <c r="E133" s="7">
        <v>0.36</v>
      </c>
    </row>
    <row r="134" spans="1:9" x14ac:dyDescent="0.2">
      <c r="A134" s="48">
        <v>6</v>
      </c>
      <c r="B134" s="7">
        <v>0.65</v>
      </c>
      <c r="C134" s="7">
        <v>0.42</v>
      </c>
      <c r="D134" s="7">
        <v>0.81</v>
      </c>
      <c r="E134" s="7">
        <v>0.52</v>
      </c>
    </row>
    <row r="135" spans="1:9" x14ac:dyDescent="0.2">
      <c r="A135" s="48">
        <v>10</v>
      </c>
      <c r="B135" s="7">
        <v>1.0900000000000001</v>
      </c>
      <c r="C135" s="7">
        <v>0.7</v>
      </c>
      <c r="D135" s="7">
        <v>1.36</v>
      </c>
      <c r="E135" s="7">
        <v>0.87</v>
      </c>
    </row>
    <row r="136" spans="1:9" x14ac:dyDescent="0.2">
      <c r="A136" s="48">
        <v>16</v>
      </c>
      <c r="B136" s="7">
        <v>1.74</v>
      </c>
      <c r="C136" s="7">
        <v>1.1299999999999999</v>
      </c>
      <c r="D136" s="7">
        <v>2.16</v>
      </c>
      <c r="E136" s="7">
        <v>1.4</v>
      </c>
    </row>
    <row r="137" spans="1:9" x14ac:dyDescent="0.2">
      <c r="A137" s="48">
        <v>25</v>
      </c>
      <c r="B137" s="7">
        <v>2.78</v>
      </c>
      <c r="C137" s="7">
        <v>1.83</v>
      </c>
      <c r="D137" s="7">
        <v>3.46</v>
      </c>
      <c r="E137" s="7">
        <v>2.2400000000000002</v>
      </c>
      <c r="I137" s="8"/>
    </row>
    <row r="138" spans="1:9" x14ac:dyDescent="0.2">
      <c r="A138" s="48">
        <v>35</v>
      </c>
      <c r="B138" s="7">
        <v>3.86</v>
      </c>
      <c r="C138" s="7">
        <v>2.5</v>
      </c>
      <c r="D138" s="7">
        <v>4.8</v>
      </c>
      <c r="E138" s="7">
        <v>3.09</v>
      </c>
    </row>
    <row r="139" spans="1:9" x14ac:dyDescent="0.2">
      <c r="A139" s="48">
        <v>50</v>
      </c>
      <c r="B139" s="7">
        <v>5.23</v>
      </c>
      <c r="C139" s="7">
        <v>3.38</v>
      </c>
      <c r="D139" s="7">
        <v>6.5</v>
      </c>
      <c r="E139" s="7">
        <v>4.18</v>
      </c>
    </row>
    <row r="140" spans="1:9" x14ac:dyDescent="0.2">
      <c r="A140" s="48">
        <v>70</v>
      </c>
      <c r="B140" s="7">
        <v>7.54</v>
      </c>
      <c r="C140" s="7">
        <v>4.95</v>
      </c>
      <c r="D140" s="7">
        <v>9.3800000000000008</v>
      </c>
      <c r="E140" s="7">
        <v>6.12</v>
      </c>
      <c r="G140" s="8"/>
    </row>
    <row r="141" spans="1:9" x14ac:dyDescent="0.2">
      <c r="A141" s="48">
        <v>95</v>
      </c>
      <c r="B141" s="7">
        <v>10.48</v>
      </c>
      <c r="C141" s="7">
        <v>6.86</v>
      </c>
      <c r="D141" s="7">
        <v>13.03</v>
      </c>
      <c r="E141" s="7">
        <v>8.48</v>
      </c>
    </row>
    <row r="142" spans="1:9" ht="12" thickBot="1" x14ac:dyDescent="0.25">
      <c r="A142" s="48">
        <v>120</v>
      </c>
      <c r="B142" s="7">
        <v>13.21</v>
      </c>
      <c r="C142" s="7">
        <v>8.66</v>
      </c>
      <c r="D142" s="7">
        <v>16.43</v>
      </c>
      <c r="E142" s="7">
        <v>10.71</v>
      </c>
    </row>
    <row r="143" spans="1:9" ht="12" thickBot="1" x14ac:dyDescent="0.25">
      <c r="A143" s="48">
        <v>150</v>
      </c>
      <c r="B143" s="7">
        <v>16.3</v>
      </c>
      <c r="C143" s="7">
        <v>10.64</v>
      </c>
      <c r="D143" s="7">
        <v>20.260000000000002</v>
      </c>
      <c r="E143" s="7">
        <v>13.16</v>
      </c>
    </row>
    <row r="144" spans="1:9" ht="12" thickBot="1" x14ac:dyDescent="0.25">
      <c r="A144" s="48">
        <v>185</v>
      </c>
      <c r="B144" s="7">
        <v>20.39</v>
      </c>
      <c r="C144" s="7">
        <v>13.37</v>
      </c>
      <c r="D144" s="7">
        <v>25.35</v>
      </c>
      <c r="E144" s="7">
        <v>16.53</v>
      </c>
    </row>
    <row r="145" spans="1:7" x14ac:dyDescent="0.2">
      <c r="A145" s="48">
        <v>240</v>
      </c>
      <c r="B145" s="7">
        <v>26.8</v>
      </c>
      <c r="C145" s="7">
        <v>17.54</v>
      </c>
      <c r="D145" s="7">
        <v>33.32</v>
      </c>
      <c r="E145" s="7">
        <v>21.7</v>
      </c>
    </row>
    <row r="146" spans="1:7" x14ac:dyDescent="0.2">
      <c r="A146" s="48">
        <v>300</v>
      </c>
      <c r="B146" s="7">
        <v>33.49</v>
      </c>
      <c r="C146" s="7">
        <v>21.9</v>
      </c>
      <c r="D146" s="7">
        <v>41.64</v>
      </c>
      <c r="E146" s="7">
        <v>27.12</v>
      </c>
    </row>
    <row r="147" spans="1:7" x14ac:dyDescent="0.2">
      <c r="A147" s="48">
        <v>400</v>
      </c>
      <c r="B147" s="7">
        <v>39.6</v>
      </c>
      <c r="C147" s="7">
        <v>26</v>
      </c>
      <c r="D147" s="7">
        <v>55.2</v>
      </c>
      <c r="E147" s="7">
        <v>36.159999999999997</v>
      </c>
    </row>
    <row r="148" spans="1:7" x14ac:dyDescent="0.2">
      <c r="A148" s="48">
        <v>500</v>
      </c>
      <c r="B148" s="7">
        <v>49.5</v>
      </c>
      <c r="C148" s="7">
        <v>32.5</v>
      </c>
      <c r="D148" s="7">
        <v>69</v>
      </c>
      <c r="E148" s="7">
        <v>45.2</v>
      </c>
      <c r="G148" s="6"/>
    </row>
    <row r="149" spans="1:7" x14ac:dyDescent="0.2">
      <c r="A149" s="48" t="s">
        <v>22</v>
      </c>
      <c r="B149" s="7">
        <v>62.37</v>
      </c>
      <c r="C149" s="7">
        <v>40.950000000000003</v>
      </c>
      <c r="D149" s="7">
        <v>86.95</v>
      </c>
      <c r="E149" s="7">
        <v>56.95</v>
      </c>
    </row>
    <row r="150" spans="1:7" x14ac:dyDescent="0.2">
      <c r="A150" s="48">
        <v>800</v>
      </c>
      <c r="B150" s="7">
        <v>79.2</v>
      </c>
      <c r="C150" s="7">
        <v>52</v>
      </c>
      <c r="D150" s="7">
        <v>110.4</v>
      </c>
      <c r="E150" s="7">
        <v>72.33</v>
      </c>
    </row>
    <row r="151" spans="1:7" x14ac:dyDescent="0.2">
      <c r="A151" s="48">
        <v>1000</v>
      </c>
      <c r="B151" s="7">
        <v>99</v>
      </c>
      <c r="C151" s="7">
        <v>65</v>
      </c>
      <c r="D151" s="7">
        <v>138</v>
      </c>
      <c r="E151" s="7">
        <v>90.4</v>
      </c>
    </row>
  </sheetData>
  <dataConsolidate/>
  <mergeCells count="51">
    <mergeCell ref="A1:G1"/>
    <mergeCell ref="A10:G10"/>
    <mergeCell ref="A12:G12"/>
    <mergeCell ref="A14:G14"/>
    <mergeCell ref="B5:B7"/>
    <mergeCell ref="C5:C7"/>
    <mergeCell ref="D5:D7"/>
    <mergeCell ref="E5:E7"/>
    <mergeCell ref="A9:C9"/>
    <mergeCell ref="B3:E3"/>
    <mergeCell ref="A3:A4"/>
    <mergeCell ref="A71:G71"/>
    <mergeCell ref="F73:G73"/>
    <mergeCell ref="B72:G72"/>
    <mergeCell ref="B46:C46"/>
    <mergeCell ref="D46:E46"/>
    <mergeCell ref="F46:G46"/>
    <mergeCell ref="A69:G69"/>
    <mergeCell ref="A15:A18"/>
    <mergeCell ref="B15:G15"/>
    <mergeCell ref="B16:E16"/>
    <mergeCell ref="F16:G16"/>
    <mergeCell ref="B17:C17"/>
    <mergeCell ref="F17:G17"/>
    <mergeCell ref="D17:E17"/>
    <mergeCell ref="A124:G124"/>
    <mergeCell ref="A99:A102"/>
    <mergeCell ref="B99:G99"/>
    <mergeCell ref="D74:E74"/>
    <mergeCell ref="F74:G74"/>
    <mergeCell ref="A96:G96"/>
    <mergeCell ref="F101:G101"/>
    <mergeCell ref="B74:C74"/>
    <mergeCell ref="A98:G98"/>
    <mergeCell ref="A72:A75"/>
    <mergeCell ref="A123:G123"/>
    <mergeCell ref="B100:E100"/>
    <mergeCell ref="F100:G100"/>
    <mergeCell ref="B101:C101"/>
    <mergeCell ref="D101:E101"/>
    <mergeCell ref="B73:E73"/>
    <mergeCell ref="A128:A130"/>
    <mergeCell ref="B128:E128"/>
    <mergeCell ref="B129:C129"/>
    <mergeCell ref="D129:E129"/>
    <mergeCell ref="A126:G126"/>
    <mergeCell ref="A40:G40"/>
    <mergeCell ref="B43:G43"/>
    <mergeCell ref="B44:E44"/>
    <mergeCell ref="F44:G44"/>
    <mergeCell ref="A42:G42"/>
  </mergeCells>
  <pageMargins left="0.7" right="0.7" top="0.75" bottom="0.75" header="0.3" footer="0.3"/>
  <pageSetup paperSize="9" orientation="portrait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N37"/>
  <sheetViews>
    <sheetView topLeftCell="A22" workbookViewId="0">
      <selection activeCell="C37" sqref="C37"/>
    </sheetView>
  </sheetViews>
  <sheetFormatPr defaultColWidth="9.140625" defaultRowHeight="11.25" x14ac:dyDescent="0.2"/>
  <cols>
    <col min="1" max="16384" width="9.140625" style="33"/>
  </cols>
  <sheetData>
    <row r="1" spans="1:14" ht="33" customHeight="1" thickBot="1" x14ac:dyDescent="0.25">
      <c r="A1" s="1049" t="s">
        <v>52</v>
      </c>
      <c r="B1" s="1049"/>
      <c r="C1" s="1049"/>
      <c r="D1" s="1049"/>
      <c r="E1" s="1049"/>
      <c r="F1" s="1049"/>
      <c r="G1" s="1049"/>
    </row>
    <row r="2" spans="1:14" ht="53.25" customHeight="1" thickBot="1" x14ac:dyDescent="0.25">
      <c r="A2" s="1051" t="s">
        <v>53</v>
      </c>
      <c r="B2" s="1053" t="s">
        <v>51</v>
      </c>
      <c r="C2" s="1054"/>
      <c r="D2" s="1054"/>
      <c r="E2" s="1054"/>
      <c r="F2" s="1054"/>
      <c r="G2" s="1055"/>
    </row>
    <row r="3" spans="1:14" ht="12" thickBot="1" x14ac:dyDescent="0.25">
      <c r="A3" s="1052"/>
      <c r="B3" s="34">
        <v>1</v>
      </c>
      <c r="C3" s="34">
        <v>2</v>
      </c>
      <c r="D3" s="34">
        <v>3</v>
      </c>
      <c r="E3" s="34">
        <v>4</v>
      </c>
      <c r="F3" s="34">
        <v>5</v>
      </c>
      <c r="G3" s="34">
        <v>6</v>
      </c>
    </row>
    <row r="4" spans="1:14" x14ac:dyDescent="0.2">
      <c r="A4" s="29">
        <v>100</v>
      </c>
      <c r="B4" s="35">
        <v>1</v>
      </c>
      <c r="C4" s="35">
        <v>0.9</v>
      </c>
      <c r="D4" s="35">
        <v>0.85</v>
      </c>
      <c r="E4" s="35">
        <v>0.8</v>
      </c>
      <c r="F4" s="35">
        <v>0.78</v>
      </c>
      <c r="G4" s="35">
        <v>0.75</v>
      </c>
    </row>
    <row r="5" spans="1:14" x14ac:dyDescent="0.2">
      <c r="A5" s="29">
        <v>200</v>
      </c>
      <c r="B5" s="35">
        <v>1</v>
      </c>
      <c r="C5" s="35">
        <v>0.92</v>
      </c>
      <c r="D5" s="35">
        <v>0.87</v>
      </c>
      <c r="E5" s="35">
        <v>0.84</v>
      </c>
      <c r="F5" s="35">
        <v>0.82</v>
      </c>
      <c r="G5" s="35">
        <v>0.81</v>
      </c>
    </row>
    <row r="6" spans="1:14" ht="12" thickBot="1" x14ac:dyDescent="0.25">
      <c r="A6" s="30">
        <v>300</v>
      </c>
      <c r="B6" s="36">
        <v>1</v>
      </c>
      <c r="C6" s="36">
        <v>0.93</v>
      </c>
      <c r="D6" s="36">
        <v>0.9</v>
      </c>
      <c r="E6" s="36">
        <v>0.87</v>
      </c>
      <c r="F6" s="36">
        <v>0.86</v>
      </c>
      <c r="G6" s="36">
        <v>0.85</v>
      </c>
    </row>
    <row r="8" spans="1:14" ht="12" thickBot="1" x14ac:dyDescent="0.25">
      <c r="A8" s="1049" t="s">
        <v>60</v>
      </c>
      <c r="B8" s="1049"/>
      <c r="C8" s="1049"/>
      <c r="D8" s="1049"/>
      <c r="E8" s="1049"/>
      <c r="F8" s="1049"/>
      <c r="G8" s="1049"/>
      <c r="H8" s="1049"/>
      <c r="I8" s="1049"/>
      <c r="J8" s="1049"/>
      <c r="K8" s="1049"/>
      <c r="L8" s="1049"/>
      <c r="M8" s="1049"/>
      <c r="N8" s="1049"/>
    </row>
    <row r="9" spans="1:14" ht="37.5" customHeight="1" thickBot="1" x14ac:dyDescent="0.25">
      <c r="A9" s="1051" t="s">
        <v>55</v>
      </c>
      <c r="B9" s="1051" t="s">
        <v>56</v>
      </c>
      <c r="C9" s="1053" t="s">
        <v>57</v>
      </c>
      <c r="D9" s="1054"/>
      <c r="E9" s="1054"/>
      <c r="F9" s="1054"/>
      <c r="G9" s="1054"/>
      <c r="H9" s="1054"/>
      <c r="I9" s="1054"/>
      <c r="J9" s="1054"/>
      <c r="K9" s="1054"/>
      <c r="L9" s="1054"/>
      <c r="M9" s="1054"/>
      <c r="N9" s="1055"/>
    </row>
    <row r="10" spans="1:14" ht="12" thickBot="1" x14ac:dyDescent="0.25">
      <c r="A10" s="1052"/>
      <c r="B10" s="1052"/>
      <c r="C10" s="51" t="s">
        <v>58</v>
      </c>
      <c r="D10" s="38" t="s">
        <v>59</v>
      </c>
      <c r="E10" s="52">
        <v>5</v>
      </c>
      <c r="F10" s="38">
        <v>10</v>
      </c>
      <c r="G10" s="52">
        <v>15</v>
      </c>
      <c r="H10" s="38">
        <v>20</v>
      </c>
      <c r="I10" s="52">
        <v>25</v>
      </c>
      <c r="J10" s="38">
        <v>30</v>
      </c>
      <c r="K10" s="52">
        <v>35</v>
      </c>
      <c r="L10" s="38">
        <v>40</v>
      </c>
      <c r="M10" s="52">
        <v>45</v>
      </c>
      <c r="N10" s="38">
        <v>50</v>
      </c>
    </row>
    <row r="11" spans="1:14" x14ac:dyDescent="0.2">
      <c r="A11" s="53">
        <v>15</v>
      </c>
      <c r="B11" s="29">
        <v>80</v>
      </c>
      <c r="C11" s="54">
        <v>1.1399999999999999</v>
      </c>
      <c r="D11" s="29">
        <v>1.1100000000000001</v>
      </c>
      <c r="E11" s="54">
        <v>1.08</v>
      </c>
      <c r="F11" s="29">
        <v>1.04</v>
      </c>
      <c r="G11" s="54">
        <v>1</v>
      </c>
      <c r="H11" s="29">
        <v>0.96</v>
      </c>
      <c r="I11" s="54">
        <v>0.92</v>
      </c>
      <c r="J11" s="29">
        <v>0.88</v>
      </c>
      <c r="K11" s="54">
        <v>0.83</v>
      </c>
      <c r="L11" s="29">
        <v>0.78</v>
      </c>
      <c r="M11" s="54">
        <v>0.73</v>
      </c>
      <c r="N11" s="29">
        <v>0.68</v>
      </c>
    </row>
    <row r="12" spans="1:14" x14ac:dyDescent="0.2">
      <c r="A12" s="53">
        <v>25</v>
      </c>
      <c r="B12" s="29">
        <v>80</v>
      </c>
      <c r="C12" s="54">
        <v>1.24</v>
      </c>
      <c r="D12" s="29">
        <v>1.2</v>
      </c>
      <c r="E12" s="54">
        <v>1.17</v>
      </c>
      <c r="F12" s="29">
        <v>1.1299999999999999</v>
      </c>
      <c r="G12" s="54">
        <v>1.0900000000000001</v>
      </c>
      <c r="H12" s="29">
        <v>1.04</v>
      </c>
      <c r="I12" s="54">
        <v>1</v>
      </c>
      <c r="J12" s="29">
        <v>0.95</v>
      </c>
      <c r="K12" s="54">
        <v>0.9</v>
      </c>
      <c r="L12" s="29">
        <v>0.85</v>
      </c>
      <c r="M12" s="54">
        <v>0.8</v>
      </c>
      <c r="N12" s="29">
        <v>0.74</v>
      </c>
    </row>
    <row r="13" spans="1:14" x14ac:dyDescent="0.2">
      <c r="A13" s="53">
        <v>25</v>
      </c>
      <c r="B13" s="29">
        <v>70</v>
      </c>
      <c r="C13" s="54">
        <v>1.29</v>
      </c>
      <c r="D13" s="29">
        <v>1.24</v>
      </c>
      <c r="E13" s="54">
        <v>1.2</v>
      </c>
      <c r="F13" s="29">
        <v>1.1499999999999999</v>
      </c>
      <c r="G13" s="54">
        <v>1.1100000000000001</v>
      </c>
      <c r="H13" s="29">
        <v>1.05</v>
      </c>
      <c r="I13" s="54">
        <v>1</v>
      </c>
      <c r="J13" s="29">
        <v>0.94</v>
      </c>
      <c r="K13" s="54">
        <v>0.88</v>
      </c>
      <c r="L13" s="29">
        <v>0.81</v>
      </c>
      <c r="M13" s="54">
        <v>0.74</v>
      </c>
      <c r="N13" s="29">
        <v>0.67</v>
      </c>
    </row>
    <row r="14" spans="1:14" x14ac:dyDescent="0.2">
      <c r="A14" s="53">
        <v>15</v>
      </c>
      <c r="B14" s="29">
        <v>65</v>
      </c>
      <c r="C14" s="54">
        <v>1.18</v>
      </c>
      <c r="D14" s="29">
        <v>1.1399999999999999</v>
      </c>
      <c r="E14" s="54">
        <v>1.1000000000000001</v>
      </c>
      <c r="F14" s="29">
        <v>1.05</v>
      </c>
      <c r="G14" s="54">
        <v>1</v>
      </c>
      <c r="H14" s="29">
        <v>0.95</v>
      </c>
      <c r="I14" s="54">
        <v>0.89</v>
      </c>
      <c r="J14" s="29">
        <v>0.84</v>
      </c>
      <c r="K14" s="54">
        <v>0.77</v>
      </c>
      <c r="L14" s="29">
        <v>0.71</v>
      </c>
      <c r="M14" s="54">
        <v>0.63</v>
      </c>
      <c r="N14" s="29">
        <v>0.55000000000000004</v>
      </c>
    </row>
    <row r="15" spans="1:14" x14ac:dyDescent="0.2">
      <c r="A15" s="53">
        <v>25</v>
      </c>
      <c r="B15" s="29">
        <v>65</v>
      </c>
      <c r="C15" s="54">
        <v>1.32</v>
      </c>
      <c r="D15" s="29">
        <v>1.27</v>
      </c>
      <c r="E15" s="54">
        <v>1.22</v>
      </c>
      <c r="F15" s="29">
        <v>1.17</v>
      </c>
      <c r="G15" s="54">
        <v>1.1200000000000001</v>
      </c>
      <c r="H15" s="29">
        <v>1.06</v>
      </c>
      <c r="I15" s="54">
        <v>1</v>
      </c>
      <c r="J15" s="29">
        <v>0.94</v>
      </c>
      <c r="K15" s="54">
        <v>0.87</v>
      </c>
      <c r="L15" s="29">
        <v>0.79</v>
      </c>
      <c r="M15" s="54">
        <v>0.71</v>
      </c>
      <c r="N15" s="29">
        <v>0.61</v>
      </c>
    </row>
    <row r="16" spans="1:14" x14ac:dyDescent="0.2">
      <c r="A16" s="53">
        <v>15</v>
      </c>
      <c r="B16" s="29">
        <v>60</v>
      </c>
      <c r="C16" s="54">
        <v>1.2</v>
      </c>
      <c r="D16" s="29">
        <v>1.1499999999999999</v>
      </c>
      <c r="E16" s="54">
        <v>1.1200000000000001</v>
      </c>
      <c r="F16" s="29">
        <v>1.06</v>
      </c>
      <c r="G16" s="54">
        <v>1</v>
      </c>
      <c r="H16" s="29">
        <v>0.94</v>
      </c>
      <c r="I16" s="54">
        <v>0.88</v>
      </c>
      <c r="J16" s="29">
        <v>0.82</v>
      </c>
      <c r="K16" s="54">
        <v>0.75</v>
      </c>
      <c r="L16" s="29">
        <v>0.67</v>
      </c>
      <c r="M16" s="54">
        <v>0.75</v>
      </c>
      <c r="N16" s="29">
        <v>0.47</v>
      </c>
    </row>
    <row r="17" spans="1:14" x14ac:dyDescent="0.2">
      <c r="A17" s="53">
        <v>25</v>
      </c>
      <c r="B17" s="29">
        <v>60</v>
      </c>
      <c r="C17" s="54">
        <v>1.36</v>
      </c>
      <c r="D17" s="29">
        <v>1.31</v>
      </c>
      <c r="E17" s="54">
        <v>1.25</v>
      </c>
      <c r="F17" s="29">
        <v>1.2</v>
      </c>
      <c r="G17" s="54">
        <v>1.1299999999999999</v>
      </c>
      <c r="H17" s="29">
        <v>1.07</v>
      </c>
      <c r="I17" s="54">
        <v>1</v>
      </c>
      <c r="J17" s="29">
        <v>0.93</v>
      </c>
      <c r="K17" s="54">
        <v>0.85</v>
      </c>
      <c r="L17" s="29">
        <v>0.76</v>
      </c>
      <c r="M17" s="54">
        <v>0.66</v>
      </c>
      <c r="N17" s="29">
        <v>0.54</v>
      </c>
    </row>
    <row r="18" spans="1:14" x14ac:dyDescent="0.2">
      <c r="A18" s="53">
        <v>15</v>
      </c>
      <c r="B18" s="29">
        <v>55</v>
      </c>
      <c r="C18" s="54">
        <v>1.22</v>
      </c>
      <c r="D18" s="29">
        <v>1.17</v>
      </c>
      <c r="E18" s="54">
        <v>1.1200000000000001</v>
      </c>
      <c r="F18" s="29">
        <v>1.07</v>
      </c>
      <c r="G18" s="54">
        <v>1</v>
      </c>
      <c r="H18" s="29">
        <v>0.93</v>
      </c>
      <c r="I18" s="54">
        <v>0.86</v>
      </c>
      <c r="J18" s="29">
        <v>0.79</v>
      </c>
      <c r="K18" s="54">
        <v>0.71</v>
      </c>
      <c r="L18" s="29">
        <v>0.61</v>
      </c>
      <c r="M18" s="54">
        <v>0.5</v>
      </c>
      <c r="N18" s="29">
        <v>0.36</v>
      </c>
    </row>
    <row r="19" spans="1:14" x14ac:dyDescent="0.2">
      <c r="A19" s="53">
        <v>25</v>
      </c>
      <c r="B19" s="29">
        <v>55</v>
      </c>
      <c r="C19" s="54">
        <v>1.41</v>
      </c>
      <c r="D19" s="29">
        <v>1.35</v>
      </c>
      <c r="E19" s="54">
        <v>1.29</v>
      </c>
      <c r="F19" s="29">
        <v>1.23</v>
      </c>
      <c r="G19" s="54">
        <v>1.1499999999999999</v>
      </c>
      <c r="H19" s="29">
        <v>1.08</v>
      </c>
      <c r="I19" s="54">
        <v>1</v>
      </c>
      <c r="J19" s="29">
        <v>0.91</v>
      </c>
      <c r="K19" s="54">
        <v>0.82</v>
      </c>
      <c r="L19" s="29">
        <v>0.71</v>
      </c>
      <c r="M19" s="54">
        <v>0.57999999999999996</v>
      </c>
      <c r="N19" s="29">
        <v>0.41</v>
      </c>
    </row>
    <row r="20" spans="1:14" x14ac:dyDescent="0.2">
      <c r="A20" s="53">
        <v>15</v>
      </c>
      <c r="B20" s="29">
        <v>50</v>
      </c>
      <c r="C20" s="54">
        <v>1.25</v>
      </c>
      <c r="D20" s="29">
        <v>1.2</v>
      </c>
      <c r="E20" s="54">
        <v>1.1399999999999999</v>
      </c>
      <c r="F20" s="29">
        <v>1.07</v>
      </c>
      <c r="G20" s="54">
        <v>1</v>
      </c>
      <c r="H20" s="29">
        <v>0.93</v>
      </c>
      <c r="I20" s="54">
        <v>0.84</v>
      </c>
      <c r="J20" s="29">
        <v>0.76</v>
      </c>
      <c r="K20" s="54">
        <v>0.66</v>
      </c>
      <c r="L20" s="29">
        <v>0.54</v>
      </c>
      <c r="M20" s="54">
        <v>0.37</v>
      </c>
      <c r="N20" s="29" t="s">
        <v>54</v>
      </c>
    </row>
    <row r="21" spans="1:14" ht="12" thickBot="1" x14ac:dyDescent="0.25">
      <c r="A21" s="55">
        <v>25</v>
      </c>
      <c r="B21" s="30">
        <v>50</v>
      </c>
      <c r="C21" s="56">
        <v>1.48</v>
      </c>
      <c r="D21" s="30">
        <v>1.41</v>
      </c>
      <c r="E21" s="56">
        <v>1.34</v>
      </c>
      <c r="F21" s="30">
        <v>1.26</v>
      </c>
      <c r="G21" s="56">
        <v>1.18</v>
      </c>
      <c r="H21" s="30">
        <v>1.0900000000000001</v>
      </c>
      <c r="I21" s="56">
        <v>1</v>
      </c>
      <c r="J21" s="30">
        <v>0.89</v>
      </c>
      <c r="K21" s="56">
        <v>0.78</v>
      </c>
      <c r="L21" s="30">
        <v>0.63</v>
      </c>
      <c r="M21" s="56">
        <v>0.45</v>
      </c>
      <c r="N21" s="30" t="s">
        <v>54</v>
      </c>
    </row>
    <row r="22" spans="1:14" x14ac:dyDescent="0.2">
      <c r="A22" s="57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</row>
    <row r="23" spans="1:14" ht="159.75" customHeight="1" x14ac:dyDescent="0.2">
      <c r="A23" s="1050" t="s">
        <v>67</v>
      </c>
      <c r="B23" s="1050"/>
      <c r="C23" s="1050"/>
      <c r="D23" s="1050"/>
      <c r="E23" s="1050"/>
      <c r="F23" s="1050"/>
      <c r="G23" s="1050"/>
      <c r="H23" s="1050"/>
      <c r="I23" s="1050"/>
      <c r="J23" s="1050"/>
      <c r="K23" s="1050"/>
      <c r="L23" s="1050"/>
      <c r="M23" s="1050"/>
      <c r="N23" s="1050"/>
    </row>
    <row r="24" spans="1:14" ht="78" customHeight="1" x14ac:dyDescent="0.2">
      <c r="A24" s="1050" t="s">
        <v>68</v>
      </c>
      <c r="B24" s="1050"/>
      <c r="C24" s="1050"/>
      <c r="D24" s="1050"/>
      <c r="E24" s="1050"/>
      <c r="F24" s="1050"/>
      <c r="G24" s="1050"/>
      <c r="H24" s="1050"/>
      <c r="I24" s="1050"/>
      <c r="J24" s="1050"/>
      <c r="K24" s="1050"/>
      <c r="L24" s="1050"/>
      <c r="M24" s="1050"/>
      <c r="N24" s="1050"/>
    </row>
    <row r="25" spans="1:14" x14ac:dyDescent="0.2">
      <c r="A25" s="58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</row>
    <row r="26" spans="1:14" x14ac:dyDescent="0.2">
      <c r="A26" s="58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</row>
    <row r="27" spans="1:14" ht="51" customHeight="1" x14ac:dyDescent="0.2">
      <c r="A27" s="1043" t="s">
        <v>69</v>
      </c>
      <c r="B27" s="1043" t="s">
        <v>70</v>
      </c>
      <c r="C27" s="1043"/>
      <c r="D27" s="1043" t="s">
        <v>71</v>
      </c>
      <c r="E27" s="1043"/>
      <c r="F27" s="1043"/>
      <c r="G27" s="1043"/>
      <c r="H27" s="59"/>
      <c r="I27" s="1056"/>
      <c r="J27" s="1056"/>
    </row>
    <row r="28" spans="1:14" ht="72.75" customHeight="1" x14ac:dyDescent="0.2">
      <c r="A28" s="1043"/>
      <c r="B28" s="61" t="s">
        <v>11</v>
      </c>
      <c r="C28" s="61" t="s">
        <v>72</v>
      </c>
      <c r="D28" s="1043" t="s">
        <v>73</v>
      </c>
      <c r="E28" s="1043"/>
      <c r="F28" s="1043" t="s">
        <v>74</v>
      </c>
      <c r="G28" s="1043"/>
      <c r="H28" s="59"/>
      <c r="I28" s="1056"/>
      <c r="J28" s="1056"/>
    </row>
    <row r="29" spans="1:14" ht="12.75" customHeight="1" x14ac:dyDescent="0.2">
      <c r="A29" s="1046" t="s">
        <v>80</v>
      </c>
      <c r="B29" s="62" t="s">
        <v>21</v>
      </c>
      <c r="C29" s="62" t="s">
        <v>75</v>
      </c>
      <c r="D29" s="1040">
        <v>1</v>
      </c>
      <c r="E29" s="1040"/>
      <c r="F29" s="1040" t="s">
        <v>21</v>
      </c>
      <c r="G29" s="1040"/>
      <c r="H29" s="60"/>
      <c r="I29" s="1056"/>
      <c r="J29" s="1056"/>
    </row>
    <row r="30" spans="1:14" ht="12.75" customHeight="1" x14ac:dyDescent="0.2">
      <c r="A30" s="1047"/>
      <c r="B30" s="62">
        <v>2</v>
      </c>
      <c r="C30" s="62" t="s">
        <v>81</v>
      </c>
      <c r="D30" s="1040">
        <v>0.85</v>
      </c>
      <c r="E30" s="1040"/>
      <c r="F30" s="1040" t="s">
        <v>21</v>
      </c>
      <c r="G30" s="1040"/>
      <c r="H30" s="60"/>
      <c r="I30" s="50"/>
      <c r="J30" s="50"/>
    </row>
    <row r="31" spans="1:14" ht="12.75" customHeight="1" x14ac:dyDescent="0.2">
      <c r="A31" s="1047"/>
      <c r="B31" s="62" t="s">
        <v>77</v>
      </c>
      <c r="C31" s="62" t="s">
        <v>82</v>
      </c>
      <c r="D31" s="1040">
        <v>0.75</v>
      </c>
      <c r="E31" s="1040"/>
      <c r="F31" s="1040" t="s">
        <v>21</v>
      </c>
      <c r="G31" s="1040"/>
      <c r="H31" s="60"/>
      <c r="I31" s="50"/>
      <c r="J31" s="50"/>
    </row>
    <row r="32" spans="1:14" ht="12.75" customHeight="1" x14ac:dyDescent="0.2">
      <c r="A32" s="1047"/>
      <c r="B32" s="62" t="s">
        <v>78</v>
      </c>
      <c r="C32" s="62" t="s">
        <v>78</v>
      </c>
      <c r="D32" s="1040">
        <v>0.7</v>
      </c>
      <c r="E32" s="1040"/>
      <c r="F32" s="1040" t="s">
        <v>21</v>
      </c>
      <c r="G32" s="1040"/>
      <c r="H32" s="60"/>
      <c r="I32" s="50"/>
      <c r="J32" s="50"/>
    </row>
    <row r="33" spans="1:10" ht="12.75" customHeight="1" x14ac:dyDescent="0.2">
      <c r="A33" s="1047"/>
      <c r="B33" s="62" t="s">
        <v>79</v>
      </c>
      <c r="C33" s="62" t="s">
        <v>79</v>
      </c>
      <c r="D33" s="1040">
        <v>0.65</v>
      </c>
      <c r="E33" s="1040"/>
      <c r="F33" s="1040" t="s">
        <v>21</v>
      </c>
      <c r="G33" s="1040"/>
      <c r="H33" s="60"/>
      <c r="I33" s="50"/>
      <c r="J33" s="50"/>
    </row>
    <row r="34" spans="1:10" ht="12.75" customHeight="1" x14ac:dyDescent="0.2">
      <c r="A34" s="1048"/>
      <c r="B34" s="62" t="s">
        <v>76</v>
      </c>
      <c r="C34" s="62" t="s">
        <v>76</v>
      </c>
      <c r="D34" s="1040">
        <v>0.6</v>
      </c>
      <c r="E34" s="1040"/>
      <c r="F34" s="1040" t="s">
        <v>21</v>
      </c>
      <c r="G34" s="1040"/>
      <c r="H34" s="60"/>
      <c r="I34" s="50"/>
      <c r="J34" s="50"/>
    </row>
    <row r="35" spans="1:10" ht="12.75" customHeight="1" x14ac:dyDescent="0.2">
      <c r="A35" s="62"/>
      <c r="B35" s="62"/>
      <c r="C35" s="62"/>
      <c r="D35" s="1041"/>
      <c r="E35" s="1042"/>
      <c r="F35" s="1041"/>
      <c r="G35" s="1042"/>
      <c r="H35" s="60"/>
      <c r="I35" s="50"/>
      <c r="J35" s="50"/>
    </row>
    <row r="36" spans="1:10" ht="12.75" customHeight="1" x14ac:dyDescent="0.2">
      <c r="A36" s="1044" t="s">
        <v>83</v>
      </c>
      <c r="B36" s="61" t="s">
        <v>84</v>
      </c>
      <c r="C36" s="61" t="s">
        <v>84</v>
      </c>
      <c r="D36" s="1040" t="s">
        <v>54</v>
      </c>
      <c r="E36" s="1040"/>
      <c r="F36" s="1043">
        <v>0.67</v>
      </c>
      <c r="G36" s="1043"/>
      <c r="H36" s="60"/>
      <c r="I36" s="50"/>
      <c r="J36" s="50"/>
    </row>
    <row r="37" spans="1:10" ht="13.5" customHeight="1" x14ac:dyDescent="0.2">
      <c r="A37" s="1045"/>
      <c r="B37" s="61">
        <v>5</v>
      </c>
      <c r="C37" s="61">
        <v>5</v>
      </c>
      <c r="D37" s="1040"/>
      <c r="E37" s="1040"/>
      <c r="F37" s="1040">
        <v>0.6</v>
      </c>
      <c r="G37" s="1040"/>
      <c r="H37" s="60"/>
      <c r="I37" s="50"/>
      <c r="J37" s="50"/>
    </row>
  </sheetData>
  <mergeCells count="37">
    <mergeCell ref="F30:G30"/>
    <mergeCell ref="D29:E29"/>
    <mergeCell ref="F29:G29"/>
    <mergeCell ref="A1:G1"/>
    <mergeCell ref="A8:N8"/>
    <mergeCell ref="A23:N23"/>
    <mergeCell ref="A24:N24"/>
    <mergeCell ref="A9:A10"/>
    <mergeCell ref="B9:B10"/>
    <mergeCell ref="C9:N9"/>
    <mergeCell ref="A2:A3"/>
    <mergeCell ref="B2:G2"/>
    <mergeCell ref="I27:J27"/>
    <mergeCell ref="I28:J28"/>
    <mergeCell ref="I29:J29"/>
    <mergeCell ref="F28:G28"/>
    <mergeCell ref="D27:G27"/>
    <mergeCell ref="A27:A28"/>
    <mergeCell ref="B27:C27"/>
    <mergeCell ref="D28:E28"/>
    <mergeCell ref="A36:A37"/>
    <mergeCell ref="A29:A34"/>
    <mergeCell ref="D35:E35"/>
    <mergeCell ref="D36:E36"/>
    <mergeCell ref="D30:E30"/>
    <mergeCell ref="D32:E32"/>
    <mergeCell ref="F32:G32"/>
    <mergeCell ref="D33:E33"/>
    <mergeCell ref="F33:G33"/>
    <mergeCell ref="D31:E31"/>
    <mergeCell ref="F31:G31"/>
    <mergeCell ref="F36:G36"/>
    <mergeCell ref="D37:E37"/>
    <mergeCell ref="F37:G37"/>
    <mergeCell ref="D34:E34"/>
    <mergeCell ref="F34:G34"/>
    <mergeCell ref="F35:G3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G23"/>
  <sheetViews>
    <sheetView workbookViewId="0">
      <selection activeCell="O23" sqref="O23"/>
    </sheetView>
  </sheetViews>
  <sheetFormatPr defaultColWidth="6.7109375" defaultRowHeight="12.75" x14ac:dyDescent="0.2"/>
  <sheetData>
    <row r="1" spans="1:33" x14ac:dyDescent="0.2">
      <c r="A1" s="1061" t="s">
        <v>331</v>
      </c>
      <c r="B1" s="1061"/>
      <c r="C1" s="1061"/>
      <c r="D1" s="1061"/>
      <c r="E1" s="1061"/>
      <c r="F1" s="1061"/>
      <c r="G1" s="1061"/>
      <c r="H1" s="1061"/>
      <c r="I1" s="1061"/>
      <c r="J1" s="1061"/>
      <c r="K1" s="1061"/>
      <c r="L1" s="1061"/>
      <c r="M1" s="1061"/>
      <c r="N1" s="1061"/>
      <c r="O1" s="1061"/>
      <c r="P1" s="1061"/>
    </row>
    <row r="2" spans="1:33" ht="13.5" customHeight="1" x14ac:dyDescent="0.2">
      <c r="A2" s="1062" t="s">
        <v>85</v>
      </c>
      <c r="B2" s="1062"/>
      <c r="C2" s="1062"/>
      <c r="D2" s="1062"/>
      <c r="E2" s="1062"/>
      <c r="F2" s="1062"/>
      <c r="G2" s="1062"/>
      <c r="H2" s="1062"/>
      <c r="I2" s="1062"/>
      <c r="J2" s="1062"/>
      <c r="K2" s="1062"/>
      <c r="L2" s="1062"/>
      <c r="M2" s="1062"/>
      <c r="N2" s="63"/>
      <c r="O2" s="63"/>
      <c r="P2" s="63"/>
      <c r="R2" s="1062" t="s">
        <v>86</v>
      </c>
      <c r="S2" s="1062"/>
      <c r="T2" s="1062"/>
      <c r="U2" s="1062"/>
      <c r="V2" s="1062"/>
      <c r="W2" s="1062"/>
      <c r="X2" s="1062"/>
      <c r="Y2" s="1062"/>
      <c r="Z2" s="1062"/>
      <c r="AA2" s="1062"/>
      <c r="AB2" s="1062"/>
      <c r="AC2" s="1062"/>
      <c r="AD2" s="1062"/>
    </row>
    <row r="3" spans="1:33" ht="33" customHeight="1" x14ac:dyDescent="0.2">
      <c r="A3" s="1057" t="s">
        <v>332</v>
      </c>
      <c r="B3" s="1059"/>
      <c r="C3" s="1059"/>
      <c r="D3" s="1059"/>
      <c r="E3" s="1059"/>
      <c r="F3" s="1059"/>
      <c r="G3" s="1059"/>
      <c r="H3" s="1059"/>
      <c r="I3" s="1059"/>
      <c r="J3" s="1059"/>
      <c r="K3" s="1059"/>
      <c r="L3" s="1059"/>
      <c r="M3" s="1059"/>
      <c r="N3" s="1059"/>
      <c r="O3" s="1059"/>
      <c r="P3" s="1060"/>
      <c r="R3" s="1057" t="s">
        <v>332</v>
      </c>
      <c r="S3" s="1059"/>
      <c r="T3" s="1063"/>
      <c r="U3" s="1063"/>
      <c r="V3" s="1063"/>
      <c r="W3" s="1063"/>
      <c r="X3" s="1063"/>
      <c r="Y3" s="1063"/>
      <c r="Z3" s="1063"/>
      <c r="AA3" s="1063"/>
      <c r="AB3" s="1063"/>
      <c r="AC3" s="1063"/>
      <c r="AD3" s="1063"/>
      <c r="AE3" s="1063"/>
      <c r="AF3" s="1063"/>
      <c r="AG3" s="1064"/>
    </row>
    <row r="4" spans="1:33" ht="26.25" customHeight="1" x14ac:dyDescent="0.2">
      <c r="A4" s="77" t="s">
        <v>87</v>
      </c>
      <c r="B4" s="1057" t="s">
        <v>88</v>
      </c>
      <c r="C4" s="667"/>
      <c r="D4" s="667"/>
      <c r="E4" s="667"/>
      <c r="F4" s="667"/>
      <c r="G4" s="667"/>
      <c r="H4" s="667"/>
      <c r="I4" s="667"/>
      <c r="J4" s="667"/>
      <c r="K4" s="667"/>
      <c r="L4" s="667"/>
      <c r="M4" s="667"/>
      <c r="N4" s="667"/>
      <c r="O4" s="667"/>
      <c r="P4" s="1058"/>
      <c r="R4" s="77" t="s">
        <v>87</v>
      </c>
      <c r="S4" s="1057" t="s">
        <v>89</v>
      </c>
      <c r="T4" s="1059"/>
      <c r="U4" s="1059"/>
      <c r="V4" s="1059"/>
      <c r="W4" s="1059"/>
      <c r="X4" s="1059"/>
      <c r="Y4" s="1059"/>
      <c r="Z4" s="1059"/>
      <c r="AA4" s="1059"/>
      <c r="AB4" s="1059"/>
      <c r="AC4" s="1059"/>
      <c r="AD4" s="1059"/>
      <c r="AE4" s="1059"/>
      <c r="AF4" s="1059"/>
      <c r="AG4" s="1060"/>
    </row>
    <row r="5" spans="1:33" ht="30" customHeight="1" x14ac:dyDescent="0.2">
      <c r="A5" s="65"/>
      <c r="B5" s="65">
        <v>1.5</v>
      </c>
      <c r="C5" s="65">
        <v>2.5</v>
      </c>
      <c r="D5" s="65">
        <v>4</v>
      </c>
      <c r="E5" s="65">
        <v>6</v>
      </c>
      <c r="F5" s="65">
        <v>10</v>
      </c>
      <c r="G5" s="65">
        <v>16</v>
      </c>
      <c r="H5" s="65">
        <v>25</v>
      </c>
      <c r="I5" s="65">
        <v>35</v>
      </c>
      <c r="J5" s="65">
        <v>50</v>
      </c>
      <c r="K5" s="65">
        <v>70</v>
      </c>
      <c r="L5" s="65">
        <v>95</v>
      </c>
      <c r="M5" s="65">
        <v>120</v>
      </c>
      <c r="N5" s="65">
        <v>150</v>
      </c>
      <c r="O5" s="65">
        <v>185</v>
      </c>
      <c r="P5" s="65">
        <v>240</v>
      </c>
      <c r="R5" s="125"/>
      <c r="S5" s="64"/>
      <c r="T5" s="65">
        <v>2.5</v>
      </c>
      <c r="U5" s="65">
        <v>4</v>
      </c>
      <c r="V5" s="65">
        <v>6</v>
      </c>
      <c r="W5" s="65">
        <v>10</v>
      </c>
      <c r="X5" s="65">
        <v>16</v>
      </c>
      <c r="Y5" s="65">
        <v>25</v>
      </c>
      <c r="Z5" s="65">
        <v>35</v>
      </c>
      <c r="AA5" s="65">
        <v>50</v>
      </c>
      <c r="AB5" s="65">
        <v>70</v>
      </c>
      <c r="AC5" s="65">
        <v>95</v>
      </c>
      <c r="AD5" s="65">
        <v>120</v>
      </c>
      <c r="AE5" s="66">
        <v>150</v>
      </c>
      <c r="AF5" s="66">
        <v>185</v>
      </c>
      <c r="AG5" s="66">
        <v>240</v>
      </c>
    </row>
    <row r="6" spans="1:33" ht="19.5" customHeight="1" x14ac:dyDescent="0.2">
      <c r="A6" s="65">
        <v>1.5</v>
      </c>
      <c r="B6" s="67">
        <v>29.6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R6" s="64"/>
      <c r="S6" s="64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6"/>
      <c r="AF6" s="66"/>
      <c r="AG6" s="66"/>
    </row>
    <row r="7" spans="1:33" ht="15.75" x14ac:dyDescent="0.25">
      <c r="A7" s="68">
        <v>2.5</v>
      </c>
      <c r="B7" s="68"/>
      <c r="C7" s="69">
        <v>17.11</v>
      </c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R7" s="68">
        <v>2.5</v>
      </c>
      <c r="S7" s="68"/>
      <c r="T7" s="69">
        <v>29.64</v>
      </c>
      <c r="U7" s="70"/>
      <c r="V7" s="70"/>
      <c r="W7" s="70"/>
      <c r="X7" s="70"/>
      <c r="Y7" s="70"/>
      <c r="Z7" s="70"/>
      <c r="AA7" s="70"/>
      <c r="AB7" s="70"/>
      <c r="AC7" s="70"/>
      <c r="AD7" s="70"/>
      <c r="AE7" s="71"/>
      <c r="AF7" s="71"/>
      <c r="AG7" s="71"/>
    </row>
    <row r="8" spans="1:33" ht="15.75" x14ac:dyDescent="0.25">
      <c r="A8" s="68">
        <v>4</v>
      </c>
      <c r="B8" s="68"/>
      <c r="C8" s="70">
        <v>13.902594482086188</v>
      </c>
      <c r="D8" s="69">
        <v>10.69</v>
      </c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R8" s="68">
        <v>4</v>
      </c>
      <c r="S8" s="68"/>
      <c r="T8" s="70">
        <v>24.08</v>
      </c>
      <c r="U8" s="69">
        <v>18.52</v>
      </c>
      <c r="V8" s="70"/>
      <c r="W8" s="70"/>
      <c r="X8" s="70"/>
      <c r="Y8" s="70"/>
      <c r="Z8" s="70"/>
      <c r="AA8" s="70"/>
      <c r="AB8" s="70"/>
      <c r="AC8" s="70"/>
      <c r="AD8" s="70"/>
      <c r="AE8" s="71"/>
      <c r="AF8" s="71"/>
      <c r="AG8" s="71"/>
    </row>
    <row r="9" spans="1:33" ht="15.75" x14ac:dyDescent="0.25">
      <c r="A9" s="68">
        <v>6</v>
      </c>
      <c r="B9" s="68"/>
      <c r="C9" s="70"/>
      <c r="D9" s="70">
        <v>8.9085146535959261</v>
      </c>
      <c r="E9" s="69">
        <v>7.12</v>
      </c>
      <c r="F9" s="70">
        <v>5.7042206595935037</v>
      </c>
      <c r="G9" s="70"/>
      <c r="H9" s="70"/>
      <c r="I9" s="70"/>
      <c r="J9" s="70"/>
      <c r="K9" s="70"/>
      <c r="L9" s="70"/>
      <c r="M9" s="70"/>
      <c r="N9" s="70"/>
      <c r="O9" s="70"/>
      <c r="P9" s="70"/>
      <c r="R9" s="68">
        <v>6</v>
      </c>
      <c r="S9" s="68"/>
      <c r="T9" s="70"/>
      <c r="U9" s="70">
        <v>15.43</v>
      </c>
      <c r="V9" s="69">
        <v>12.34</v>
      </c>
      <c r="W9" s="70">
        <v>9.8800000000000008</v>
      </c>
      <c r="X9" s="70"/>
      <c r="Y9" s="70"/>
      <c r="Z9" s="70"/>
      <c r="AA9" s="70"/>
      <c r="AB9" s="70"/>
      <c r="AC9" s="70"/>
      <c r="AD9" s="70"/>
      <c r="AE9" s="71"/>
      <c r="AF9" s="71"/>
      <c r="AG9" s="71"/>
    </row>
    <row r="10" spans="1:33" ht="15.75" x14ac:dyDescent="0.25">
      <c r="A10" s="68">
        <v>10</v>
      </c>
      <c r="B10" s="68"/>
      <c r="C10" s="70"/>
      <c r="D10" s="70"/>
      <c r="E10" s="70">
        <v>5.7042206595935037</v>
      </c>
      <c r="F10" s="69">
        <v>4.28</v>
      </c>
      <c r="G10" s="70">
        <v>3.4179135936025848</v>
      </c>
      <c r="H10" s="70"/>
      <c r="I10" s="70"/>
      <c r="J10" s="70"/>
      <c r="K10" s="70"/>
      <c r="L10" s="70"/>
      <c r="M10" s="70"/>
      <c r="N10" s="70"/>
      <c r="O10" s="70"/>
      <c r="P10" s="70"/>
      <c r="R10" s="68">
        <v>10</v>
      </c>
      <c r="S10" s="68"/>
      <c r="T10" s="70"/>
      <c r="U10" s="70"/>
      <c r="V10" s="70">
        <v>9.8800000000000008</v>
      </c>
      <c r="W10" s="69">
        <v>7.41</v>
      </c>
      <c r="X10" s="70">
        <v>5.92</v>
      </c>
      <c r="Y10" s="70"/>
      <c r="Z10" s="70"/>
      <c r="AA10" s="70"/>
      <c r="AB10" s="70"/>
      <c r="AC10" s="70"/>
      <c r="AD10" s="70"/>
      <c r="AE10" s="71"/>
      <c r="AF10" s="71"/>
      <c r="AG10" s="71"/>
    </row>
    <row r="11" spans="1:33" ht="15.75" x14ac:dyDescent="0.25">
      <c r="A11" s="68">
        <v>16</v>
      </c>
      <c r="B11" s="68"/>
      <c r="C11" s="70"/>
      <c r="D11" s="70"/>
      <c r="E11" s="70"/>
      <c r="F11" s="70">
        <v>3.4179135936025848</v>
      </c>
      <c r="G11" s="69">
        <v>2.56</v>
      </c>
      <c r="H11" s="70">
        <v>2.1361959960016157</v>
      </c>
      <c r="I11" s="70">
        <v>1.9341234017852464</v>
      </c>
      <c r="J11" s="70"/>
      <c r="K11" s="70"/>
      <c r="L11" s="70"/>
      <c r="M11" s="70"/>
      <c r="N11" s="70"/>
      <c r="O11" s="70"/>
      <c r="P11" s="70"/>
      <c r="R11" s="68">
        <v>16</v>
      </c>
      <c r="S11" s="68"/>
      <c r="T11" s="70"/>
      <c r="U11" s="70"/>
      <c r="V11" s="70"/>
      <c r="W11" s="70">
        <v>5.92</v>
      </c>
      <c r="X11" s="69">
        <v>4.43</v>
      </c>
      <c r="Y11" s="70">
        <v>3.7</v>
      </c>
      <c r="Z11" s="70">
        <v>3.35</v>
      </c>
      <c r="AA11" s="70"/>
      <c r="AB11" s="70"/>
      <c r="AC11" s="70"/>
      <c r="AD11" s="70"/>
      <c r="AE11" s="71"/>
      <c r="AF11" s="71"/>
      <c r="AG11" s="71"/>
    </row>
    <row r="12" spans="1:33" ht="15.75" x14ac:dyDescent="0.25">
      <c r="A12" s="68">
        <v>25</v>
      </c>
      <c r="B12" s="68"/>
      <c r="C12" s="70"/>
      <c r="D12" s="70"/>
      <c r="E12" s="70"/>
      <c r="F12" s="70">
        <v>2.9964478970941579</v>
      </c>
      <c r="G12" s="70">
        <v>2.1361959960016157</v>
      </c>
      <c r="H12" s="69">
        <v>1.71</v>
      </c>
      <c r="I12" s="70">
        <v>1.4664696837416495</v>
      </c>
      <c r="J12" s="70">
        <v>1.2817175976009694</v>
      </c>
      <c r="K12" s="70"/>
      <c r="L12" s="70"/>
      <c r="M12" s="70"/>
      <c r="N12" s="70"/>
      <c r="O12" s="70"/>
      <c r="P12" s="70"/>
      <c r="R12" s="68">
        <v>25</v>
      </c>
      <c r="S12" s="68"/>
      <c r="T12" s="70"/>
      <c r="U12" s="70"/>
      <c r="V12" s="70"/>
      <c r="W12" s="70">
        <v>5.19</v>
      </c>
      <c r="X12" s="70">
        <v>3.7</v>
      </c>
      <c r="Y12" s="69">
        <v>2.96</v>
      </c>
      <c r="Z12" s="70">
        <v>2.54</v>
      </c>
      <c r="AA12" s="70">
        <v>2.2200000000000002</v>
      </c>
      <c r="AB12" s="70"/>
      <c r="AC12" s="70"/>
      <c r="AD12" s="70"/>
      <c r="AE12" s="71"/>
      <c r="AF12" s="71"/>
      <c r="AG12" s="71"/>
    </row>
    <row r="13" spans="1:33" ht="15.75" x14ac:dyDescent="0.25">
      <c r="A13" s="68">
        <v>35</v>
      </c>
      <c r="B13" s="68"/>
      <c r="C13" s="70"/>
      <c r="D13" s="70"/>
      <c r="E13" s="70"/>
      <c r="F13" s="70">
        <v>2.7539607840345148</v>
      </c>
      <c r="G13" s="70">
        <v>1.9341234017852464</v>
      </c>
      <c r="H13" s="70">
        <v>1.4664696837416495</v>
      </c>
      <c r="I13" s="69">
        <v>1.22</v>
      </c>
      <c r="J13" s="70">
        <v>1.0392304845413265</v>
      </c>
      <c r="K13" s="70">
        <v>0.91798692801150505</v>
      </c>
      <c r="L13" s="70"/>
      <c r="M13" s="70"/>
      <c r="N13" s="70"/>
      <c r="O13" s="70"/>
      <c r="P13" s="70"/>
      <c r="R13" s="68">
        <v>35</v>
      </c>
      <c r="S13" s="68"/>
      <c r="T13" s="70"/>
      <c r="U13" s="70"/>
      <c r="V13" s="70"/>
      <c r="W13" s="70">
        <v>4.7699999999999996</v>
      </c>
      <c r="X13" s="70">
        <v>3.35</v>
      </c>
      <c r="Y13" s="70">
        <v>2.54</v>
      </c>
      <c r="Z13" s="69">
        <v>2.12</v>
      </c>
      <c r="AA13" s="70">
        <v>1.8</v>
      </c>
      <c r="AB13" s="70">
        <v>1.59</v>
      </c>
      <c r="AC13" s="70"/>
      <c r="AD13" s="70"/>
      <c r="AE13" s="71"/>
      <c r="AF13" s="71"/>
      <c r="AG13" s="71"/>
    </row>
    <row r="14" spans="1:33" ht="15.75" x14ac:dyDescent="0.25">
      <c r="A14" s="68">
        <v>50</v>
      </c>
      <c r="B14" s="68"/>
      <c r="C14" s="70"/>
      <c r="D14" s="70"/>
      <c r="E14" s="70"/>
      <c r="F14" s="70"/>
      <c r="G14" s="70">
        <v>1.7666918237202549</v>
      </c>
      <c r="H14" s="70">
        <v>1.2817175976009694</v>
      </c>
      <c r="I14" s="70">
        <v>1.0392304845413265</v>
      </c>
      <c r="J14" s="69">
        <v>0.85</v>
      </c>
      <c r="K14" s="70">
        <v>0.73323484187082477</v>
      </c>
      <c r="L14" s="70">
        <v>0.65240580418427707</v>
      </c>
      <c r="M14" s="70"/>
      <c r="N14" s="70"/>
      <c r="O14" s="70"/>
      <c r="P14" s="70"/>
      <c r="R14" s="68">
        <v>50</v>
      </c>
      <c r="S14" s="68"/>
      <c r="T14" s="70"/>
      <c r="U14" s="70"/>
      <c r="V14" s="70"/>
      <c r="W14" s="70"/>
      <c r="X14" s="70">
        <v>3.06</v>
      </c>
      <c r="Y14" s="70">
        <v>2.2200000000000002</v>
      </c>
      <c r="Z14" s="70">
        <v>1.8</v>
      </c>
      <c r="AA14" s="69">
        <v>1.48</v>
      </c>
      <c r="AB14" s="70">
        <v>1.27</v>
      </c>
      <c r="AC14" s="70">
        <v>1.1299999999999999</v>
      </c>
      <c r="AD14" s="70"/>
      <c r="AE14" s="71"/>
      <c r="AF14" s="71"/>
      <c r="AG14" s="71"/>
    </row>
    <row r="15" spans="1:33" ht="15.75" x14ac:dyDescent="0.25">
      <c r="A15" s="68">
        <v>70</v>
      </c>
      <c r="B15" s="68"/>
      <c r="C15" s="70"/>
      <c r="D15" s="70"/>
      <c r="E15" s="70"/>
      <c r="F15" s="70"/>
      <c r="G15" s="70"/>
      <c r="H15" s="70">
        <v>1.1604740410711478</v>
      </c>
      <c r="I15" s="70">
        <v>0.91798692801150505</v>
      </c>
      <c r="J15" s="70">
        <v>0.73323484187082477</v>
      </c>
      <c r="K15" s="69">
        <v>0.61</v>
      </c>
      <c r="L15" s="70">
        <v>0.53116224765445574</v>
      </c>
      <c r="M15" s="70"/>
      <c r="N15" s="70"/>
      <c r="O15" s="70"/>
      <c r="P15" s="70"/>
      <c r="R15" s="68">
        <v>70</v>
      </c>
      <c r="S15" s="68"/>
      <c r="T15" s="70"/>
      <c r="U15" s="70"/>
      <c r="V15" s="70"/>
      <c r="W15" s="70"/>
      <c r="X15" s="70"/>
      <c r="Y15" s="70">
        <v>2.0099999999999998</v>
      </c>
      <c r="Z15" s="70">
        <v>1.59</v>
      </c>
      <c r="AA15" s="70">
        <v>1.27</v>
      </c>
      <c r="AB15" s="69">
        <v>1.06</v>
      </c>
      <c r="AC15" s="70">
        <v>0.92</v>
      </c>
      <c r="AD15" s="70"/>
      <c r="AE15" s="71"/>
      <c r="AF15" s="71"/>
      <c r="AG15" s="71"/>
    </row>
    <row r="16" spans="1:33" ht="15.75" x14ac:dyDescent="0.25">
      <c r="A16" s="68">
        <v>95</v>
      </c>
      <c r="B16" s="68"/>
      <c r="C16" s="70"/>
      <c r="D16" s="70"/>
      <c r="E16" s="70"/>
      <c r="F16" s="70"/>
      <c r="G16" s="70"/>
      <c r="H16" s="70"/>
      <c r="I16" s="70">
        <v>0.83715789032495735</v>
      </c>
      <c r="J16" s="70">
        <v>0.65240580418427707</v>
      </c>
      <c r="K16" s="70">
        <v>0.53116224765445574</v>
      </c>
      <c r="L16" s="69">
        <v>0.45</v>
      </c>
      <c r="M16" s="70"/>
      <c r="N16" s="70"/>
      <c r="O16" s="70"/>
      <c r="P16" s="70"/>
      <c r="R16" s="68">
        <v>95</v>
      </c>
      <c r="S16" s="68"/>
      <c r="T16" s="70"/>
      <c r="U16" s="70"/>
      <c r="V16" s="70"/>
      <c r="W16" s="70"/>
      <c r="X16" s="70"/>
      <c r="Y16" s="70"/>
      <c r="Z16" s="70">
        <v>1.45</v>
      </c>
      <c r="AA16" s="70">
        <v>1.1299999999999999</v>
      </c>
      <c r="AB16" s="70">
        <v>0.92</v>
      </c>
      <c r="AC16" s="69">
        <v>0.78</v>
      </c>
      <c r="AD16" s="70"/>
      <c r="AE16" s="71"/>
      <c r="AF16" s="71"/>
      <c r="AG16" s="71"/>
    </row>
    <row r="17" spans="1:33" ht="15.75" x14ac:dyDescent="0.25">
      <c r="A17" s="68">
        <v>120</v>
      </c>
      <c r="B17" s="68"/>
      <c r="C17" s="70"/>
      <c r="D17" s="70"/>
      <c r="E17" s="70"/>
      <c r="F17" s="70"/>
      <c r="G17" s="70"/>
      <c r="H17" s="70"/>
      <c r="I17" s="70">
        <v>0.79096986878978737</v>
      </c>
      <c r="J17" s="70">
        <v>0.60621778264910708</v>
      </c>
      <c r="K17" s="70">
        <v>0.48497422611928565</v>
      </c>
      <c r="L17" s="70">
        <v>0.40414518843273806</v>
      </c>
      <c r="M17" s="69">
        <v>0.36</v>
      </c>
      <c r="N17" s="72"/>
      <c r="O17" s="72"/>
      <c r="P17" s="72"/>
      <c r="R17" s="68">
        <v>120</v>
      </c>
      <c r="S17" s="68"/>
      <c r="T17" s="70"/>
      <c r="U17" s="70"/>
      <c r="V17" s="70"/>
      <c r="W17" s="70"/>
      <c r="X17" s="70"/>
      <c r="Y17" s="70"/>
      <c r="Z17" s="70">
        <v>1.37</v>
      </c>
      <c r="AA17" s="70">
        <v>1.05</v>
      </c>
      <c r="AB17" s="70">
        <v>0.84</v>
      </c>
      <c r="AC17" s="70">
        <v>0.7</v>
      </c>
      <c r="AD17" s="69">
        <v>0.62</v>
      </c>
      <c r="AE17" s="71"/>
      <c r="AF17" s="71"/>
      <c r="AG17" s="71"/>
    </row>
    <row r="18" spans="1:33" ht="15.75" x14ac:dyDescent="0.25">
      <c r="A18" s="68">
        <v>150</v>
      </c>
      <c r="B18" s="68"/>
      <c r="C18" s="70"/>
      <c r="D18" s="70"/>
      <c r="E18" s="70"/>
      <c r="F18" s="70"/>
      <c r="G18" s="70"/>
      <c r="H18" s="70"/>
      <c r="I18" s="70"/>
      <c r="J18" s="70">
        <v>0.57157676649772948</v>
      </c>
      <c r="K18" s="70">
        <v>0.47342722073549315</v>
      </c>
      <c r="L18" s="70">
        <v>0.38682468035704931</v>
      </c>
      <c r="M18" s="70">
        <v>0.30022213997860542</v>
      </c>
      <c r="N18" s="69">
        <v>0.28000000000000003</v>
      </c>
      <c r="O18" s="70"/>
      <c r="P18" s="70"/>
      <c r="R18" s="68">
        <v>150</v>
      </c>
      <c r="S18" s="68"/>
      <c r="T18" s="70"/>
      <c r="U18" s="70"/>
      <c r="V18" s="70"/>
      <c r="W18" s="70"/>
      <c r="X18" s="70"/>
      <c r="Y18" s="70"/>
      <c r="Z18" s="70"/>
      <c r="AA18" s="70">
        <v>0.99</v>
      </c>
      <c r="AB18" s="70">
        <v>0.82</v>
      </c>
      <c r="AC18" s="70">
        <v>0.67</v>
      </c>
      <c r="AD18" s="70">
        <v>0.52</v>
      </c>
      <c r="AE18" s="69">
        <v>0.48</v>
      </c>
      <c r="AF18" s="71"/>
      <c r="AG18" s="71"/>
    </row>
    <row r="19" spans="1:33" ht="15.75" x14ac:dyDescent="0.25">
      <c r="A19" s="68">
        <v>185</v>
      </c>
      <c r="B19" s="68"/>
      <c r="C19" s="70"/>
      <c r="D19" s="70"/>
      <c r="E19" s="70"/>
      <c r="F19" s="70"/>
      <c r="G19" s="70"/>
      <c r="H19" s="70"/>
      <c r="I19" s="70"/>
      <c r="J19" s="70">
        <v>0.54848275573014449</v>
      </c>
      <c r="K19" s="70">
        <v>0.4214656965084268</v>
      </c>
      <c r="L19" s="70">
        <v>0.34063665882187921</v>
      </c>
      <c r="M19" s="70">
        <v>0.29444863728670917</v>
      </c>
      <c r="N19" s="70">
        <v>0.26</v>
      </c>
      <c r="O19" s="69">
        <v>0.24</v>
      </c>
      <c r="P19" s="70"/>
      <c r="R19" s="68">
        <v>185</v>
      </c>
      <c r="S19" s="68"/>
      <c r="T19" s="70"/>
      <c r="U19" s="70"/>
      <c r="V19" s="70"/>
      <c r="W19" s="70"/>
      <c r="X19" s="70"/>
      <c r="Y19" s="70"/>
      <c r="Z19" s="70"/>
      <c r="AA19" s="70">
        <v>0.95</v>
      </c>
      <c r="AB19" s="70">
        <v>0.73</v>
      </c>
      <c r="AC19" s="70">
        <v>0.59</v>
      </c>
      <c r="AD19" s="70">
        <v>0.51</v>
      </c>
      <c r="AE19" s="72">
        <v>0.43</v>
      </c>
      <c r="AF19" s="69">
        <v>0.4</v>
      </c>
      <c r="AG19" s="71"/>
    </row>
    <row r="20" spans="1:33" ht="15.75" x14ac:dyDescent="0.25">
      <c r="A20" s="73">
        <v>240</v>
      </c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4">
        <v>0.18</v>
      </c>
      <c r="R20" s="73">
        <v>240</v>
      </c>
      <c r="S20" s="73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5">
        <v>0.31</v>
      </c>
    </row>
    <row r="23" spans="1:33" x14ac:dyDescent="0.2">
      <c r="P23" s="76"/>
    </row>
  </sheetData>
  <mergeCells count="7">
    <mergeCell ref="B4:P4"/>
    <mergeCell ref="S4:AG4"/>
    <mergeCell ref="A1:P1"/>
    <mergeCell ref="A2:M2"/>
    <mergeCell ref="R2:AD2"/>
    <mergeCell ref="A3:P3"/>
    <mergeCell ref="R3:AG3"/>
  </mergeCells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2:AA42"/>
  <sheetViews>
    <sheetView topLeftCell="A16" zoomScale="115" zoomScaleNormal="115" workbookViewId="0">
      <selection activeCell="T54" sqref="T54"/>
    </sheetView>
  </sheetViews>
  <sheetFormatPr defaultColWidth="9.7109375" defaultRowHeight="12.75" x14ac:dyDescent="0.2"/>
  <cols>
    <col min="7" max="7" width="10.28515625" customWidth="1"/>
    <col min="8" max="8" width="8.5703125" customWidth="1"/>
    <col min="14" max="14" width="9.7109375" style="547"/>
  </cols>
  <sheetData>
    <row r="2" spans="1:27" x14ac:dyDescent="0.2">
      <c r="A2" s="1069" t="s">
        <v>104</v>
      </c>
      <c r="B2" s="1070"/>
      <c r="C2" s="1070"/>
      <c r="D2" s="1070"/>
      <c r="E2" s="1070"/>
      <c r="F2" s="1070"/>
      <c r="G2" s="1070"/>
      <c r="H2" s="1070"/>
      <c r="I2" s="1070"/>
      <c r="J2" s="1070"/>
      <c r="K2" s="1070"/>
      <c r="L2" s="531"/>
      <c r="M2" s="531"/>
      <c r="N2" s="542"/>
      <c r="O2" s="335" t="s">
        <v>652</v>
      </c>
      <c r="P2" s="308"/>
      <c r="R2" s="123"/>
      <c r="S2" s="1065" t="s">
        <v>325</v>
      </c>
      <c r="T2" s="1065"/>
      <c r="U2" s="1065"/>
      <c r="V2" s="1065"/>
      <c r="W2" s="1065"/>
      <c r="X2" s="1065"/>
      <c r="Y2" s="1065"/>
      <c r="Z2" s="1065"/>
      <c r="AA2" s="1065"/>
    </row>
    <row r="3" spans="1:27" ht="13.5" thickBot="1" x14ac:dyDescent="0.25">
      <c r="A3" s="1077" t="s">
        <v>105</v>
      </c>
      <c r="B3" s="1077"/>
      <c r="C3" s="1077"/>
      <c r="D3" s="1077"/>
      <c r="E3" s="1077"/>
      <c r="F3" s="1077"/>
      <c r="G3" s="1077"/>
      <c r="H3" s="1077"/>
      <c r="I3" s="1077"/>
      <c r="J3" s="1077"/>
      <c r="K3" s="1077"/>
      <c r="L3" s="533"/>
      <c r="M3" s="533"/>
      <c r="N3" s="543"/>
      <c r="O3" s="310"/>
      <c r="P3" s="310"/>
      <c r="R3" s="307"/>
      <c r="S3" t="s">
        <v>623</v>
      </c>
    </row>
    <row r="4" spans="1:27" ht="13.5" thickBot="1" x14ac:dyDescent="0.25">
      <c r="A4" s="1078" t="s">
        <v>106</v>
      </c>
      <c r="B4" s="1078" t="s">
        <v>107</v>
      </c>
      <c r="C4" s="1078" t="s">
        <v>108</v>
      </c>
      <c r="D4" s="1071" t="s">
        <v>109</v>
      </c>
      <c r="E4" s="1072"/>
      <c r="F4" s="1072"/>
      <c r="G4" s="1072"/>
      <c r="H4" s="1072"/>
      <c r="I4" s="1072"/>
      <c r="J4" s="1072"/>
      <c r="K4" s="1073"/>
      <c r="L4" s="311"/>
      <c r="M4" s="311"/>
      <c r="N4" s="544"/>
      <c r="O4" s="311"/>
      <c r="P4" s="311"/>
    </row>
    <row r="5" spans="1:27" ht="13.5" thickBot="1" x14ac:dyDescent="0.25">
      <c r="A5" s="1079"/>
      <c r="B5" s="1079"/>
      <c r="C5" s="1079"/>
      <c r="D5" s="1074" t="s">
        <v>110</v>
      </c>
      <c r="E5" s="1075"/>
      <c r="F5" s="1076"/>
      <c r="G5" s="1074" t="s">
        <v>111</v>
      </c>
      <c r="H5" s="1076"/>
      <c r="I5" s="1071" t="s">
        <v>112</v>
      </c>
      <c r="J5" s="1072"/>
      <c r="K5" s="1073"/>
      <c r="L5" s="311"/>
      <c r="M5" s="311"/>
      <c r="N5" s="544"/>
      <c r="O5" s="311"/>
      <c r="P5" s="311"/>
    </row>
    <row r="6" spans="1:27" ht="15" thickBot="1" x14ac:dyDescent="0.25">
      <c r="A6" s="1080"/>
      <c r="B6" s="1080"/>
      <c r="C6" s="1080"/>
      <c r="D6" s="107" t="s">
        <v>113</v>
      </c>
      <c r="E6" s="107" t="s">
        <v>114</v>
      </c>
      <c r="F6" s="107" t="s">
        <v>115</v>
      </c>
      <c r="G6" s="107" t="s">
        <v>116</v>
      </c>
      <c r="H6" s="107" t="s">
        <v>117</v>
      </c>
      <c r="I6" s="107" t="s">
        <v>118</v>
      </c>
      <c r="J6" s="107" t="s">
        <v>119</v>
      </c>
      <c r="K6" s="107" t="s">
        <v>120</v>
      </c>
      <c r="L6" s="532"/>
      <c r="M6" s="532"/>
      <c r="N6" s="545"/>
      <c r="O6" s="309"/>
      <c r="P6" s="309"/>
      <c r="T6" s="126" t="s">
        <v>1637</v>
      </c>
      <c r="U6" s="126" t="s">
        <v>1635</v>
      </c>
      <c r="V6" s="126" t="s">
        <v>1636</v>
      </c>
      <c r="W6" s="126" t="s">
        <v>1638</v>
      </c>
    </row>
    <row r="7" spans="1:27" ht="13.5" thickBot="1" x14ac:dyDescent="0.25">
      <c r="A7" s="1066" t="s">
        <v>627</v>
      </c>
      <c r="B7" s="1067"/>
      <c r="C7" s="1067"/>
      <c r="D7" s="1067"/>
      <c r="E7" s="1067"/>
      <c r="F7" s="1067"/>
      <c r="G7" s="1067"/>
      <c r="H7" s="1067"/>
      <c r="I7" s="1067"/>
      <c r="J7" s="1067"/>
      <c r="K7" s="1068"/>
      <c r="L7" s="541"/>
      <c r="M7" s="541"/>
      <c r="N7" s="546"/>
      <c r="O7" s="311"/>
      <c r="P7" s="311"/>
      <c r="Q7" t="s">
        <v>625</v>
      </c>
      <c r="R7" t="s">
        <v>626</v>
      </c>
    </row>
    <row r="8" spans="1:27" ht="13.5" customHeight="1" thickBot="1" x14ac:dyDescent="0.25">
      <c r="A8" s="314">
        <v>25</v>
      </c>
      <c r="B8" s="315" t="s">
        <v>189</v>
      </c>
      <c r="C8" s="321">
        <v>4.5</v>
      </c>
      <c r="D8" s="321">
        <v>154</v>
      </c>
      <c r="E8" s="321">
        <v>244</v>
      </c>
      <c r="F8" s="321">
        <v>287</v>
      </c>
      <c r="G8" s="321">
        <v>154</v>
      </c>
      <c r="H8" s="321">
        <v>244</v>
      </c>
      <c r="I8" s="317">
        <v>460.79999999999995</v>
      </c>
      <c r="J8" s="317">
        <v>730.86</v>
      </c>
      <c r="K8" s="317">
        <f>(I8^2+J8^2)^0.5</f>
        <v>863.99825208156528</v>
      </c>
      <c r="L8" s="324">
        <f>D8*2+G8</f>
        <v>462</v>
      </c>
      <c r="M8" s="324">
        <f>E8*2+H8</f>
        <v>732</v>
      </c>
      <c r="N8" s="324">
        <f>(L8^2+M8^2)^0.5</f>
        <v>865.60268021766194</v>
      </c>
      <c r="O8" s="324">
        <f>Q8*3</f>
        <v>460.79999999999995</v>
      </c>
      <c r="P8" s="324">
        <f>R8*3</f>
        <v>730.86</v>
      </c>
      <c r="Q8">
        <v>153.6</v>
      </c>
      <c r="R8">
        <v>243.62</v>
      </c>
      <c r="S8" s="124">
        <f>302*3</f>
        <v>906</v>
      </c>
      <c r="T8">
        <f>380^2/(A8*1000)</f>
        <v>5.7759999999999998</v>
      </c>
      <c r="U8">
        <f>D8/T8/1000</f>
        <v>2.6662049861495844E-2</v>
      </c>
      <c r="V8">
        <f>E8/T8/1000</f>
        <v>4.224376731301939E-2</v>
      </c>
      <c r="W8">
        <f>F8/T8/1000</f>
        <v>4.9688365650969527E-2</v>
      </c>
    </row>
    <row r="9" spans="1:27" ht="13.5" thickBot="1" x14ac:dyDescent="0.25">
      <c r="A9" s="314">
        <v>40</v>
      </c>
      <c r="B9" s="315" t="s">
        <v>189</v>
      </c>
      <c r="C9" s="316">
        <v>4.5</v>
      </c>
      <c r="D9" s="316">
        <v>88</v>
      </c>
      <c r="E9" s="316">
        <v>157</v>
      </c>
      <c r="F9" s="316">
        <v>180</v>
      </c>
      <c r="G9" s="316">
        <v>88</v>
      </c>
      <c r="H9" s="316">
        <v>157</v>
      </c>
      <c r="I9" s="317">
        <v>264</v>
      </c>
      <c r="J9" s="317">
        <v>471.06000000000006</v>
      </c>
      <c r="K9" s="317">
        <f>(I9^2+J9^2)^0.5</f>
        <v>539.99400330003675</v>
      </c>
      <c r="L9" s="324">
        <f t="shared" ref="L9:L19" si="0">D9*2+G9</f>
        <v>264</v>
      </c>
      <c r="M9" s="324">
        <f t="shared" ref="M9:M19" si="1">E9*2+H9</f>
        <v>471</v>
      </c>
      <c r="N9" s="324">
        <f t="shared" ref="N9:N19" si="2">(L9^2+M9^2)^0.5</f>
        <v>539.94166351560614</v>
      </c>
      <c r="O9" s="324">
        <f t="shared" ref="O9:P19" si="3">Q9*3</f>
        <v>264</v>
      </c>
      <c r="P9" s="324">
        <f t="shared" si="3"/>
        <v>471.06000000000006</v>
      </c>
      <c r="Q9">
        <v>88</v>
      </c>
      <c r="R9">
        <v>157.02000000000001</v>
      </c>
      <c r="S9" s="124">
        <f>187*3</f>
        <v>561</v>
      </c>
      <c r="T9">
        <f t="shared" ref="T9:T19" si="4">380^2/(A9*1000)</f>
        <v>3.61</v>
      </c>
      <c r="U9">
        <f t="shared" ref="U9:U19" si="5">D9/T9/1000</f>
        <v>2.4376731301939059E-2</v>
      </c>
      <c r="V9">
        <f t="shared" ref="V9:V19" si="6">E9/T9/1000</f>
        <v>4.3490304709141274E-2</v>
      </c>
      <c r="W9">
        <f t="shared" ref="W9:W19" si="7">F9/T9/1000</f>
        <v>4.9861495844875349E-2</v>
      </c>
    </row>
    <row r="10" spans="1:27" ht="13.5" thickBot="1" x14ac:dyDescent="0.25">
      <c r="A10" s="314">
        <v>63</v>
      </c>
      <c r="B10" s="315" t="s">
        <v>189</v>
      </c>
      <c r="C10" s="316">
        <v>4.5</v>
      </c>
      <c r="D10" s="316">
        <v>52</v>
      </c>
      <c r="E10" s="316">
        <v>102</v>
      </c>
      <c r="F10" s="316">
        <v>114</v>
      </c>
      <c r="G10" s="316">
        <v>52</v>
      </c>
      <c r="H10" s="316">
        <v>102</v>
      </c>
      <c r="I10" s="317">
        <v>154.80000000000001</v>
      </c>
      <c r="J10" s="317">
        <v>305.90999999999997</v>
      </c>
      <c r="K10" s="317">
        <f>(I10^2+J10^2)^0.5</f>
        <v>342.846858086814</v>
      </c>
      <c r="L10" s="324">
        <f t="shared" si="0"/>
        <v>156</v>
      </c>
      <c r="M10" s="324">
        <f t="shared" si="1"/>
        <v>306</v>
      </c>
      <c r="N10" s="324">
        <f t="shared" si="2"/>
        <v>343.47052275268106</v>
      </c>
      <c r="O10" s="324">
        <f t="shared" si="3"/>
        <v>154.80000000000001</v>
      </c>
      <c r="P10" s="324">
        <f t="shared" si="3"/>
        <v>305.90999999999997</v>
      </c>
      <c r="Q10">
        <v>51.6</v>
      </c>
      <c r="R10">
        <v>101.97</v>
      </c>
      <c r="S10" s="124">
        <f>120*3</f>
        <v>360</v>
      </c>
      <c r="T10">
        <f t="shared" si="4"/>
        <v>2.2920634920634919</v>
      </c>
      <c r="U10">
        <f t="shared" si="5"/>
        <v>2.2686980609418286E-2</v>
      </c>
      <c r="V10">
        <f t="shared" si="6"/>
        <v>4.4501385041551253E-2</v>
      </c>
      <c r="W10">
        <f t="shared" si="7"/>
        <v>4.9736842105263163E-2</v>
      </c>
    </row>
    <row r="11" spans="1:27" ht="13.5" thickBot="1" x14ac:dyDescent="0.25">
      <c r="A11" s="314">
        <v>100</v>
      </c>
      <c r="B11" s="315" t="s">
        <v>189</v>
      </c>
      <c r="C11" s="316">
        <v>4.5</v>
      </c>
      <c r="D11" s="316">
        <v>31.5</v>
      </c>
      <c r="E11" s="316">
        <v>65</v>
      </c>
      <c r="F11" s="316">
        <v>72</v>
      </c>
      <c r="G11" s="316">
        <f>D11</f>
        <v>31.5</v>
      </c>
      <c r="H11" s="316">
        <f>E11</f>
        <v>65</v>
      </c>
      <c r="I11" s="317">
        <v>96</v>
      </c>
      <c r="J11" s="317">
        <v>193.5</v>
      </c>
      <c r="K11" s="317">
        <f>(I11^2+J11^2)^0.5</f>
        <v>216.00520827054149</v>
      </c>
      <c r="L11" s="324">
        <f t="shared" si="0"/>
        <v>94.5</v>
      </c>
      <c r="M11" s="324">
        <f t="shared" si="1"/>
        <v>195</v>
      </c>
      <c r="N11" s="324">
        <f t="shared" si="2"/>
        <v>216.69160112934696</v>
      </c>
      <c r="O11" s="324">
        <f t="shared" si="3"/>
        <v>96</v>
      </c>
      <c r="P11" s="324">
        <f t="shared" si="3"/>
        <v>193.5</v>
      </c>
      <c r="Q11">
        <v>32</v>
      </c>
      <c r="R11">
        <v>64.5</v>
      </c>
      <c r="S11" s="124">
        <f>75.4*3</f>
        <v>226.20000000000002</v>
      </c>
      <c r="T11">
        <f t="shared" si="4"/>
        <v>1.444</v>
      </c>
      <c r="U11">
        <f t="shared" si="5"/>
        <v>2.1814404432132964E-2</v>
      </c>
      <c r="V11">
        <f t="shared" si="6"/>
        <v>4.5013850415512466E-2</v>
      </c>
      <c r="W11">
        <f t="shared" si="7"/>
        <v>4.9861495844875349E-2</v>
      </c>
    </row>
    <row r="12" spans="1:27" ht="13.5" thickBot="1" x14ac:dyDescent="0.25">
      <c r="A12" s="363">
        <v>160</v>
      </c>
      <c r="B12" s="108" t="s">
        <v>189</v>
      </c>
      <c r="C12" s="364">
        <v>4.5</v>
      </c>
      <c r="D12" s="371">
        <v>18.125</v>
      </c>
      <c r="E12" s="371">
        <v>41.188400976488516</v>
      </c>
      <c r="F12" s="371">
        <v>45</v>
      </c>
      <c r="G12" s="371">
        <v>18.125</v>
      </c>
      <c r="H12" s="371">
        <v>41.188400976488516</v>
      </c>
      <c r="I12" s="371">
        <f>D12*2+G12</f>
        <v>54.375</v>
      </c>
      <c r="J12" s="371">
        <f>E12*2+H12</f>
        <v>123.56520292946556</v>
      </c>
      <c r="K12" s="371">
        <f t="shared" ref="K12:K19" si="8">(J12^2+I12^2)^0.5</f>
        <v>135</v>
      </c>
      <c r="L12" s="324">
        <f t="shared" si="0"/>
        <v>54.375</v>
      </c>
      <c r="M12" s="324">
        <f t="shared" si="1"/>
        <v>123.56520292946556</v>
      </c>
      <c r="N12" s="324">
        <f t="shared" si="2"/>
        <v>135</v>
      </c>
      <c r="O12" s="324">
        <f t="shared" si="3"/>
        <v>48.75</v>
      </c>
      <c r="P12" s="324">
        <f t="shared" si="3"/>
        <v>125.88</v>
      </c>
      <c r="Q12">
        <v>16.25</v>
      </c>
      <c r="R12">
        <v>41.96</v>
      </c>
      <c r="S12" s="124">
        <f>(I12^2+J12^2)^0.5</f>
        <v>135</v>
      </c>
      <c r="T12">
        <f t="shared" si="4"/>
        <v>0.90249999999999997</v>
      </c>
      <c r="U12">
        <f t="shared" si="5"/>
        <v>2.0083102493074795E-2</v>
      </c>
      <c r="V12">
        <f t="shared" si="6"/>
        <v>4.5638117425472038E-2</v>
      </c>
      <c r="W12">
        <f t="shared" si="7"/>
        <v>4.9861495844875349E-2</v>
      </c>
    </row>
    <row r="13" spans="1:27" ht="13.5" thickBot="1" x14ac:dyDescent="0.25">
      <c r="A13" s="363">
        <v>250</v>
      </c>
      <c r="B13" s="108" t="s">
        <v>189</v>
      </c>
      <c r="C13" s="364">
        <v>4.5</v>
      </c>
      <c r="D13" s="371">
        <v>10.752000000000001</v>
      </c>
      <c r="E13" s="371">
        <v>26.717681336523199</v>
      </c>
      <c r="F13" s="371">
        <v>28.8</v>
      </c>
      <c r="G13" s="371">
        <v>10.752000000000001</v>
      </c>
      <c r="H13" s="371">
        <v>26.717681336523199</v>
      </c>
      <c r="I13" s="371">
        <f t="shared" ref="I13:I19" si="9">D13*2+G13</f>
        <v>32.256</v>
      </c>
      <c r="J13" s="371">
        <f t="shared" ref="J13:J19" si="10">E13*2+H13</f>
        <v>80.153044009569598</v>
      </c>
      <c r="K13" s="371">
        <f t="shared" si="8"/>
        <v>86.4</v>
      </c>
      <c r="L13" s="324">
        <f t="shared" si="0"/>
        <v>32.256</v>
      </c>
      <c r="M13" s="324">
        <f t="shared" si="1"/>
        <v>80.153044009569598</v>
      </c>
      <c r="N13" s="324">
        <f t="shared" si="2"/>
        <v>86.4</v>
      </c>
      <c r="O13" s="324">
        <f t="shared" si="3"/>
        <v>32.25</v>
      </c>
      <c r="P13" s="324">
        <f t="shared" si="3"/>
        <v>80.16</v>
      </c>
      <c r="Q13">
        <v>10.75</v>
      </c>
      <c r="R13">
        <v>26.72</v>
      </c>
      <c r="S13" s="124">
        <f t="shared" ref="S13:S19" si="11">(I13^2+J13^2)^0.5</f>
        <v>86.4</v>
      </c>
      <c r="T13">
        <f t="shared" si="4"/>
        <v>0.5776</v>
      </c>
      <c r="U13">
        <f t="shared" si="5"/>
        <v>1.8614958448753462E-2</v>
      </c>
      <c r="V13">
        <f t="shared" si="6"/>
        <v>4.6256373505060941E-2</v>
      </c>
      <c r="W13">
        <f t="shared" si="7"/>
        <v>4.9861495844875349E-2</v>
      </c>
    </row>
    <row r="14" spans="1:27" ht="13.5" thickBot="1" x14ac:dyDescent="0.25">
      <c r="A14" s="363">
        <v>400</v>
      </c>
      <c r="B14" s="108" t="s">
        <v>189</v>
      </c>
      <c r="C14" s="364">
        <v>4.5</v>
      </c>
      <c r="D14" s="371">
        <v>5.6000000000000005</v>
      </c>
      <c r="E14" s="371">
        <v>17.106723824274479</v>
      </c>
      <c r="F14" s="371">
        <v>18</v>
      </c>
      <c r="G14" s="371">
        <v>5.6000000000000005</v>
      </c>
      <c r="H14" s="371">
        <v>17.106723824274479</v>
      </c>
      <c r="I14" s="371">
        <f t="shared" si="9"/>
        <v>16.8</v>
      </c>
      <c r="J14" s="371">
        <f t="shared" si="10"/>
        <v>51.320171472823432</v>
      </c>
      <c r="K14" s="371">
        <f t="shared" si="8"/>
        <v>54</v>
      </c>
      <c r="L14" s="324">
        <f t="shared" si="0"/>
        <v>16.8</v>
      </c>
      <c r="M14" s="324">
        <f t="shared" si="1"/>
        <v>51.320171472823432</v>
      </c>
      <c r="N14" s="324">
        <f t="shared" si="2"/>
        <v>54</v>
      </c>
      <c r="O14" s="324">
        <f t="shared" si="3"/>
        <v>17.700000000000003</v>
      </c>
      <c r="P14" s="324">
        <f t="shared" si="3"/>
        <v>51.03</v>
      </c>
      <c r="Q14">
        <v>5.9</v>
      </c>
      <c r="R14">
        <v>17.010000000000002</v>
      </c>
      <c r="S14" s="124">
        <f t="shared" si="11"/>
        <v>54</v>
      </c>
      <c r="T14">
        <f t="shared" si="4"/>
        <v>0.36099999999999999</v>
      </c>
      <c r="U14">
        <f t="shared" si="5"/>
        <v>1.5512465373961221E-2</v>
      </c>
      <c r="V14">
        <f t="shared" si="6"/>
        <v>4.7387046604638453E-2</v>
      </c>
      <c r="W14">
        <f t="shared" si="7"/>
        <v>4.9861495844875349E-2</v>
      </c>
    </row>
    <row r="15" spans="1:27" ht="13.5" thickBot="1" x14ac:dyDescent="0.25">
      <c r="A15" s="363">
        <v>630</v>
      </c>
      <c r="B15" s="108" t="s">
        <v>189</v>
      </c>
      <c r="C15" s="364">
        <v>5.5</v>
      </c>
      <c r="D15" s="371">
        <v>3.0637440161249687</v>
      </c>
      <c r="E15" s="371">
        <v>13.628117680930892</v>
      </c>
      <c r="F15" s="371">
        <v>13.968253968253968</v>
      </c>
      <c r="G15" s="371">
        <v>3.0637440161249687</v>
      </c>
      <c r="H15" s="371">
        <v>13.628117680930892</v>
      </c>
      <c r="I15" s="371">
        <f t="shared" si="9"/>
        <v>9.191232048374907</v>
      </c>
      <c r="J15" s="371">
        <f t="shared" si="10"/>
        <v>40.884353042792675</v>
      </c>
      <c r="K15" s="371">
        <f t="shared" si="8"/>
        <v>41.904761904761905</v>
      </c>
      <c r="L15" s="324">
        <f t="shared" si="0"/>
        <v>9.191232048374907</v>
      </c>
      <c r="M15" s="324">
        <f t="shared" si="1"/>
        <v>40.884353042792675</v>
      </c>
      <c r="N15" s="324">
        <f t="shared" si="2"/>
        <v>41.904761904761905</v>
      </c>
      <c r="O15" s="324">
        <f t="shared" si="3"/>
        <v>10.290000000000001</v>
      </c>
      <c r="P15" s="324">
        <f t="shared" si="3"/>
        <v>40.619999999999997</v>
      </c>
      <c r="Q15">
        <v>3.43</v>
      </c>
      <c r="R15">
        <v>13.54</v>
      </c>
      <c r="S15" s="124">
        <f t="shared" si="11"/>
        <v>41.904761904761905</v>
      </c>
      <c r="T15">
        <f t="shared" si="4"/>
        <v>0.22920634920634922</v>
      </c>
      <c r="U15">
        <f t="shared" si="5"/>
        <v>1.3366750208855473E-2</v>
      </c>
      <c r="V15">
        <f t="shared" si="6"/>
        <v>5.9457854148105692E-2</v>
      </c>
      <c r="W15">
        <f t="shared" si="7"/>
        <v>6.0941828254847639E-2</v>
      </c>
    </row>
    <row r="16" spans="1:27" ht="13.5" thickBot="1" x14ac:dyDescent="0.25">
      <c r="A16" s="363">
        <v>1000</v>
      </c>
      <c r="B16" s="108" t="s">
        <v>189</v>
      </c>
      <c r="C16" s="364">
        <v>5.5</v>
      </c>
      <c r="D16" s="371">
        <v>1.728</v>
      </c>
      <c r="E16" s="371">
        <v>8.6286740580462311</v>
      </c>
      <c r="F16" s="371">
        <v>8.8000000000000007</v>
      </c>
      <c r="G16" s="371">
        <v>1.728</v>
      </c>
      <c r="H16" s="371">
        <v>8.6286740580462311</v>
      </c>
      <c r="I16" s="371">
        <f t="shared" si="9"/>
        <v>5.1840000000000002</v>
      </c>
      <c r="J16" s="371">
        <f t="shared" si="10"/>
        <v>25.886022174138695</v>
      </c>
      <c r="K16" s="371">
        <f t="shared" si="8"/>
        <v>26.400000000000006</v>
      </c>
      <c r="L16" s="324">
        <f t="shared" si="0"/>
        <v>5.1840000000000002</v>
      </c>
      <c r="M16" s="324">
        <f t="shared" si="1"/>
        <v>25.886022174138695</v>
      </c>
      <c r="N16" s="324">
        <f t="shared" si="2"/>
        <v>26.400000000000006</v>
      </c>
      <c r="O16" s="324">
        <f t="shared" si="3"/>
        <v>7.1999999999999993</v>
      </c>
      <c r="P16" s="324">
        <f t="shared" si="3"/>
        <v>32.19</v>
      </c>
      <c r="Q16">
        <v>2.4</v>
      </c>
      <c r="R16">
        <v>10.73</v>
      </c>
      <c r="S16" s="124"/>
      <c r="T16">
        <f t="shared" si="4"/>
        <v>0.1444</v>
      </c>
      <c r="U16">
        <f t="shared" si="5"/>
        <v>1.1966759002770083E-2</v>
      </c>
      <c r="V16">
        <f t="shared" si="6"/>
        <v>5.9755360512785537E-2</v>
      </c>
      <c r="W16">
        <f t="shared" si="7"/>
        <v>6.0941828254847646E-2</v>
      </c>
    </row>
    <row r="17" spans="1:23" ht="13.5" thickBot="1" x14ac:dyDescent="0.25">
      <c r="A17" s="365">
        <v>1250</v>
      </c>
      <c r="B17" s="366" t="s">
        <v>189</v>
      </c>
      <c r="C17" s="369">
        <v>6</v>
      </c>
      <c r="D17" s="372">
        <v>1.3824000000000001</v>
      </c>
      <c r="E17" s="372">
        <v>7.5545595662487166</v>
      </c>
      <c r="F17" s="372">
        <v>7.68</v>
      </c>
      <c r="G17" s="372">
        <v>1.3824000000000001</v>
      </c>
      <c r="H17" s="372">
        <v>7.5545595662487166</v>
      </c>
      <c r="I17" s="371">
        <f t="shared" si="9"/>
        <v>4.1471999999999998</v>
      </c>
      <c r="J17" s="371">
        <f t="shared" si="10"/>
        <v>22.66367869874615</v>
      </c>
      <c r="K17" s="371">
        <f t="shared" si="8"/>
        <v>23.04</v>
      </c>
      <c r="L17" s="324">
        <f t="shared" si="0"/>
        <v>4.1471999999999998</v>
      </c>
      <c r="M17" s="324">
        <f t="shared" si="1"/>
        <v>22.66367869874615</v>
      </c>
      <c r="N17" s="324">
        <f t="shared" si="2"/>
        <v>23.04</v>
      </c>
      <c r="O17" s="324">
        <f t="shared" si="3"/>
        <v>5.1899999999999995</v>
      </c>
      <c r="P17" s="324">
        <f t="shared" si="3"/>
        <v>25.89</v>
      </c>
      <c r="Q17">
        <v>1.73</v>
      </c>
      <c r="R17">
        <v>8.6300000000000008</v>
      </c>
      <c r="S17" s="124">
        <f t="shared" si="11"/>
        <v>23.04</v>
      </c>
      <c r="T17">
        <f t="shared" si="4"/>
        <v>0.11552</v>
      </c>
      <c r="U17">
        <f t="shared" si="5"/>
        <v>1.1966759002770085E-2</v>
      </c>
      <c r="V17">
        <f t="shared" si="6"/>
        <v>6.5396118128884323E-2</v>
      </c>
      <c r="W17">
        <f t="shared" si="7"/>
        <v>6.6481994459833799E-2</v>
      </c>
    </row>
    <row r="18" spans="1:23" ht="13.5" thickBot="1" x14ac:dyDescent="0.25">
      <c r="A18" s="363">
        <v>1600</v>
      </c>
      <c r="B18" s="108" t="s">
        <v>189</v>
      </c>
      <c r="C18" s="369">
        <v>6</v>
      </c>
      <c r="D18" s="371">
        <v>1.03125</v>
      </c>
      <c r="E18" s="371">
        <v>5.9107125998055432</v>
      </c>
      <c r="F18" s="371">
        <v>6</v>
      </c>
      <c r="G18" s="371">
        <v>1.03125</v>
      </c>
      <c r="H18" s="371">
        <v>5.9107125998055432</v>
      </c>
      <c r="I18" s="371">
        <f t="shared" si="9"/>
        <v>3.09375</v>
      </c>
      <c r="J18" s="371">
        <f t="shared" si="10"/>
        <v>17.73213779941663</v>
      </c>
      <c r="K18" s="371">
        <f t="shared" si="8"/>
        <v>18</v>
      </c>
      <c r="L18" s="324">
        <f t="shared" si="0"/>
        <v>3.09375</v>
      </c>
      <c r="M18" s="324">
        <f t="shared" si="1"/>
        <v>17.73213779941663</v>
      </c>
      <c r="N18" s="324">
        <f t="shared" si="2"/>
        <v>18</v>
      </c>
      <c r="O18" s="324">
        <f t="shared" si="3"/>
        <v>4.1399999999999997</v>
      </c>
      <c r="P18" s="324">
        <f t="shared" si="3"/>
        <v>20.700000000000003</v>
      </c>
      <c r="Q18">
        <v>1.38</v>
      </c>
      <c r="R18">
        <v>6.9</v>
      </c>
      <c r="S18" s="124"/>
      <c r="T18">
        <f t="shared" si="4"/>
        <v>9.0249999999999997E-2</v>
      </c>
      <c r="U18">
        <f t="shared" si="5"/>
        <v>1.1426592797783934E-2</v>
      </c>
      <c r="V18">
        <f t="shared" si="6"/>
        <v>6.5492660385656987E-2</v>
      </c>
      <c r="W18">
        <f t="shared" si="7"/>
        <v>6.6481994459833799E-2</v>
      </c>
    </row>
    <row r="19" spans="1:23" ht="13.5" thickBot="1" x14ac:dyDescent="0.25">
      <c r="A19" s="370">
        <v>2500</v>
      </c>
      <c r="B19" s="113" t="s">
        <v>189</v>
      </c>
      <c r="C19" s="369">
        <v>6</v>
      </c>
      <c r="D19" s="373">
        <v>0.6784</v>
      </c>
      <c r="E19" s="373">
        <v>3.7795996401735459</v>
      </c>
      <c r="F19" s="373">
        <v>3.84</v>
      </c>
      <c r="G19" s="373">
        <v>0.6784</v>
      </c>
      <c r="H19" s="373">
        <v>3.7795996401735459</v>
      </c>
      <c r="I19" s="371">
        <f t="shared" si="9"/>
        <v>2.0352000000000001</v>
      </c>
      <c r="J19" s="371">
        <f t="shared" si="10"/>
        <v>11.338798920520638</v>
      </c>
      <c r="K19" s="371">
        <f t="shared" si="8"/>
        <v>11.52</v>
      </c>
      <c r="L19" s="324">
        <f t="shared" si="0"/>
        <v>2.0352000000000001</v>
      </c>
      <c r="M19" s="324">
        <f t="shared" si="1"/>
        <v>11.338798920520638</v>
      </c>
      <c r="N19" s="324">
        <f t="shared" si="2"/>
        <v>11.52</v>
      </c>
      <c r="O19" s="324">
        <f t="shared" si="3"/>
        <v>3.09</v>
      </c>
      <c r="P19" s="324">
        <f t="shared" si="3"/>
        <v>17.73</v>
      </c>
      <c r="Q19">
        <v>1.03</v>
      </c>
      <c r="R19">
        <v>5.91</v>
      </c>
      <c r="S19" s="124">
        <f t="shared" si="11"/>
        <v>11.52</v>
      </c>
      <c r="T19">
        <f t="shared" si="4"/>
        <v>5.7759999999999999E-2</v>
      </c>
      <c r="U19">
        <f t="shared" si="5"/>
        <v>1.1745152354570637E-2</v>
      </c>
      <c r="V19">
        <f t="shared" si="6"/>
        <v>6.5436281858960291E-2</v>
      </c>
      <c r="W19">
        <f t="shared" si="7"/>
        <v>6.6481994459833799E-2</v>
      </c>
    </row>
    <row r="20" spans="1:23" ht="13.5" thickBot="1" x14ac:dyDescent="0.25">
      <c r="A20" s="1066" t="s">
        <v>326</v>
      </c>
      <c r="B20" s="1067"/>
      <c r="C20" s="1067"/>
      <c r="D20" s="1067"/>
      <c r="E20" s="1067"/>
      <c r="F20" s="1067"/>
      <c r="G20" s="1067"/>
      <c r="H20" s="1067"/>
      <c r="I20" s="1067"/>
      <c r="J20" s="1067"/>
      <c r="K20" s="1068"/>
      <c r="L20" s="324"/>
      <c r="M20" s="324"/>
      <c r="N20" s="324"/>
      <c r="O20" s="311"/>
      <c r="P20" s="311"/>
    </row>
    <row r="21" spans="1:23" ht="13.5" thickBot="1" x14ac:dyDescent="0.25">
      <c r="A21" s="361">
        <v>25</v>
      </c>
      <c r="B21" s="108" t="s">
        <v>122</v>
      </c>
      <c r="C21" s="362">
        <v>4.5</v>
      </c>
      <c r="D21" s="362">
        <v>154</v>
      </c>
      <c r="E21" s="362">
        <v>244</v>
      </c>
      <c r="F21" s="362">
        <v>287</v>
      </c>
      <c r="G21" s="362">
        <v>1650</v>
      </c>
      <c r="H21" s="362">
        <v>1930</v>
      </c>
      <c r="I21" s="362">
        <v>1958</v>
      </c>
      <c r="J21" s="362">
        <v>2418</v>
      </c>
      <c r="K21" s="362">
        <v>3110</v>
      </c>
      <c r="L21" s="324">
        <f t="shared" ref="L21:L31" si="12">D21*2+G21</f>
        <v>1958</v>
      </c>
      <c r="M21" s="324">
        <f t="shared" ref="M21:M31" si="13">E21*2+H21</f>
        <v>2418</v>
      </c>
      <c r="N21" s="324">
        <f t="shared" ref="N21:N31" si="14">(L21^2+M21^2)^0.5</f>
        <v>3111.348260802702</v>
      </c>
      <c r="O21" s="312">
        <f>Q21*3</f>
        <v>1957.1999999999998</v>
      </c>
      <c r="P21" s="312">
        <f>R21*3</f>
        <v>2417.25</v>
      </c>
      <c r="Q21" s="312">
        <v>652.4</v>
      </c>
      <c r="R21" s="312">
        <v>805.75</v>
      </c>
    </row>
    <row r="22" spans="1:23" ht="13.5" thickBot="1" x14ac:dyDescent="0.25">
      <c r="A22" s="363">
        <v>40</v>
      </c>
      <c r="B22" s="108" t="s">
        <v>122</v>
      </c>
      <c r="C22" s="364">
        <v>4.5</v>
      </c>
      <c r="D22" s="364">
        <v>88</v>
      </c>
      <c r="E22" s="364">
        <v>157</v>
      </c>
      <c r="F22" s="364">
        <v>180</v>
      </c>
      <c r="G22" s="364">
        <v>952</v>
      </c>
      <c r="H22" s="364">
        <v>1269</v>
      </c>
      <c r="I22" s="364">
        <v>1128</v>
      </c>
      <c r="J22" s="364">
        <v>1583</v>
      </c>
      <c r="K22" s="364">
        <v>1944</v>
      </c>
      <c r="L22" s="324">
        <f t="shared" si="12"/>
        <v>1128</v>
      </c>
      <c r="M22" s="324">
        <f t="shared" si="13"/>
        <v>1583</v>
      </c>
      <c r="N22" s="324">
        <f t="shared" si="14"/>
        <v>1943.7780223060452</v>
      </c>
      <c r="O22" s="312">
        <f t="shared" ref="O22:P38" si="15">Q22*3</f>
        <v>1128</v>
      </c>
      <c r="P22" s="312">
        <f t="shared" ref="P22:P31" si="16">R22*3</f>
        <v>1583.04</v>
      </c>
      <c r="Q22" s="312">
        <v>376</v>
      </c>
      <c r="R22" s="312">
        <v>527.67999999999995</v>
      </c>
    </row>
    <row r="23" spans="1:23" ht="13.5" thickBot="1" x14ac:dyDescent="0.25">
      <c r="A23" s="363">
        <v>63</v>
      </c>
      <c r="B23" s="108" t="s">
        <v>122</v>
      </c>
      <c r="C23" s="364">
        <v>4.5</v>
      </c>
      <c r="D23" s="364">
        <v>52</v>
      </c>
      <c r="E23" s="364">
        <v>102</v>
      </c>
      <c r="F23" s="364">
        <v>114</v>
      </c>
      <c r="G23" s="364">
        <v>504</v>
      </c>
      <c r="H23" s="364">
        <v>873</v>
      </c>
      <c r="I23" s="364">
        <v>608</v>
      </c>
      <c r="J23" s="364">
        <v>1077</v>
      </c>
      <c r="K23" s="364">
        <v>1237</v>
      </c>
      <c r="L23" s="324">
        <f t="shared" si="12"/>
        <v>608</v>
      </c>
      <c r="M23" s="324">
        <f t="shared" si="13"/>
        <v>1077</v>
      </c>
      <c r="N23" s="324">
        <f t="shared" si="14"/>
        <v>1236.7671567437421</v>
      </c>
      <c r="O23" s="312">
        <f t="shared" si="15"/>
        <v>607.20000000000005</v>
      </c>
      <c r="P23" s="312">
        <f t="shared" si="16"/>
        <v>1076.94</v>
      </c>
      <c r="Q23" s="312">
        <v>202.4</v>
      </c>
      <c r="R23" s="312">
        <v>358.98</v>
      </c>
    </row>
    <row r="24" spans="1:23" ht="13.5" thickBot="1" x14ac:dyDescent="0.25">
      <c r="A24" s="363">
        <v>100</v>
      </c>
      <c r="B24" s="108" t="s">
        <v>122</v>
      </c>
      <c r="C24" s="364">
        <v>4.5</v>
      </c>
      <c r="D24" s="364">
        <v>31.5</v>
      </c>
      <c r="E24" s="364">
        <v>65</v>
      </c>
      <c r="F24" s="364">
        <v>72</v>
      </c>
      <c r="G24" s="364">
        <v>254</v>
      </c>
      <c r="H24" s="364">
        <v>582</v>
      </c>
      <c r="I24" s="364">
        <v>317</v>
      </c>
      <c r="J24" s="364">
        <v>712</v>
      </c>
      <c r="K24" s="364">
        <v>779</v>
      </c>
      <c r="L24" s="324">
        <f t="shared" si="12"/>
        <v>317</v>
      </c>
      <c r="M24" s="324">
        <f t="shared" si="13"/>
        <v>712</v>
      </c>
      <c r="N24" s="324">
        <f t="shared" si="14"/>
        <v>779.3798817008302</v>
      </c>
      <c r="O24" s="312">
        <f t="shared" si="15"/>
        <v>318</v>
      </c>
      <c r="P24" s="312">
        <f t="shared" si="16"/>
        <v>711</v>
      </c>
      <c r="Q24" s="312">
        <v>106</v>
      </c>
      <c r="R24" s="312">
        <v>237</v>
      </c>
    </row>
    <row r="25" spans="1:23" ht="13.5" thickBot="1" x14ac:dyDescent="0.25">
      <c r="A25" s="363">
        <v>160</v>
      </c>
      <c r="B25" s="108" t="s">
        <v>122</v>
      </c>
      <c r="C25" s="364">
        <v>4.5</v>
      </c>
      <c r="D25" s="364">
        <v>16.600000000000001</v>
      </c>
      <c r="E25" s="364">
        <v>41.7</v>
      </c>
      <c r="F25" s="364">
        <v>45</v>
      </c>
      <c r="G25" s="364">
        <v>151</v>
      </c>
      <c r="H25" s="364">
        <v>367</v>
      </c>
      <c r="I25" s="364">
        <v>184</v>
      </c>
      <c r="J25" s="364">
        <v>450</v>
      </c>
      <c r="K25" s="364">
        <v>486</v>
      </c>
      <c r="L25" s="324">
        <f t="shared" si="12"/>
        <v>184.2</v>
      </c>
      <c r="M25" s="324">
        <f t="shared" si="13"/>
        <v>450.4</v>
      </c>
      <c r="N25" s="324">
        <f t="shared" si="14"/>
        <v>486.61052187555498</v>
      </c>
      <c r="O25" s="312">
        <f t="shared" si="15"/>
        <v>183.51</v>
      </c>
      <c r="P25" s="312">
        <f t="shared" si="16"/>
        <v>450.93</v>
      </c>
      <c r="Q25" s="312">
        <v>61.17</v>
      </c>
      <c r="R25" s="312">
        <v>150.31</v>
      </c>
    </row>
    <row r="26" spans="1:23" ht="13.5" thickBot="1" x14ac:dyDescent="0.25">
      <c r="A26" s="363">
        <v>250</v>
      </c>
      <c r="B26" s="108" t="s">
        <v>122</v>
      </c>
      <c r="C26" s="364">
        <v>4.5</v>
      </c>
      <c r="D26" s="364">
        <v>9.4</v>
      </c>
      <c r="E26" s="364">
        <v>27.2</v>
      </c>
      <c r="F26" s="364">
        <v>28.7</v>
      </c>
      <c r="G26" s="364">
        <v>96.5</v>
      </c>
      <c r="H26" s="364">
        <v>235</v>
      </c>
      <c r="I26" s="364">
        <v>115</v>
      </c>
      <c r="J26" s="364">
        <v>289</v>
      </c>
      <c r="K26" s="364">
        <v>311</v>
      </c>
      <c r="L26" s="324">
        <f t="shared" si="12"/>
        <v>115.3</v>
      </c>
      <c r="M26" s="324">
        <f t="shared" si="13"/>
        <v>289.39999999999998</v>
      </c>
      <c r="N26" s="324">
        <f t="shared" si="14"/>
        <v>311.5227921035634</v>
      </c>
      <c r="O26" s="312">
        <f t="shared" si="15"/>
        <v>115.44</v>
      </c>
      <c r="P26" s="312">
        <f t="shared" si="16"/>
        <v>289.40999999999997</v>
      </c>
      <c r="Q26" s="312">
        <v>38.479999999999997</v>
      </c>
      <c r="R26" s="312">
        <v>96.47</v>
      </c>
    </row>
    <row r="27" spans="1:23" ht="13.5" thickBot="1" x14ac:dyDescent="0.25">
      <c r="A27" s="363">
        <v>400</v>
      </c>
      <c r="B27" s="108" t="s">
        <v>122</v>
      </c>
      <c r="C27" s="364">
        <v>4.5</v>
      </c>
      <c r="D27" s="364">
        <v>5.5</v>
      </c>
      <c r="E27" s="364">
        <v>17.100000000000001</v>
      </c>
      <c r="F27" s="364">
        <v>18</v>
      </c>
      <c r="G27" s="111">
        <v>55.6</v>
      </c>
      <c r="H27" s="364">
        <v>149</v>
      </c>
      <c r="I27" s="364">
        <v>66.599999999999994</v>
      </c>
      <c r="J27" s="364">
        <v>183</v>
      </c>
      <c r="K27" s="364">
        <v>195</v>
      </c>
      <c r="L27" s="324">
        <f t="shared" si="12"/>
        <v>66.599999999999994</v>
      </c>
      <c r="M27" s="324">
        <f t="shared" si="13"/>
        <v>183.2</v>
      </c>
      <c r="N27" s="324">
        <f t="shared" si="14"/>
        <v>194.93024393356717</v>
      </c>
      <c r="O27" s="312">
        <f t="shared" si="15"/>
        <v>92.64</v>
      </c>
      <c r="P27" s="312">
        <f t="shared" si="16"/>
        <v>239.88</v>
      </c>
      <c r="Q27" s="312">
        <v>30.88</v>
      </c>
      <c r="R27" s="312">
        <v>79.959999999999994</v>
      </c>
    </row>
    <row r="28" spans="1:23" ht="13.5" thickBot="1" x14ac:dyDescent="0.25">
      <c r="A28" s="363">
        <v>630</v>
      </c>
      <c r="B28" s="108" t="s">
        <v>122</v>
      </c>
      <c r="C28" s="364">
        <v>5.5</v>
      </c>
      <c r="D28" s="364">
        <v>3.1</v>
      </c>
      <c r="E28" s="364">
        <v>13.6</v>
      </c>
      <c r="F28" s="364">
        <v>14</v>
      </c>
      <c r="G28" s="364">
        <v>30.2</v>
      </c>
      <c r="H28" s="364">
        <v>95.8</v>
      </c>
      <c r="I28" s="364">
        <v>36.4</v>
      </c>
      <c r="J28" s="364">
        <v>123</v>
      </c>
      <c r="K28" s="364">
        <v>128</v>
      </c>
      <c r="L28" s="324">
        <f t="shared" si="12"/>
        <v>36.4</v>
      </c>
      <c r="M28" s="324">
        <f t="shared" si="13"/>
        <v>123</v>
      </c>
      <c r="N28" s="324">
        <f t="shared" si="14"/>
        <v>128.27299014211837</v>
      </c>
      <c r="O28" s="312">
        <f t="shared" si="15"/>
        <v>66.599999999999994</v>
      </c>
      <c r="P28" s="312">
        <f t="shared" si="16"/>
        <v>183.27</v>
      </c>
      <c r="Q28" s="312">
        <v>22.2</v>
      </c>
      <c r="R28" s="312">
        <v>61.09</v>
      </c>
    </row>
    <row r="29" spans="1:23" ht="13.5" thickBot="1" x14ac:dyDescent="0.25">
      <c r="A29" s="363">
        <v>1000</v>
      </c>
      <c r="B29" s="108" t="s">
        <v>122</v>
      </c>
      <c r="C29" s="364">
        <v>5.5</v>
      </c>
      <c r="D29" s="364">
        <v>1.7</v>
      </c>
      <c r="E29" s="364">
        <v>8.6</v>
      </c>
      <c r="F29" s="364">
        <v>8.8000000000000007</v>
      </c>
      <c r="G29" s="364">
        <v>19.600000000000001</v>
      </c>
      <c r="H29" s="364">
        <v>60.6</v>
      </c>
      <c r="I29" s="364">
        <v>23</v>
      </c>
      <c r="J29" s="364">
        <v>77.8</v>
      </c>
      <c r="K29" s="364">
        <v>81</v>
      </c>
      <c r="L29" s="324">
        <f t="shared" si="12"/>
        <v>23</v>
      </c>
      <c r="M29" s="324">
        <f t="shared" si="13"/>
        <v>77.8</v>
      </c>
      <c r="N29" s="324">
        <f t="shared" si="14"/>
        <v>81.128539984397591</v>
      </c>
      <c r="O29" s="312">
        <f t="shared" si="15"/>
        <v>36.33</v>
      </c>
      <c r="P29" s="312">
        <f t="shared" si="16"/>
        <v>123.06</v>
      </c>
      <c r="Q29" s="312">
        <v>12.11</v>
      </c>
      <c r="R29" s="312">
        <v>41.02</v>
      </c>
    </row>
    <row r="30" spans="1:23" ht="13.5" thickBot="1" x14ac:dyDescent="0.25">
      <c r="A30" s="365">
        <v>1250</v>
      </c>
      <c r="B30" s="366" t="s">
        <v>122</v>
      </c>
      <c r="C30" s="364">
        <v>6</v>
      </c>
      <c r="D30" s="367">
        <v>1.38</v>
      </c>
      <c r="E30" s="368">
        <f>(F30^2-D30^2)^0.5</f>
        <v>6.9034194425661255</v>
      </c>
      <c r="F30" s="367">
        <v>7.04</v>
      </c>
      <c r="G30" s="367">
        <f>I30-D30*2</f>
        <v>18.28</v>
      </c>
      <c r="H30" s="372">
        <f>J30-E30*2</f>
        <v>56.903161114867743</v>
      </c>
      <c r="I30" s="369">
        <v>21.04</v>
      </c>
      <c r="J30" s="369">
        <v>70.709999999999994</v>
      </c>
      <c r="K30" s="369">
        <v>73.7</v>
      </c>
      <c r="L30" s="324">
        <f t="shared" si="12"/>
        <v>21.04</v>
      </c>
      <c r="M30" s="324">
        <f t="shared" si="13"/>
        <v>70.709999999999994</v>
      </c>
      <c r="N30" s="324">
        <f t="shared" si="14"/>
        <v>73.773882234839718</v>
      </c>
      <c r="O30" s="312">
        <f t="shared" si="15"/>
        <v>23.07</v>
      </c>
      <c r="P30" s="312">
        <f t="shared" si="16"/>
        <v>77.849999999999994</v>
      </c>
      <c r="Q30" s="312">
        <v>7.69</v>
      </c>
      <c r="R30" s="312">
        <v>25.95</v>
      </c>
    </row>
    <row r="31" spans="1:23" ht="13.5" thickBot="1" x14ac:dyDescent="0.25">
      <c r="A31" s="363">
        <v>1600</v>
      </c>
      <c r="B31" s="108" t="s">
        <v>122</v>
      </c>
      <c r="C31" s="364">
        <v>6</v>
      </c>
      <c r="D31" s="364">
        <v>1</v>
      </c>
      <c r="E31" s="364">
        <v>5.4</v>
      </c>
      <c r="F31" s="364">
        <v>5.5</v>
      </c>
      <c r="G31" s="364">
        <v>16.3</v>
      </c>
      <c r="H31" s="364">
        <v>50</v>
      </c>
      <c r="I31" s="364">
        <v>18.3</v>
      </c>
      <c r="J31" s="364">
        <v>60.8</v>
      </c>
      <c r="K31" s="364">
        <v>63.5</v>
      </c>
      <c r="L31" s="324">
        <f t="shared" si="12"/>
        <v>18.3</v>
      </c>
      <c r="M31" s="324">
        <f t="shared" si="13"/>
        <v>60.8</v>
      </c>
      <c r="N31" s="324">
        <f t="shared" si="14"/>
        <v>63.494330455561148</v>
      </c>
      <c r="O31" s="312">
        <f t="shared" si="15"/>
        <v>19.049999999999997</v>
      </c>
      <c r="P31" s="312">
        <f t="shared" si="16"/>
        <v>73.77</v>
      </c>
      <c r="Q31" s="312">
        <v>6.35</v>
      </c>
      <c r="R31" s="312">
        <v>24.59</v>
      </c>
    </row>
    <row r="32" spans="1:23" ht="13.5" thickBot="1" x14ac:dyDescent="0.25">
      <c r="A32" s="1066" t="s">
        <v>624</v>
      </c>
      <c r="B32" s="1067"/>
      <c r="C32" s="1067"/>
      <c r="D32" s="1067"/>
      <c r="E32" s="1067"/>
      <c r="F32" s="1067"/>
      <c r="G32" s="1067"/>
      <c r="H32" s="1067"/>
      <c r="I32" s="1067"/>
      <c r="J32" s="1067"/>
      <c r="K32" s="1068"/>
      <c r="L32" s="324">
        <f t="shared" ref="L32:L38" si="17">D32*2+G32</f>
        <v>0</v>
      </c>
      <c r="M32" s="324">
        <f t="shared" ref="M32:M38" si="18">E32*2+H32</f>
        <v>0</v>
      </c>
      <c r="N32" s="324">
        <f t="shared" ref="N32:N38" si="19">(L32^2+M32^2)^0.5</f>
        <v>0</v>
      </c>
    </row>
    <row r="33" spans="1:18" ht="13.5" thickBot="1" x14ac:dyDescent="0.25">
      <c r="A33" s="320">
        <v>25</v>
      </c>
      <c r="B33" s="315" t="s">
        <v>132</v>
      </c>
      <c r="C33" s="321">
        <v>4.7</v>
      </c>
      <c r="D33" s="325">
        <v>176.64000000000001</v>
      </c>
      <c r="E33" s="325">
        <v>243.47268922817608</v>
      </c>
      <c r="F33" s="325">
        <v>300.8</v>
      </c>
      <c r="G33" s="549">
        <f t="shared" ref="G33:H38" si="20">I33-D33*2</f>
        <v>72.989999999999952</v>
      </c>
      <c r="H33" s="549">
        <f t="shared" si="20"/>
        <v>35.414621543647854</v>
      </c>
      <c r="I33" s="321">
        <v>426.27</v>
      </c>
      <c r="J33" s="321">
        <v>522.36</v>
      </c>
      <c r="K33" s="325">
        <f t="shared" ref="K33:K38" si="21">(I33^2+J33^2)^0.5</f>
        <v>674.21516039021253</v>
      </c>
      <c r="L33" s="324">
        <f t="shared" si="17"/>
        <v>426.27</v>
      </c>
      <c r="M33" s="324">
        <f t="shared" si="18"/>
        <v>522.36</v>
      </c>
      <c r="N33" s="324">
        <f t="shared" si="19"/>
        <v>674.21516039021253</v>
      </c>
      <c r="O33" s="312">
        <f t="shared" si="15"/>
        <v>426.27</v>
      </c>
      <c r="P33" s="312">
        <f t="shared" si="15"/>
        <v>522.36</v>
      </c>
      <c r="Q33" s="313">
        <v>142.09</v>
      </c>
      <c r="R33" s="313">
        <v>174.12</v>
      </c>
    </row>
    <row r="34" spans="1:18" ht="13.5" thickBot="1" x14ac:dyDescent="0.25">
      <c r="A34" s="314">
        <v>40</v>
      </c>
      <c r="B34" s="322" t="s">
        <v>132</v>
      </c>
      <c r="C34" s="321">
        <v>4.7</v>
      </c>
      <c r="D34" s="317">
        <v>100</v>
      </c>
      <c r="E34" s="317">
        <v>159.19798993705919</v>
      </c>
      <c r="F34" s="317">
        <v>188</v>
      </c>
      <c r="G34" s="549">
        <f t="shared" si="20"/>
        <v>43.990000000000009</v>
      </c>
      <c r="H34" s="549">
        <f t="shared" si="20"/>
        <v>13.404020125881573</v>
      </c>
      <c r="I34" s="316">
        <v>243.99</v>
      </c>
      <c r="J34" s="316">
        <v>331.79999999999995</v>
      </c>
      <c r="K34" s="317">
        <f t="shared" si="21"/>
        <v>411.85235230601756</v>
      </c>
      <c r="L34" s="324">
        <f t="shared" si="17"/>
        <v>243.99</v>
      </c>
      <c r="M34" s="324">
        <f t="shared" si="18"/>
        <v>331.79999999999995</v>
      </c>
      <c r="N34" s="324">
        <f t="shared" si="19"/>
        <v>411.85235230601756</v>
      </c>
      <c r="O34" s="312">
        <f t="shared" si="15"/>
        <v>243.99</v>
      </c>
      <c r="P34" s="312">
        <f t="shared" si="15"/>
        <v>331.79999999999995</v>
      </c>
      <c r="Q34" s="313">
        <v>81.33</v>
      </c>
      <c r="R34" s="313">
        <v>110.6</v>
      </c>
    </row>
    <row r="35" spans="1:18" ht="13.5" thickBot="1" x14ac:dyDescent="0.25">
      <c r="A35" s="314">
        <v>63</v>
      </c>
      <c r="B35" s="322" t="s">
        <v>132</v>
      </c>
      <c r="C35" s="321">
        <v>4.7</v>
      </c>
      <c r="D35" s="317">
        <v>59.25925925925926</v>
      </c>
      <c r="E35" s="317">
        <v>103.61641937393702</v>
      </c>
      <c r="F35" s="317">
        <v>119.36507936507937</v>
      </c>
      <c r="G35" s="549">
        <f t="shared" si="20"/>
        <v>28.001481481481491</v>
      </c>
      <c r="H35" s="549">
        <f t="shared" si="20"/>
        <v>12.007161252125968</v>
      </c>
      <c r="I35" s="316">
        <v>146.52000000000001</v>
      </c>
      <c r="J35" s="316">
        <v>219.24</v>
      </c>
      <c r="K35" s="317">
        <f t="shared" si="21"/>
        <v>263.69354940915792</v>
      </c>
      <c r="L35" s="324">
        <f t="shared" si="17"/>
        <v>146.52000000000001</v>
      </c>
      <c r="M35" s="324">
        <f t="shared" si="18"/>
        <v>219.24</v>
      </c>
      <c r="N35" s="324">
        <f t="shared" si="19"/>
        <v>263.69354940915792</v>
      </c>
      <c r="O35" s="312">
        <f t="shared" si="15"/>
        <v>146.52000000000001</v>
      </c>
      <c r="P35" s="312">
        <f t="shared" si="15"/>
        <v>219.24</v>
      </c>
      <c r="Q35" s="313">
        <v>48.84</v>
      </c>
      <c r="R35" s="313">
        <v>73.08</v>
      </c>
    </row>
    <row r="36" spans="1:18" ht="13.5" thickBot="1" x14ac:dyDescent="0.25">
      <c r="A36" s="314">
        <v>100</v>
      </c>
      <c r="B36" s="322" t="s">
        <v>132</v>
      </c>
      <c r="C36" s="321">
        <v>4.7</v>
      </c>
      <c r="D36" s="317">
        <v>36.32</v>
      </c>
      <c r="E36" s="317">
        <v>65.847532983400384</v>
      </c>
      <c r="F36" s="317">
        <v>75.2</v>
      </c>
      <c r="G36" s="549">
        <f t="shared" si="20"/>
        <v>15.590000000000003</v>
      </c>
      <c r="H36" s="549">
        <f t="shared" si="20"/>
        <v>10.594934033199223</v>
      </c>
      <c r="I36" s="316">
        <v>88.23</v>
      </c>
      <c r="J36" s="316">
        <v>142.29</v>
      </c>
      <c r="K36" s="317">
        <f t="shared" si="21"/>
        <v>167.4245412118546</v>
      </c>
      <c r="L36" s="324">
        <f t="shared" si="17"/>
        <v>88.23</v>
      </c>
      <c r="M36" s="324">
        <f t="shared" si="18"/>
        <v>142.29</v>
      </c>
      <c r="N36" s="324">
        <f t="shared" si="19"/>
        <v>167.4245412118546</v>
      </c>
      <c r="O36" s="312">
        <f t="shared" si="15"/>
        <v>88.23</v>
      </c>
      <c r="P36" s="312">
        <f t="shared" si="15"/>
        <v>142.29</v>
      </c>
      <c r="Q36" s="313">
        <v>29.41</v>
      </c>
      <c r="R36" s="313">
        <v>47.43</v>
      </c>
    </row>
    <row r="37" spans="1:18" ht="13.5" thickBot="1" x14ac:dyDescent="0.25">
      <c r="A37" s="314">
        <v>160</v>
      </c>
      <c r="B37" s="322" t="s">
        <v>132</v>
      </c>
      <c r="C37" s="321">
        <v>4.7</v>
      </c>
      <c r="D37" s="317">
        <v>18.125</v>
      </c>
      <c r="E37" s="317">
        <v>43.36455205579783</v>
      </c>
      <c r="F37" s="317">
        <v>47</v>
      </c>
      <c r="G37" s="549">
        <f t="shared" si="20"/>
        <v>10.82</v>
      </c>
      <c r="H37" s="549">
        <f t="shared" si="20"/>
        <v>5.7608958884043346</v>
      </c>
      <c r="I37" s="316">
        <v>47.07</v>
      </c>
      <c r="J37" s="316">
        <v>92.49</v>
      </c>
      <c r="K37" s="317">
        <f t="shared" si="21"/>
        <v>103.77853824370432</v>
      </c>
      <c r="L37" s="324">
        <f t="shared" si="17"/>
        <v>47.07</v>
      </c>
      <c r="M37" s="324">
        <f t="shared" si="18"/>
        <v>92.49</v>
      </c>
      <c r="N37" s="324">
        <f t="shared" si="19"/>
        <v>103.77853824370432</v>
      </c>
      <c r="O37" s="312">
        <f t="shared" si="15"/>
        <v>47.07</v>
      </c>
      <c r="P37" s="312">
        <f t="shared" si="15"/>
        <v>92.49</v>
      </c>
      <c r="Q37" s="313">
        <v>15.69</v>
      </c>
      <c r="R37" s="313">
        <v>30.83</v>
      </c>
    </row>
    <row r="38" spans="1:18" ht="13.5" thickBot="1" x14ac:dyDescent="0.25">
      <c r="A38" s="318">
        <v>250</v>
      </c>
      <c r="B38" s="323" t="s">
        <v>132</v>
      </c>
      <c r="C38" s="398">
        <v>4.7</v>
      </c>
      <c r="D38" s="326">
        <v>10.752000000000001</v>
      </c>
      <c r="E38" s="326">
        <v>28.09271962626616</v>
      </c>
      <c r="F38" s="326">
        <v>30.08</v>
      </c>
      <c r="G38" s="550">
        <f t="shared" si="20"/>
        <v>4.6260000000000012</v>
      </c>
      <c r="H38" s="550">
        <f t="shared" si="20"/>
        <v>4.5045607474676785</v>
      </c>
      <c r="I38" s="319">
        <v>26.130000000000003</v>
      </c>
      <c r="J38" s="319">
        <v>60.69</v>
      </c>
      <c r="K38" s="326">
        <f t="shared" si="21"/>
        <v>66.07611520057759</v>
      </c>
      <c r="L38" s="324">
        <f t="shared" si="17"/>
        <v>26.130000000000003</v>
      </c>
      <c r="M38" s="324">
        <f t="shared" si="18"/>
        <v>60.69</v>
      </c>
      <c r="N38" s="324">
        <f t="shared" si="19"/>
        <v>66.07611520057759</v>
      </c>
      <c r="O38" s="312">
        <f t="shared" si="15"/>
        <v>26.130000000000003</v>
      </c>
      <c r="P38" s="312">
        <f t="shared" si="15"/>
        <v>60.69</v>
      </c>
      <c r="Q38" s="313">
        <v>8.7100000000000009</v>
      </c>
      <c r="R38" s="313">
        <v>20.23</v>
      </c>
    </row>
    <row r="42" spans="1:18" x14ac:dyDescent="0.2">
      <c r="A42" t="s">
        <v>704</v>
      </c>
    </row>
  </sheetData>
  <mergeCells count="13">
    <mergeCell ref="S2:AA2"/>
    <mergeCell ref="A7:K7"/>
    <mergeCell ref="A32:K32"/>
    <mergeCell ref="A20:K20"/>
    <mergeCell ref="A2:K2"/>
    <mergeCell ref="D4:K4"/>
    <mergeCell ref="D5:F5"/>
    <mergeCell ref="G5:H5"/>
    <mergeCell ref="I5:K5"/>
    <mergeCell ref="A3:K3"/>
    <mergeCell ref="A4:A6"/>
    <mergeCell ref="B4:B6"/>
    <mergeCell ref="C4:C6"/>
  </mergeCells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AZ32"/>
  <sheetViews>
    <sheetView topLeftCell="X1" workbookViewId="0">
      <selection activeCell="G23" sqref="G23"/>
    </sheetView>
  </sheetViews>
  <sheetFormatPr defaultRowHeight="12.75" x14ac:dyDescent="0.2"/>
  <cols>
    <col min="1" max="4" width="31.28515625" customWidth="1"/>
  </cols>
  <sheetData>
    <row r="3" spans="1:52" ht="13.5" thickBot="1" x14ac:dyDescent="0.25">
      <c r="A3" s="126" t="s">
        <v>636</v>
      </c>
      <c r="B3" s="126" t="s">
        <v>646</v>
      </c>
      <c r="C3" s="126" t="s">
        <v>644</v>
      </c>
      <c r="D3" s="126" t="s">
        <v>645</v>
      </c>
      <c r="F3" s="126" t="s">
        <v>651</v>
      </c>
      <c r="H3" t="s">
        <v>629</v>
      </c>
      <c r="I3" s="126" t="s">
        <v>647</v>
      </c>
      <c r="K3" s="126" t="s">
        <v>630</v>
      </c>
      <c r="L3" s="126"/>
      <c r="M3" s="126"/>
      <c r="N3" s="126"/>
      <c r="O3" s="126"/>
      <c r="P3" s="126"/>
      <c r="Q3" s="126"/>
      <c r="R3" s="126"/>
      <c r="S3" s="126"/>
      <c r="T3" s="126"/>
      <c r="U3" t="s">
        <v>648</v>
      </c>
      <c r="X3" s="126" t="s">
        <v>631</v>
      </c>
      <c r="Y3" s="126"/>
      <c r="Z3" s="126"/>
      <c r="AA3" s="126"/>
      <c r="AB3" s="126"/>
      <c r="AC3" s="126"/>
      <c r="AD3" s="126" t="s">
        <v>649</v>
      </c>
      <c r="AE3" s="126"/>
      <c r="AG3" s="126" t="s">
        <v>632</v>
      </c>
      <c r="AM3" t="s">
        <v>681</v>
      </c>
      <c r="AP3" s="126" t="s">
        <v>633</v>
      </c>
      <c r="AZ3" t="s">
        <v>682</v>
      </c>
    </row>
    <row r="4" spans="1:52" ht="13.5" thickBot="1" x14ac:dyDescent="0.25">
      <c r="A4" s="129" t="s">
        <v>646</v>
      </c>
      <c r="B4" s="129" t="s">
        <v>641</v>
      </c>
      <c r="C4" s="129" t="s">
        <v>717</v>
      </c>
      <c r="D4" s="129" t="s">
        <v>640</v>
      </c>
      <c r="F4" s="71"/>
      <c r="H4" s="127"/>
      <c r="I4" s="71">
        <v>10</v>
      </c>
      <c r="J4" s="126" t="s">
        <v>643</v>
      </c>
      <c r="K4" s="127">
        <v>800</v>
      </c>
      <c r="L4" s="127">
        <v>1000</v>
      </c>
      <c r="M4" s="334">
        <v>1250</v>
      </c>
      <c r="N4" s="334">
        <v>1600</v>
      </c>
      <c r="O4" s="334">
        <v>2000</v>
      </c>
      <c r="P4" s="334">
        <v>2500</v>
      </c>
      <c r="Q4" s="334">
        <v>3200</v>
      </c>
      <c r="R4" s="334">
        <v>4000</v>
      </c>
      <c r="S4" s="334">
        <v>5000</v>
      </c>
      <c r="T4" s="336">
        <v>6300</v>
      </c>
      <c r="U4" s="338">
        <v>1.5</v>
      </c>
      <c r="X4" s="127">
        <v>100</v>
      </c>
      <c r="Y4" s="127">
        <v>160</v>
      </c>
      <c r="Z4" s="334">
        <v>250</v>
      </c>
      <c r="AA4" s="334">
        <v>400</v>
      </c>
      <c r="AB4" s="334">
        <v>500</v>
      </c>
      <c r="AC4" s="336">
        <v>630</v>
      </c>
      <c r="AD4" s="342">
        <v>1</v>
      </c>
      <c r="AE4" s="333"/>
      <c r="AG4" s="330">
        <v>40</v>
      </c>
      <c r="AH4" s="331">
        <v>100</v>
      </c>
      <c r="AI4" s="331">
        <v>160</v>
      </c>
      <c r="AJ4" s="331">
        <v>250</v>
      </c>
      <c r="AK4" s="331">
        <v>400</v>
      </c>
      <c r="AL4" s="354">
        <v>630</v>
      </c>
      <c r="AM4" s="356">
        <v>1.5</v>
      </c>
      <c r="AN4" s="352"/>
      <c r="AP4" s="127">
        <v>800</v>
      </c>
      <c r="AQ4" s="127">
        <v>1000</v>
      </c>
      <c r="AR4" s="334">
        <v>1250</v>
      </c>
      <c r="AS4" s="334">
        <v>1600</v>
      </c>
      <c r="AT4" s="334">
        <v>2000</v>
      </c>
      <c r="AU4" s="334">
        <v>2500</v>
      </c>
      <c r="AV4" s="334">
        <v>3200</v>
      </c>
      <c r="AW4" s="334">
        <v>4000</v>
      </c>
      <c r="AX4" s="334">
        <v>5000</v>
      </c>
      <c r="AY4" s="334">
        <v>6300</v>
      </c>
      <c r="AZ4" s="356">
        <v>1.5</v>
      </c>
    </row>
    <row r="5" spans="1:52" x14ac:dyDescent="0.2">
      <c r="A5" s="129" t="s">
        <v>644</v>
      </c>
      <c r="B5" s="129" t="s">
        <v>650</v>
      </c>
      <c r="C5" s="129" t="s">
        <v>637</v>
      </c>
      <c r="D5" s="129" t="s">
        <v>639</v>
      </c>
      <c r="F5" s="71">
        <v>10</v>
      </c>
      <c r="H5" s="71">
        <v>10</v>
      </c>
      <c r="I5" s="71">
        <v>10</v>
      </c>
      <c r="K5" s="71">
        <v>0.4</v>
      </c>
      <c r="L5" s="71">
        <v>0.4</v>
      </c>
      <c r="M5" s="71">
        <v>0.4</v>
      </c>
      <c r="N5" s="71">
        <v>0.4</v>
      </c>
      <c r="O5" s="71">
        <v>0.4</v>
      </c>
      <c r="P5" s="71">
        <v>0.4</v>
      </c>
      <c r="Q5" s="71">
        <v>0.4</v>
      </c>
      <c r="R5" s="71">
        <v>0.4</v>
      </c>
      <c r="S5" s="71">
        <v>0.4</v>
      </c>
      <c r="T5" s="337">
        <v>0.4</v>
      </c>
      <c r="U5" s="339">
        <v>2</v>
      </c>
      <c r="X5" s="129">
        <v>0.4</v>
      </c>
      <c r="Y5" s="129">
        <v>0.4</v>
      </c>
      <c r="Z5" s="129">
        <v>0.4</v>
      </c>
      <c r="AA5" s="129">
        <v>0.4</v>
      </c>
      <c r="AB5" s="129">
        <v>0.4</v>
      </c>
      <c r="AC5" s="341">
        <v>0.4</v>
      </c>
      <c r="AD5" s="343">
        <v>1.5</v>
      </c>
      <c r="AE5" s="333"/>
      <c r="AG5" s="329">
        <v>18</v>
      </c>
      <c r="AH5" s="329">
        <v>40</v>
      </c>
      <c r="AI5" s="329">
        <v>63</v>
      </c>
      <c r="AJ5" s="329">
        <v>100</v>
      </c>
      <c r="AK5" s="329">
        <v>160</v>
      </c>
      <c r="AL5" s="355">
        <v>250</v>
      </c>
      <c r="AM5" s="339">
        <v>2</v>
      </c>
      <c r="AN5" s="353"/>
      <c r="AP5" s="327">
        <v>0.4</v>
      </c>
      <c r="AQ5" s="327">
        <v>0.4</v>
      </c>
      <c r="AR5" s="327">
        <v>0.4</v>
      </c>
      <c r="AS5" s="327">
        <v>0.4</v>
      </c>
      <c r="AT5" s="327">
        <v>0.4</v>
      </c>
      <c r="AU5" s="327">
        <v>0.4</v>
      </c>
      <c r="AV5" s="327">
        <v>0.4</v>
      </c>
      <c r="AW5" s="327">
        <v>0.4</v>
      </c>
      <c r="AX5" s="327">
        <v>0.4</v>
      </c>
      <c r="AY5" s="327">
        <v>0.4</v>
      </c>
      <c r="AZ5" s="339">
        <v>2</v>
      </c>
    </row>
    <row r="6" spans="1:52" x14ac:dyDescent="0.2">
      <c r="A6" s="129" t="s">
        <v>645</v>
      </c>
      <c r="B6" s="333"/>
      <c r="D6" s="333"/>
      <c r="F6" s="71">
        <v>16</v>
      </c>
      <c r="H6" s="71">
        <v>16</v>
      </c>
      <c r="K6" s="71">
        <v>0.42499999999999999</v>
      </c>
      <c r="L6" s="71">
        <v>0.42499999999999999</v>
      </c>
      <c r="M6" s="71">
        <v>0.42499999999999999</v>
      </c>
      <c r="N6" s="71">
        <v>0.42499999999999999</v>
      </c>
      <c r="O6" s="71">
        <v>0.42499999999999999</v>
      </c>
      <c r="P6" s="71">
        <v>0.42499999999999999</v>
      </c>
      <c r="Q6" s="71">
        <v>0.42499999999999999</v>
      </c>
      <c r="R6" s="71">
        <v>0.42499999999999999</v>
      </c>
      <c r="S6" s="71">
        <v>0.42499999999999999</v>
      </c>
      <c r="T6" s="337">
        <v>0.42499999999999999</v>
      </c>
      <c r="U6" s="339">
        <v>3</v>
      </c>
      <c r="X6" s="71">
        <v>0.44</v>
      </c>
      <c r="Y6" s="71">
        <v>0.44</v>
      </c>
      <c r="Z6" s="71">
        <v>0.44</v>
      </c>
      <c r="AA6" s="71">
        <v>0.44</v>
      </c>
      <c r="AB6" s="71">
        <v>0.44</v>
      </c>
      <c r="AC6" s="337">
        <v>0.44</v>
      </c>
      <c r="AD6" s="339">
        <v>2</v>
      </c>
      <c r="AE6" s="332"/>
      <c r="AG6" s="71">
        <v>18</v>
      </c>
      <c r="AH6" s="71">
        <v>45</v>
      </c>
      <c r="AI6" s="71">
        <v>70</v>
      </c>
      <c r="AJ6" s="71">
        <v>110</v>
      </c>
      <c r="AK6" s="71">
        <v>180</v>
      </c>
      <c r="AL6" s="337">
        <v>280</v>
      </c>
      <c r="AM6" s="339">
        <v>3</v>
      </c>
      <c r="AN6" s="353"/>
      <c r="AP6" s="71">
        <v>0.5</v>
      </c>
      <c r="AQ6" s="71">
        <v>0.5</v>
      </c>
      <c r="AR6" s="71">
        <v>0.5</v>
      </c>
      <c r="AS6" s="71">
        <v>0.5</v>
      </c>
      <c r="AT6" s="71">
        <v>0.5</v>
      </c>
      <c r="AU6" s="71">
        <v>0.5</v>
      </c>
      <c r="AV6" s="71">
        <v>0.5</v>
      </c>
      <c r="AW6" s="71">
        <v>0.5</v>
      </c>
      <c r="AX6" s="71">
        <v>0.5</v>
      </c>
      <c r="AY6" s="71">
        <v>0.5</v>
      </c>
      <c r="AZ6" s="339">
        <v>3</v>
      </c>
    </row>
    <row r="7" spans="1:52" x14ac:dyDescent="0.2">
      <c r="A7" s="333"/>
      <c r="C7" s="333"/>
      <c r="F7" s="71">
        <v>20</v>
      </c>
      <c r="H7" s="71">
        <v>20</v>
      </c>
      <c r="K7" s="71">
        <v>0.45</v>
      </c>
      <c r="L7" s="71">
        <v>0.45</v>
      </c>
      <c r="M7" s="71">
        <v>0.45</v>
      </c>
      <c r="N7" s="71">
        <v>0.45</v>
      </c>
      <c r="O7" s="71">
        <v>0.45</v>
      </c>
      <c r="P7" s="71">
        <v>0.45</v>
      </c>
      <c r="Q7" s="71">
        <v>0.45</v>
      </c>
      <c r="R7" s="71">
        <v>0.45</v>
      </c>
      <c r="S7" s="71">
        <v>0.45</v>
      </c>
      <c r="T7" s="337">
        <v>0.45</v>
      </c>
      <c r="U7" s="339">
        <v>4</v>
      </c>
      <c r="X7" s="71">
        <v>0.48</v>
      </c>
      <c r="Y7" s="71">
        <v>0.48</v>
      </c>
      <c r="Z7" s="71">
        <v>0.48</v>
      </c>
      <c r="AA7" s="71">
        <v>0.48</v>
      </c>
      <c r="AB7" s="71">
        <v>0.48</v>
      </c>
      <c r="AC7" s="337">
        <v>0.48</v>
      </c>
      <c r="AD7" s="344">
        <v>2.5</v>
      </c>
      <c r="AG7" s="71">
        <v>20</v>
      </c>
      <c r="AH7" s="71">
        <v>50</v>
      </c>
      <c r="AI7" s="71">
        <v>80</v>
      </c>
      <c r="AJ7" s="71">
        <v>125</v>
      </c>
      <c r="AK7" s="71">
        <v>200</v>
      </c>
      <c r="AL7" s="337">
        <v>320</v>
      </c>
      <c r="AM7" s="339">
        <v>4</v>
      </c>
      <c r="AN7" s="353"/>
      <c r="AP7" s="71">
        <v>0.6</v>
      </c>
      <c r="AQ7" s="71">
        <v>0.6</v>
      </c>
      <c r="AR7" s="71">
        <v>0.6</v>
      </c>
      <c r="AS7" s="71">
        <v>0.6</v>
      </c>
      <c r="AT7" s="71">
        <v>0.6</v>
      </c>
      <c r="AU7" s="71">
        <v>0.6</v>
      </c>
      <c r="AV7" s="71">
        <v>0.6</v>
      </c>
      <c r="AW7" s="71">
        <v>0.6</v>
      </c>
      <c r="AX7" s="71">
        <v>0.6</v>
      </c>
      <c r="AY7" s="71">
        <v>0.6</v>
      </c>
      <c r="AZ7" s="339">
        <v>4</v>
      </c>
    </row>
    <row r="8" spans="1:52" x14ac:dyDescent="0.2">
      <c r="C8" s="333"/>
      <c r="D8" s="333"/>
      <c r="F8" s="71">
        <v>25</v>
      </c>
      <c r="H8" s="71">
        <v>25</v>
      </c>
      <c r="K8" s="71">
        <v>0.47499999999999998</v>
      </c>
      <c r="L8" s="71">
        <v>0.47499999999999998</v>
      </c>
      <c r="M8" s="71">
        <v>0.47499999999999998</v>
      </c>
      <c r="N8" s="71">
        <v>0.47499999999999998</v>
      </c>
      <c r="O8" s="71">
        <v>0.47499999999999998</v>
      </c>
      <c r="P8" s="71">
        <v>0.47499999999999998</v>
      </c>
      <c r="Q8" s="71">
        <v>0.47499999999999998</v>
      </c>
      <c r="R8" s="71">
        <v>0.47499999999999998</v>
      </c>
      <c r="S8" s="71">
        <v>0.47499999999999998</v>
      </c>
      <c r="T8" s="337">
        <v>0.47499999999999998</v>
      </c>
      <c r="U8" s="339">
        <v>5</v>
      </c>
      <c r="X8" s="71">
        <v>0.52</v>
      </c>
      <c r="Y8" s="71">
        <v>0.52</v>
      </c>
      <c r="Z8" s="71">
        <v>0.52</v>
      </c>
      <c r="AA8" s="71">
        <v>0.52</v>
      </c>
      <c r="AB8" s="71">
        <v>0.52</v>
      </c>
      <c r="AC8" s="337">
        <v>0.52</v>
      </c>
      <c r="AD8" s="344">
        <v>3</v>
      </c>
      <c r="AE8" s="332"/>
      <c r="AG8" s="71">
        <v>23</v>
      </c>
      <c r="AH8" s="71">
        <v>55</v>
      </c>
      <c r="AI8" s="71">
        <v>90</v>
      </c>
      <c r="AJ8" s="71">
        <v>140</v>
      </c>
      <c r="AK8" s="71">
        <v>230</v>
      </c>
      <c r="AL8" s="337">
        <v>350</v>
      </c>
      <c r="AM8" s="339">
        <v>5</v>
      </c>
      <c r="AN8" s="353"/>
      <c r="AP8" s="71">
        <v>0.7</v>
      </c>
      <c r="AQ8" s="71">
        <v>0.7</v>
      </c>
      <c r="AR8" s="71">
        <v>0.7</v>
      </c>
      <c r="AS8" s="71">
        <v>0.7</v>
      </c>
      <c r="AT8" s="71">
        <v>0.7</v>
      </c>
      <c r="AU8" s="71">
        <v>0.7</v>
      </c>
      <c r="AV8" s="71">
        <v>0.7</v>
      </c>
      <c r="AW8" s="71">
        <v>0.7</v>
      </c>
      <c r="AX8" s="71">
        <v>0.7</v>
      </c>
      <c r="AY8" s="71">
        <v>0.7</v>
      </c>
      <c r="AZ8" s="339">
        <v>5</v>
      </c>
    </row>
    <row r="9" spans="1:52" x14ac:dyDescent="0.2">
      <c r="F9" s="71">
        <v>32</v>
      </c>
      <c r="H9" s="71">
        <v>32</v>
      </c>
      <c r="K9" s="71">
        <v>0.5</v>
      </c>
      <c r="L9" s="71">
        <v>0.5</v>
      </c>
      <c r="M9" s="71">
        <v>0.5</v>
      </c>
      <c r="N9" s="71">
        <v>0.5</v>
      </c>
      <c r="O9" s="71">
        <v>0.5</v>
      </c>
      <c r="P9" s="71">
        <v>0.5</v>
      </c>
      <c r="Q9" s="71">
        <v>0.5</v>
      </c>
      <c r="R9" s="71">
        <v>0.5</v>
      </c>
      <c r="S9" s="71">
        <v>0.5</v>
      </c>
      <c r="T9" s="337">
        <v>0.5</v>
      </c>
      <c r="U9" s="339">
        <v>6</v>
      </c>
      <c r="X9" s="71">
        <v>0.56000000000000005</v>
      </c>
      <c r="Y9" s="71">
        <v>0.56000000000000005</v>
      </c>
      <c r="Z9" s="71">
        <v>0.56000000000000005</v>
      </c>
      <c r="AA9" s="71">
        <v>0.56000000000000005</v>
      </c>
      <c r="AB9" s="71">
        <v>0.56000000000000005</v>
      </c>
      <c r="AC9" s="337">
        <v>0.56000000000000005</v>
      </c>
      <c r="AD9" s="344">
        <v>3.5</v>
      </c>
      <c r="AE9" s="332"/>
      <c r="AG9" s="71">
        <v>25</v>
      </c>
      <c r="AH9" s="71">
        <v>63</v>
      </c>
      <c r="AI9" s="71">
        <v>100</v>
      </c>
      <c r="AJ9" s="71">
        <v>160</v>
      </c>
      <c r="AK9" s="71">
        <v>250</v>
      </c>
      <c r="AL9" s="337">
        <v>400</v>
      </c>
      <c r="AM9" s="339">
        <v>6</v>
      </c>
      <c r="AN9" s="353"/>
      <c r="AP9" s="71">
        <v>0.8</v>
      </c>
      <c r="AQ9" s="71">
        <v>0.8</v>
      </c>
      <c r="AR9" s="71">
        <v>0.8</v>
      </c>
      <c r="AS9" s="71">
        <v>0.8</v>
      </c>
      <c r="AT9" s="71">
        <v>0.8</v>
      </c>
      <c r="AU9" s="71">
        <v>0.8</v>
      </c>
      <c r="AV9" s="71">
        <v>0.8</v>
      </c>
      <c r="AW9" s="71">
        <v>0.8</v>
      </c>
      <c r="AX9" s="71">
        <v>0.8</v>
      </c>
      <c r="AY9" s="71">
        <v>0.8</v>
      </c>
      <c r="AZ9" s="339">
        <v>6</v>
      </c>
    </row>
    <row r="10" spans="1:52" x14ac:dyDescent="0.2">
      <c r="F10" s="71">
        <v>40</v>
      </c>
      <c r="H10" s="71">
        <v>40</v>
      </c>
      <c r="K10" s="71">
        <v>0.52500000000000002</v>
      </c>
      <c r="L10" s="71">
        <v>0.52500000000000002</v>
      </c>
      <c r="M10" s="71">
        <v>0.52500000000000002</v>
      </c>
      <c r="N10" s="71">
        <v>0.52500000000000002</v>
      </c>
      <c r="O10" s="71">
        <v>0.52500000000000002</v>
      </c>
      <c r="P10" s="71">
        <v>0.52500000000000002</v>
      </c>
      <c r="Q10" s="71">
        <v>0.52500000000000002</v>
      </c>
      <c r="R10" s="71">
        <v>0.52500000000000002</v>
      </c>
      <c r="S10" s="71">
        <v>0.52500000000000002</v>
      </c>
      <c r="T10" s="337">
        <v>0.52500000000000002</v>
      </c>
      <c r="U10" s="339">
        <v>7</v>
      </c>
      <c r="X10" s="71">
        <v>0.6</v>
      </c>
      <c r="Y10" s="71">
        <v>0.6</v>
      </c>
      <c r="Z10" s="71">
        <v>0.6</v>
      </c>
      <c r="AA10" s="71">
        <v>0.6</v>
      </c>
      <c r="AB10" s="71">
        <v>0.6</v>
      </c>
      <c r="AC10" s="337">
        <v>0.6</v>
      </c>
      <c r="AD10" s="344">
        <v>4.5</v>
      </c>
      <c r="AE10" s="332"/>
      <c r="AG10" s="71">
        <v>28</v>
      </c>
      <c r="AH10" s="71">
        <v>70</v>
      </c>
      <c r="AI10" s="71">
        <v>110</v>
      </c>
      <c r="AJ10" s="71">
        <v>175</v>
      </c>
      <c r="AK10" s="71">
        <v>280</v>
      </c>
      <c r="AL10" s="337">
        <v>450</v>
      </c>
      <c r="AM10" s="339">
        <v>7</v>
      </c>
      <c r="AN10" s="353"/>
      <c r="AP10" s="71">
        <v>0.9</v>
      </c>
      <c r="AQ10" s="71">
        <v>0.9</v>
      </c>
      <c r="AR10" s="71">
        <v>0.9</v>
      </c>
      <c r="AS10" s="71">
        <v>0.9</v>
      </c>
      <c r="AT10" s="71">
        <v>0.9</v>
      </c>
      <c r="AU10" s="71">
        <v>0.9</v>
      </c>
      <c r="AV10" s="71">
        <v>0.9</v>
      </c>
      <c r="AW10" s="71">
        <v>0.9</v>
      </c>
      <c r="AX10" s="71">
        <v>0.9</v>
      </c>
      <c r="AY10" s="71">
        <v>0.9</v>
      </c>
      <c r="AZ10" s="339">
        <v>7</v>
      </c>
    </row>
    <row r="11" spans="1:52" x14ac:dyDescent="0.2">
      <c r="C11" s="126"/>
      <c r="D11" s="126"/>
      <c r="F11" s="71">
        <v>50</v>
      </c>
      <c r="H11" s="71">
        <v>50</v>
      </c>
      <c r="K11" s="71">
        <v>0.55000000000000004</v>
      </c>
      <c r="L11" s="71">
        <v>0.55000000000000004</v>
      </c>
      <c r="M11" s="71">
        <v>0.55000000000000004</v>
      </c>
      <c r="N11" s="71">
        <v>0.55000000000000004</v>
      </c>
      <c r="O11" s="71">
        <v>0.55000000000000004</v>
      </c>
      <c r="P11" s="71">
        <v>0.55000000000000004</v>
      </c>
      <c r="Q11" s="71">
        <v>0.55000000000000004</v>
      </c>
      <c r="R11" s="71">
        <v>0.55000000000000004</v>
      </c>
      <c r="S11" s="71">
        <v>0.55000000000000004</v>
      </c>
      <c r="T11" s="337">
        <v>0.55000000000000004</v>
      </c>
      <c r="U11" s="339">
        <v>8</v>
      </c>
      <c r="X11" s="71">
        <v>0.64</v>
      </c>
      <c r="Y11" s="71">
        <v>0.64</v>
      </c>
      <c r="Z11" s="71">
        <v>0.64</v>
      </c>
      <c r="AA11" s="71">
        <v>0.64</v>
      </c>
      <c r="AB11" s="71">
        <v>0.64</v>
      </c>
      <c r="AC11" s="337">
        <v>0.64</v>
      </c>
      <c r="AD11" s="344">
        <v>5.5</v>
      </c>
      <c r="AE11" s="332"/>
      <c r="AG11" s="71">
        <v>32</v>
      </c>
      <c r="AH11" s="71">
        <v>80</v>
      </c>
      <c r="AI11" s="71">
        <v>125</v>
      </c>
      <c r="AJ11" s="71">
        <v>200</v>
      </c>
      <c r="AK11" s="71">
        <v>320</v>
      </c>
      <c r="AL11" s="337">
        <v>500</v>
      </c>
      <c r="AM11" s="339">
        <v>8</v>
      </c>
      <c r="AN11" s="353"/>
      <c r="AP11" s="71">
        <v>0.95</v>
      </c>
      <c r="AQ11" s="71">
        <v>0.95</v>
      </c>
      <c r="AR11" s="71">
        <v>0.95</v>
      </c>
      <c r="AS11" s="71">
        <v>0.95</v>
      </c>
      <c r="AT11" s="71">
        <v>0.95</v>
      </c>
      <c r="AU11" s="71">
        <v>0.95</v>
      </c>
      <c r="AV11" s="71">
        <v>0.95</v>
      </c>
      <c r="AW11" s="71">
        <v>0.95</v>
      </c>
      <c r="AX11" s="71">
        <v>0.95</v>
      </c>
      <c r="AY11" s="71">
        <v>0.95</v>
      </c>
      <c r="AZ11" s="339">
        <v>8</v>
      </c>
    </row>
    <row r="12" spans="1:52" x14ac:dyDescent="0.2">
      <c r="C12" s="129" t="s">
        <v>637</v>
      </c>
      <c r="D12" s="333"/>
      <c r="F12" s="71">
        <v>63</v>
      </c>
      <c r="H12" s="71">
        <v>63</v>
      </c>
      <c r="K12" s="71">
        <v>0.57499999999999996</v>
      </c>
      <c r="L12" s="71">
        <v>0.57499999999999996</v>
      </c>
      <c r="M12" s="71">
        <v>0.57499999999999996</v>
      </c>
      <c r="N12" s="71">
        <v>0.57499999999999996</v>
      </c>
      <c r="O12" s="71">
        <v>0.57499999999999996</v>
      </c>
      <c r="P12" s="71">
        <v>0.57499999999999996</v>
      </c>
      <c r="Q12" s="71">
        <v>0.57499999999999996</v>
      </c>
      <c r="R12" s="71">
        <v>0.57499999999999996</v>
      </c>
      <c r="S12" s="71">
        <v>0.57499999999999996</v>
      </c>
      <c r="T12" s="337">
        <v>0.57499999999999996</v>
      </c>
      <c r="U12" s="339">
        <v>9</v>
      </c>
      <c r="X12" s="71">
        <v>0.68</v>
      </c>
      <c r="Y12" s="71">
        <v>0.68</v>
      </c>
      <c r="Z12" s="71">
        <v>0.68</v>
      </c>
      <c r="AA12" s="71">
        <v>0.68</v>
      </c>
      <c r="AB12" s="71">
        <v>0.68</v>
      </c>
      <c r="AC12" s="337">
        <v>0.68</v>
      </c>
      <c r="AD12" s="344">
        <v>6.5</v>
      </c>
      <c r="AE12" s="332"/>
      <c r="AG12" s="71">
        <v>36</v>
      </c>
      <c r="AH12" s="71">
        <v>90</v>
      </c>
      <c r="AI12" s="71">
        <v>150</v>
      </c>
      <c r="AJ12" s="71">
        <v>225</v>
      </c>
      <c r="AK12" s="71">
        <v>360</v>
      </c>
      <c r="AL12" s="337">
        <v>570</v>
      </c>
      <c r="AM12" s="339">
        <v>9</v>
      </c>
      <c r="AN12" s="353"/>
      <c r="AP12" s="71">
        <v>0.98</v>
      </c>
      <c r="AQ12" s="71">
        <v>0.98</v>
      </c>
      <c r="AR12" s="71">
        <v>0.98</v>
      </c>
      <c r="AS12" s="71">
        <v>0.98</v>
      </c>
      <c r="AT12" s="71">
        <v>0.98</v>
      </c>
      <c r="AU12" s="71">
        <v>0.98</v>
      </c>
      <c r="AV12" s="71">
        <v>0.98</v>
      </c>
      <c r="AW12" s="71">
        <v>0.98</v>
      </c>
      <c r="AX12" s="71">
        <v>0.98</v>
      </c>
      <c r="AY12" s="71">
        <v>0.98</v>
      </c>
      <c r="AZ12" s="339">
        <v>9</v>
      </c>
    </row>
    <row r="13" spans="1:52" ht="13.5" thickBot="1" x14ac:dyDescent="0.25">
      <c r="C13" s="129" t="s">
        <v>638</v>
      </c>
      <c r="D13" s="333"/>
      <c r="F13" s="71">
        <v>80</v>
      </c>
      <c r="H13" s="71">
        <v>80</v>
      </c>
      <c r="K13" s="71">
        <v>0.6</v>
      </c>
      <c r="L13" s="71">
        <v>0.6</v>
      </c>
      <c r="M13" s="71">
        <v>0.6</v>
      </c>
      <c r="N13" s="71">
        <v>0.6</v>
      </c>
      <c r="O13" s="71">
        <v>0.6</v>
      </c>
      <c r="P13" s="71">
        <v>0.6</v>
      </c>
      <c r="Q13" s="71">
        <v>0.6</v>
      </c>
      <c r="R13" s="71">
        <v>0.6</v>
      </c>
      <c r="S13" s="71">
        <v>0.6</v>
      </c>
      <c r="T13" s="337">
        <v>0.6</v>
      </c>
      <c r="U13" s="340">
        <v>10</v>
      </c>
      <c r="X13" s="71">
        <v>0.72</v>
      </c>
      <c r="Y13" s="71">
        <v>0.72</v>
      </c>
      <c r="Z13" s="71">
        <v>0.72</v>
      </c>
      <c r="AA13" s="71">
        <v>0.72</v>
      </c>
      <c r="AB13" s="71">
        <v>0.72</v>
      </c>
      <c r="AC13" s="337">
        <v>0.72</v>
      </c>
      <c r="AD13" s="344">
        <v>7</v>
      </c>
      <c r="AE13" s="332"/>
      <c r="AG13" s="71">
        <v>40</v>
      </c>
      <c r="AH13" s="71">
        <v>100</v>
      </c>
      <c r="AI13" s="71">
        <v>160</v>
      </c>
      <c r="AJ13" s="71">
        <v>250</v>
      </c>
      <c r="AK13" s="71">
        <v>400</v>
      </c>
      <c r="AL13" s="337">
        <v>630</v>
      </c>
      <c r="AM13" s="340">
        <v>10</v>
      </c>
      <c r="AN13" s="353"/>
      <c r="AP13" s="71">
        <v>1</v>
      </c>
      <c r="AQ13" s="71">
        <v>1</v>
      </c>
      <c r="AR13" s="71">
        <v>1</v>
      </c>
      <c r="AS13" s="71">
        <v>1</v>
      </c>
      <c r="AT13" s="71">
        <v>1</v>
      </c>
      <c r="AU13" s="71">
        <v>1</v>
      </c>
      <c r="AV13" s="71">
        <v>1</v>
      </c>
      <c r="AW13" s="71">
        <v>1</v>
      </c>
      <c r="AX13" s="71">
        <v>1</v>
      </c>
      <c r="AY13" s="71">
        <v>1</v>
      </c>
      <c r="AZ13" s="340">
        <v>10</v>
      </c>
    </row>
    <row r="14" spans="1:52" x14ac:dyDescent="0.2">
      <c r="F14" s="71">
        <v>100</v>
      </c>
      <c r="H14" s="71">
        <v>100</v>
      </c>
      <c r="K14" s="71">
        <v>0.625</v>
      </c>
      <c r="L14" s="71">
        <v>0.625</v>
      </c>
      <c r="M14" s="71">
        <v>0.625</v>
      </c>
      <c r="N14" s="71">
        <v>0.625</v>
      </c>
      <c r="O14" s="71">
        <v>0.625</v>
      </c>
      <c r="P14" s="71">
        <v>0.625</v>
      </c>
      <c r="Q14" s="71">
        <v>0.625</v>
      </c>
      <c r="R14" s="71">
        <v>0.625</v>
      </c>
      <c r="S14" s="71">
        <v>0.625</v>
      </c>
      <c r="T14" s="71">
        <v>0.625</v>
      </c>
      <c r="X14" s="71">
        <v>0.76</v>
      </c>
      <c r="Y14" s="71">
        <v>0.76</v>
      </c>
      <c r="Z14" s="71">
        <v>0.76</v>
      </c>
      <c r="AA14" s="71">
        <v>0.76</v>
      </c>
      <c r="AB14" s="71">
        <v>0.76</v>
      </c>
      <c r="AC14" s="337">
        <v>0.76</v>
      </c>
      <c r="AD14" s="344">
        <v>7.5</v>
      </c>
      <c r="AE14" s="332"/>
    </row>
    <row r="15" spans="1:52" x14ac:dyDescent="0.2">
      <c r="F15" s="71">
        <v>125</v>
      </c>
      <c r="H15" s="71">
        <v>125</v>
      </c>
      <c r="K15" s="71">
        <v>0.65</v>
      </c>
      <c r="L15" s="71">
        <v>0.65</v>
      </c>
      <c r="M15" s="71">
        <v>0.65</v>
      </c>
      <c r="N15" s="71">
        <v>0.65</v>
      </c>
      <c r="O15" s="71">
        <v>0.65</v>
      </c>
      <c r="P15" s="71">
        <v>0.65</v>
      </c>
      <c r="Q15" s="71">
        <v>0.65</v>
      </c>
      <c r="R15" s="71">
        <v>0.65</v>
      </c>
      <c r="S15" s="71">
        <v>0.65</v>
      </c>
      <c r="T15" s="71">
        <v>0.65</v>
      </c>
      <c r="X15" s="71">
        <v>0.8</v>
      </c>
      <c r="Y15" s="71">
        <v>0.8</v>
      </c>
      <c r="Z15" s="71">
        <v>0.8</v>
      </c>
      <c r="AA15" s="71">
        <v>0.8</v>
      </c>
      <c r="AB15" s="71">
        <v>0.8</v>
      </c>
      <c r="AC15" s="337">
        <v>0.8</v>
      </c>
      <c r="AD15" s="344">
        <v>8</v>
      </c>
      <c r="AE15" s="332"/>
    </row>
    <row r="16" spans="1:52" x14ac:dyDescent="0.2">
      <c r="F16" s="71">
        <v>160</v>
      </c>
      <c r="H16" s="71">
        <v>160</v>
      </c>
      <c r="K16" s="71">
        <v>0.67500000000000004</v>
      </c>
      <c r="L16" s="71">
        <v>0.67500000000000004</v>
      </c>
      <c r="M16" s="71">
        <v>0.67500000000000004</v>
      </c>
      <c r="N16" s="71">
        <v>0.67500000000000004</v>
      </c>
      <c r="O16" s="71">
        <v>0.67500000000000004</v>
      </c>
      <c r="P16" s="71">
        <v>0.67500000000000004</v>
      </c>
      <c r="Q16" s="71">
        <v>0.67500000000000004</v>
      </c>
      <c r="R16" s="71">
        <v>0.67500000000000004</v>
      </c>
      <c r="S16" s="71">
        <v>0.67500000000000004</v>
      </c>
      <c r="T16" s="71">
        <v>0.67500000000000004</v>
      </c>
      <c r="X16" s="71">
        <v>0.84</v>
      </c>
      <c r="Y16" s="71">
        <v>0.84</v>
      </c>
      <c r="Z16" s="71">
        <v>0.84</v>
      </c>
      <c r="AA16" s="71">
        <v>0.84</v>
      </c>
      <c r="AB16" s="71">
        <v>0.84</v>
      </c>
      <c r="AC16" s="337">
        <v>0.84</v>
      </c>
      <c r="AD16" s="344">
        <v>8.5</v>
      </c>
      <c r="AE16" s="332"/>
    </row>
    <row r="17" spans="6:31" x14ac:dyDescent="0.2">
      <c r="F17" s="71">
        <v>200</v>
      </c>
      <c r="H17" s="71">
        <v>200</v>
      </c>
      <c r="K17" s="71">
        <v>0.7</v>
      </c>
      <c r="L17" s="71">
        <v>0.7</v>
      </c>
      <c r="M17" s="71">
        <v>0.7</v>
      </c>
      <c r="N17" s="71">
        <v>0.7</v>
      </c>
      <c r="O17" s="71">
        <v>0.7</v>
      </c>
      <c r="P17" s="71">
        <v>0.7</v>
      </c>
      <c r="Q17" s="71">
        <v>0.7</v>
      </c>
      <c r="R17" s="71">
        <v>0.7</v>
      </c>
      <c r="S17" s="71">
        <v>0.7</v>
      </c>
      <c r="T17" s="71">
        <v>0.7</v>
      </c>
      <c r="X17" s="71">
        <v>0.88</v>
      </c>
      <c r="Y17" s="71">
        <v>0.88</v>
      </c>
      <c r="Z17" s="71">
        <v>0.88</v>
      </c>
      <c r="AA17" s="71">
        <v>0.88</v>
      </c>
      <c r="AB17" s="71">
        <v>0.88</v>
      </c>
      <c r="AC17" s="337">
        <v>0.88</v>
      </c>
      <c r="AD17" s="344">
        <v>9</v>
      </c>
      <c r="AE17" s="332"/>
    </row>
    <row r="18" spans="6:31" ht="13.5" thickBot="1" x14ac:dyDescent="0.25">
      <c r="F18" s="71">
        <v>250</v>
      </c>
      <c r="H18" s="71">
        <v>250</v>
      </c>
      <c r="K18" s="71">
        <v>0.72499999999999998</v>
      </c>
      <c r="L18" s="71">
        <v>0.72499999999999998</v>
      </c>
      <c r="M18" s="71">
        <v>0.72499999999999998</v>
      </c>
      <c r="N18" s="71">
        <v>0.72499999999999998</v>
      </c>
      <c r="O18" s="71">
        <v>0.72499999999999998</v>
      </c>
      <c r="P18" s="71">
        <v>0.72499999999999998</v>
      </c>
      <c r="Q18" s="71">
        <v>0.72499999999999998</v>
      </c>
      <c r="R18" s="71">
        <v>0.72499999999999998</v>
      </c>
      <c r="S18" s="71">
        <v>0.72499999999999998</v>
      </c>
      <c r="T18" s="71">
        <v>0.72499999999999998</v>
      </c>
      <c r="X18" s="71">
        <v>0.92</v>
      </c>
      <c r="Y18" s="71">
        <v>0.92</v>
      </c>
      <c r="Z18" s="71">
        <v>0.92</v>
      </c>
      <c r="AA18" s="71">
        <v>0.92</v>
      </c>
      <c r="AB18" s="71">
        <v>0.92</v>
      </c>
      <c r="AC18" s="337">
        <v>0.92</v>
      </c>
      <c r="AD18" s="345">
        <v>10</v>
      </c>
      <c r="AE18" s="332"/>
    </row>
    <row r="19" spans="6:31" x14ac:dyDescent="0.2">
      <c r="F19" s="71">
        <v>315</v>
      </c>
      <c r="H19" s="71">
        <v>320</v>
      </c>
      <c r="K19" s="71">
        <v>0.75</v>
      </c>
      <c r="L19" s="71">
        <v>0.75</v>
      </c>
      <c r="M19" s="71">
        <v>0.75</v>
      </c>
      <c r="N19" s="71">
        <v>0.75</v>
      </c>
      <c r="O19" s="71">
        <v>0.75</v>
      </c>
      <c r="P19" s="71">
        <v>0.75</v>
      </c>
      <c r="Q19" s="71">
        <v>0.75</v>
      </c>
      <c r="R19" s="71">
        <v>0.75</v>
      </c>
      <c r="S19" s="71">
        <v>0.75</v>
      </c>
      <c r="T19" s="71">
        <v>0.75</v>
      </c>
      <c r="X19" s="71">
        <v>0.96</v>
      </c>
      <c r="Y19" s="71">
        <v>0.96</v>
      </c>
      <c r="Z19" s="71">
        <v>0.96</v>
      </c>
      <c r="AA19" s="71">
        <v>0.96</v>
      </c>
      <c r="AB19" s="71">
        <v>0.96</v>
      </c>
      <c r="AC19" s="71">
        <v>0.96</v>
      </c>
      <c r="AD19" s="332"/>
      <c r="AE19" s="332"/>
    </row>
    <row r="20" spans="6:31" x14ac:dyDescent="0.2">
      <c r="F20" s="71">
        <v>400</v>
      </c>
      <c r="H20" s="71">
        <v>400</v>
      </c>
      <c r="K20" s="71">
        <v>0.77500000000000002</v>
      </c>
      <c r="L20" s="71">
        <v>0.77500000000000002</v>
      </c>
      <c r="M20" s="71">
        <v>0.77500000000000002</v>
      </c>
      <c r="N20" s="71">
        <v>0.77500000000000002</v>
      </c>
      <c r="O20" s="71">
        <v>0.77500000000000002</v>
      </c>
      <c r="P20" s="71">
        <v>0.77500000000000002</v>
      </c>
      <c r="Q20" s="71">
        <v>0.77500000000000002</v>
      </c>
      <c r="R20" s="71">
        <v>0.77500000000000002</v>
      </c>
      <c r="S20" s="71">
        <v>0.77500000000000002</v>
      </c>
      <c r="T20" s="71">
        <v>0.77500000000000002</v>
      </c>
      <c r="X20" s="71">
        <v>1</v>
      </c>
      <c r="Y20" s="71">
        <v>1</v>
      </c>
      <c r="Z20" s="71">
        <v>1</v>
      </c>
      <c r="AA20" s="71">
        <v>1</v>
      </c>
      <c r="AB20" s="71">
        <v>1</v>
      </c>
      <c r="AC20" s="71">
        <v>1</v>
      </c>
      <c r="AD20" s="332"/>
      <c r="AE20" s="332"/>
    </row>
    <row r="21" spans="6:31" x14ac:dyDescent="0.2">
      <c r="F21" s="71">
        <v>500</v>
      </c>
      <c r="H21" s="71">
        <v>500</v>
      </c>
      <c r="K21" s="71">
        <v>0.79999999999999905</v>
      </c>
      <c r="L21" s="71">
        <v>0.79999999999999905</v>
      </c>
      <c r="M21" s="71">
        <v>0.79999999999999905</v>
      </c>
      <c r="N21" s="71">
        <v>0.79999999999999905</v>
      </c>
      <c r="O21" s="71">
        <v>0.79999999999999905</v>
      </c>
      <c r="P21" s="71">
        <v>0.79999999999999905</v>
      </c>
      <c r="Q21" s="71">
        <v>0.79999999999999905</v>
      </c>
      <c r="R21" s="71">
        <v>0.79999999999999905</v>
      </c>
      <c r="S21" s="71">
        <v>0.79999999999999905</v>
      </c>
      <c r="T21" s="71">
        <v>0.79999999999999905</v>
      </c>
    </row>
    <row r="22" spans="6:31" x14ac:dyDescent="0.2">
      <c r="F22" s="71">
        <v>630</v>
      </c>
      <c r="H22" s="71">
        <v>630</v>
      </c>
      <c r="K22" s="71">
        <v>0.82499999999999896</v>
      </c>
      <c r="L22" s="71">
        <v>0.82499999999999896</v>
      </c>
      <c r="M22" s="71">
        <v>0.82499999999999896</v>
      </c>
      <c r="N22" s="71">
        <v>0.82499999999999896</v>
      </c>
      <c r="O22" s="71">
        <v>0.82499999999999896</v>
      </c>
      <c r="P22" s="71">
        <v>0.82499999999999896</v>
      </c>
      <c r="Q22" s="71">
        <v>0.82499999999999896</v>
      </c>
      <c r="R22" s="71">
        <v>0.82499999999999896</v>
      </c>
      <c r="S22" s="71">
        <v>0.82499999999999896</v>
      </c>
      <c r="T22" s="71">
        <v>0.82499999999999896</v>
      </c>
    </row>
    <row r="23" spans="6:31" x14ac:dyDescent="0.2">
      <c r="F23" s="71">
        <v>800</v>
      </c>
      <c r="H23" s="71">
        <v>800</v>
      </c>
      <c r="K23" s="71">
        <v>0.84999999999999898</v>
      </c>
      <c r="L23" s="71">
        <v>0.84999999999999898</v>
      </c>
      <c r="M23" s="71">
        <v>0.84999999999999898</v>
      </c>
      <c r="N23" s="71">
        <v>0.84999999999999898</v>
      </c>
      <c r="O23" s="71">
        <v>0.84999999999999898</v>
      </c>
      <c r="P23" s="71">
        <v>0.84999999999999898</v>
      </c>
      <c r="Q23" s="71">
        <v>0.84999999999999898</v>
      </c>
      <c r="R23" s="71">
        <v>0.84999999999999898</v>
      </c>
      <c r="S23" s="71">
        <v>0.84999999999999898</v>
      </c>
      <c r="T23" s="71">
        <v>0.84999999999999898</v>
      </c>
    </row>
    <row r="24" spans="6:31" x14ac:dyDescent="0.2">
      <c r="F24" s="71">
        <v>1000</v>
      </c>
      <c r="H24" s="71">
        <v>1000</v>
      </c>
      <c r="K24" s="71">
        <v>0.874999999999999</v>
      </c>
      <c r="L24" s="71">
        <v>0.874999999999999</v>
      </c>
      <c r="M24" s="71">
        <v>0.874999999999999</v>
      </c>
      <c r="N24" s="71">
        <v>0.874999999999999</v>
      </c>
      <c r="O24" s="71">
        <v>0.874999999999999</v>
      </c>
      <c r="P24" s="71">
        <v>0.874999999999999</v>
      </c>
      <c r="Q24" s="71">
        <v>0.874999999999999</v>
      </c>
      <c r="R24" s="71">
        <v>0.874999999999999</v>
      </c>
      <c r="S24" s="71">
        <v>0.874999999999999</v>
      </c>
      <c r="T24" s="71">
        <v>0.874999999999999</v>
      </c>
    </row>
    <row r="25" spans="6:31" x14ac:dyDescent="0.2">
      <c r="F25" s="71">
        <v>1250</v>
      </c>
      <c r="H25" s="71">
        <v>1250</v>
      </c>
      <c r="K25" s="71">
        <v>0.89999999999999902</v>
      </c>
      <c r="L25" s="71">
        <v>0.89999999999999902</v>
      </c>
      <c r="M25" s="71">
        <v>0.89999999999999902</v>
      </c>
      <c r="N25" s="71">
        <v>0.89999999999999902</v>
      </c>
      <c r="O25" s="71">
        <v>0.89999999999999902</v>
      </c>
      <c r="P25" s="71">
        <v>0.89999999999999902</v>
      </c>
      <c r="Q25" s="71">
        <v>0.89999999999999902</v>
      </c>
      <c r="R25" s="71">
        <v>0.89999999999999902</v>
      </c>
      <c r="S25" s="71">
        <v>0.89999999999999902</v>
      </c>
      <c r="T25" s="71">
        <v>0.89999999999999902</v>
      </c>
    </row>
    <row r="26" spans="6:31" x14ac:dyDescent="0.2">
      <c r="F26" s="71">
        <v>1600</v>
      </c>
      <c r="H26" s="71">
        <v>1600</v>
      </c>
      <c r="K26" s="71">
        <v>0.92499999999999905</v>
      </c>
      <c r="L26" s="71">
        <v>0.92499999999999905</v>
      </c>
      <c r="M26" s="71">
        <v>0.92499999999999905</v>
      </c>
      <c r="N26" s="71">
        <v>0.92499999999999905</v>
      </c>
      <c r="O26" s="71">
        <v>0.92499999999999905</v>
      </c>
      <c r="P26" s="71">
        <v>0.92499999999999905</v>
      </c>
      <c r="Q26" s="71">
        <v>0.92499999999999905</v>
      </c>
      <c r="R26" s="71">
        <v>0.92499999999999905</v>
      </c>
      <c r="S26" s="71">
        <v>0.92499999999999905</v>
      </c>
      <c r="T26" s="71">
        <v>0.92499999999999905</v>
      </c>
    </row>
    <row r="27" spans="6:31" x14ac:dyDescent="0.2">
      <c r="H27" s="71">
        <v>2000</v>
      </c>
      <c r="K27" s="71">
        <v>0.94999999999999896</v>
      </c>
      <c r="L27" s="71">
        <v>0.94999999999999896</v>
      </c>
      <c r="M27" s="71">
        <v>0.94999999999999896</v>
      </c>
      <c r="N27" s="71">
        <v>0.94999999999999896</v>
      </c>
      <c r="O27" s="71">
        <v>0.94999999999999896</v>
      </c>
      <c r="P27" s="71">
        <v>0.94999999999999896</v>
      </c>
      <c r="Q27" s="71">
        <v>0.94999999999999896</v>
      </c>
      <c r="R27" s="71">
        <v>0.94999999999999896</v>
      </c>
      <c r="S27" s="71">
        <v>0.94999999999999896</v>
      </c>
      <c r="T27" s="71">
        <v>0.94999999999999896</v>
      </c>
    </row>
    <row r="28" spans="6:31" x14ac:dyDescent="0.2">
      <c r="H28" s="71">
        <v>2500</v>
      </c>
      <c r="K28" s="71">
        <v>0.97499999999999898</v>
      </c>
      <c r="L28" s="71">
        <v>0.97499999999999898</v>
      </c>
      <c r="M28" s="71">
        <v>0.97499999999999898</v>
      </c>
      <c r="N28" s="71">
        <v>0.97499999999999898</v>
      </c>
      <c r="O28" s="71">
        <v>0.97499999999999898</v>
      </c>
      <c r="P28" s="71">
        <v>0.97499999999999898</v>
      </c>
      <c r="Q28" s="71">
        <v>0.97499999999999898</v>
      </c>
      <c r="R28" s="71">
        <v>0.97499999999999898</v>
      </c>
      <c r="S28" s="71">
        <v>0.97499999999999898</v>
      </c>
      <c r="T28" s="71">
        <v>0.97499999999999898</v>
      </c>
    </row>
    <row r="29" spans="6:31" x14ac:dyDescent="0.2">
      <c r="H29" s="71">
        <v>3200</v>
      </c>
      <c r="K29" s="71">
        <v>0.999999999999999</v>
      </c>
      <c r="L29" s="71">
        <v>0.999999999999999</v>
      </c>
      <c r="M29" s="71">
        <v>0.999999999999999</v>
      </c>
      <c r="N29" s="71">
        <v>0.999999999999999</v>
      </c>
      <c r="O29" s="71">
        <v>0.999999999999999</v>
      </c>
      <c r="P29" s="71">
        <v>0.999999999999999</v>
      </c>
      <c r="Q29" s="71">
        <v>0.999999999999999</v>
      </c>
      <c r="R29" s="71">
        <v>0.999999999999999</v>
      </c>
      <c r="S29" s="71">
        <v>0.999999999999999</v>
      </c>
      <c r="T29" s="71">
        <v>0.999999999999999</v>
      </c>
    </row>
    <row r="30" spans="6:31" x14ac:dyDescent="0.2">
      <c r="H30" s="71">
        <v>4000</v>
      </c>
    </row>
    <row r="31" spans="6:31" x14ac:dyDescent="0.2">
      <c r="H31" s="71">
        <v>5000</v>
      </c>
    </row>
    <row r="32" spans="6:31" x14ac:dyDescent="0.2">
      <c r="H32" s="71">
        <v>6300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27"/>
  <sheetViews>
    <sheetView workbookViewId="0">
      <selection activeCell="C51" sqref="C51"/>
    </sheetView>
  </sheetViews>
  <sheetFormatPr defaultRowHeight="12.75" x14ac:dyDescent="0.2"/>
  <cols>
    <col min="1" max="1" width="16.42578125" customWidth="1"/>
  </cols>
  <sheetData>
    <row r="1" spans="1:5" x14ac:dyDescent="0.2">
      <c r="A1" t="s">
        <v>707</v>
      </c>
    </row>
    <row r="3" spans="1:5" x14ac:dyDescent="0.2">
      <c r="A3" s="1081" t="s">
        <v>831</v>
      </c>
      <c r="B3" s="1081"/>
      <c r="C3" s="1081"/>
      <c r="D3" s="1081"/>
      <c r="E3" s="71">
        <v>20</v>
      </c>
    </row>
    <row r="4" spans="1:5" x14ac:dyDescent="0.2">
      <c r="A4" s="431"/>
      <c r="B4" s="431"/>
    </row>
    <row r="5" spans="1:5" x14ac:dyDescent="0.2">
      <c r="A5" s="126" t="s">
        <v>832</v>
      </c>
    </row>
    <row r="6" spans="1:5" x14ac:dyDescent="0.2">
      <c r="A6" s="129" t="s">
        <v>708</v>
      </c>
      <c r="B6" s="129" t="s">
        <v>709</v>
      </c>
      <c r="C6" s="129" t="s">
        <v>710</v>
      </c>
    </row>
    <row r="7" spans="1:5" x14ac:dyDescent="0.2">
      <c r="A7" s="71">
        <v>1.5</v>
      </c>
      <c r="B7" s="71">
        <v>12.1</v>
      </c>
      <c r="C7" s="71">
        <v>18.100000000000001</v>
      </c>
    </row>
    <row r="8" spans="1:5" x14ac:dyDescent="0.2">
      <c r="A8" s="71">
        <v>2.5</v>
      </c>
      <c r="B8" s="71">
        <v>7.41</v>
      </c>
      <c r="C8" s="71">
        <v>12.1</v>
      </c>
    </row>
    <row r="9" spans="1:5" x14ac:dyDescent="0.2">
      <c r="A9" s="71">
        <v>4</v>
      </c>
      <c r="B9" s="71">
        <v>4.6100000000000003</v>
      </c>
      <c r="C9" s="71">
        <v>7.41</v>
      </c>
    </row>
    <row r="10" spans="1:5" x14ac:dyDescent="0.2">
      <c r="A10" s="71">
        <v>6</v>
      </c>
      <c r="B10" s="71">
        <v>3.08</v>
      </c>
      <c r="C10" s="71">
        <v>5.1100000000000003</v>
      </c>
    </row>
    <row r="11" spans="1:5" x14ac:dyDescent="0.2">
      <c r="A11" s="71">
        <v>10</v>
      </c>
      <c r="B11" s="71">
        <v>1.83</v>
      </c>
      <c r="C11" s="71">
        <v>3.08</v>
      </c>
    </row>
    <row r="12" spans="1:5" x14ac:dyDescent="0.2">
      <c r="A12" s="71">
        <v>16</v>
      </c>
      <c r="B12" s="71">
        <v>1.1499999999999999</v>
      </c>
      <c r="C12" s="71">
        <v>1.91</v>
      </c>
    </row>
    <row r="13" spans="1:5" x14ac:dyDescent="0.2">
      <c r="A13" s="71">
        <v>25</v>
      </c>
      <c r="B13" s="71">
        <v>0.72699999999999998</v>
      </c>
      <c r="C13" s="71">
        <v>1.2</v>
      </c>
    </row>
    <row r="14" spans="1:5" x14ac:dyDescent="0.2">
      <c r="A14" s="71">
        <v>35</v>
      </c>
      <c r="B14" s="71">
        <v>0.52400000000000002</v>
      </c>
      <c r="C14" s="71">
        <v>0.86799999999999999</v>
      </c>
    </row>
    <row r="15" spans="1:5" x14ac:dyDescent="0.2">
      <c r="A15" s="71">
        <v>50</v>
      </c>
      <c r="B15" s="71">
        <v>0.38700000000000001</v>
      </c>
      <c r="C15" s="71">
        <v>0.64100000000000001</v>
      </c>
    </row>
    <row r="16" spans="1:5" x14ac:dyDescent="0.2">
      <c r="A16" s="71">
        <v>70</v>
      </c>
      <c r="B16" s="71">
        <v>0.26800000000000002</v>
      </c>
      <c r="C16" s="71">
        <v>0.443</v>
      </c>
    </row>
    <row r="17" spans="1:3" x14ac:dyDescent="0.2">
      <c r="A17" s="71">
        <v>95</v>
      </c>
      <c r="B17" s="71">
        <v>0.193</v>
      </c>
      <c r="C17" s="71">
        <v>0.32</v>
      </c>
    </row>
    <row r="18" spans="1:3" x14ac:dyDescent="0.2">
      <c r="A18" s="71">
        <v>120</v>
      </c>
      <c r="B18" s="71">
        <v>0.153</v>
      </c>
      <c r="C18" s="71">
        <v>0.253</v>
      </c>
    </row>
    <row r="19" spans="1:3" x14ac:dyDescent="0.2">
      <c r="A19" s="71">
        <v>150</v>
      </c>
      <c r="B19" s="71">
        <v>0.124</v>
      </c>
      <c r="C19" s="71">
        <v>0.20599999999999999</v>
      </c>
    </row>
    <row r="20" spans="1:3" x14ac:dyDescent="0.2">
      <c r="A20" s="71">
        <v>185</v>
      </c>
      <c r="B20" s="71">
        <v>9.9099999999999994E-2</v>
      </c>
      <c r="C20" s="71">
        <v>0.16400000000000001</v>
      </c>
    </row>
    <row r="21" spans="1:3" x14ac:dyDescent="0.2">
      <c r="A21" s="71">
        <v>240</v>
      </c>
      <c r="B21" s="71">
        <v>7.5399999999999995E-2</v>
      </c>
      <c r="C21" s="71">
        <v>0.125</v>
      </c>
    </row>
    <row r="22" spans="1:3" x14ac:dyDescent="0.2">
      <c r="A22" s="71">
        <v>300</v>
      </c>
      <c r="B22" s="71">
        <v>6.0100000000000001E-2</v>
      </c>
      <c r="C22" s="71">
        <v>0.1</v>
      </c>
    </row>
    <row r="23" spans="1:3" x14ac:dyDescent="0.2">
      <c r="A23" s="71">
        <v>400</v>
      </c>
      <c r="B23" s="71">
        <v>4.7E-2</v>
      </c>
      <c r="C23" s="71">
        <v>7.7799999999999994E-2</v>
      </c>
    </row>
    <row r="24" spans="1:3" x14ac:dyDescent="0.2">
      <c r="A24" s="71">
        <v>500</v>
      </c>
      <c r="B24" s="71">
        <v>3.6600000000000001E-2</v>
      </c>
      <c r="C24" s="71">
        <v>6.0499999999999998E-2</v>
      </c>
    </row>
    <row r="25" spans="1:3" x14ac:dyDescent="0.2">
      <c r="A25" s="71">
        <v>625</v>
      </c>
      <c r="B25" s="71">
        <v>2.8299999999999999E-2</v>
      </c>
      <c r="C25" s="71">
        <v>4.6899999999999997E-2</v>
      </c>
    </row>
    <row r="26" spans="1:3" x14ac:dyDescent="0.2">
      <c r="A26" s="71">
        <v>800</v>
      </c>
      <c r="B26" s="71">
        <v>2.2100000000000002E-2</v>
      </c>
      <c r="C26" s="71">
        <v>3.6700000000000003E-2</v>
      </c>
    </row>
    <row r="27" spans="1:3" x14ac:dyDescent="0.2">
      <c r="A27" s="71">
        <v>1000</v>
      </c>
      <c r="B27" s="71">
        <v>1.7600000000000001E-2</v>
      </c>
      <c r="C27" s="71">
        <v>2.9100000000000001E-2</v>
      </c>
    </row>
  </sheetData>
  <mergeCells count="1">
    <mergeCell ref="A3:D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O76"/>
  <sheetViews>
    <sheetView workbookViewId="0">
      <selection activeCell="B6" sqref="B6"/>
    </sheetView>
  </sheetViews>
  <sheetFormatPr defaultRowHeight="12.75" x14ac:dyDescent="0.2"/>
  <sheetData>
    <row r="1" spans="1:5" x14ac:dyDescent="0.2">
      <c r="A1" t="s">
        <v>653</v>
      </c>
    </row>
    <row r="3" spans="1:5" x14ac:dyDescent="0.2">
      <c r="A3" s="1096" t="s">
        <v>654</v>
      </c>
      <c r="B3" s="1097"/>
      <c r="C3" s="1097"/>
      <c r="D3" s="1097"/>
      <c r="E3" s="1098"/>
    </row>
    <row r="4" spans="1:5" ht="25.5" customHeight="1" x14ac:dyDescent="0.2">
      <c r="A4" s="1099" t="s">
        <v>655</v>
      </c>
      <c r="B4" s="1100"/>
      <c r="C4" s="1100"/>
      <c r="D4" s="1100"/>
      <c r="E4" s="1101"/>
    </row>
    <row r="5" spans="1:5" ht="51" x14ac:dyDescent="0.2">
      <c r="A5" s="346" t="s">
        <v>656</v>
      </c>
      <c r="B5" s="1102" t="s">
        <v>658</v>
      </c>
      <c r="C5" s="1103"/>
      <c r="D5" s="1102" t="s">
        <v>659</v>
      </c>
      <c r="E5" s="1103"/>
    </row>
    <row r="6" spans="1:5" ht="51" x14ac:dyDescent="0.2">
      <c r="A6" s="347" t="s">
        <v>657</v>
      </c>
      <c r="B6" s="348" t="s">
        <v>660</v>
      </c>
      <c r="C6" s="348" t="s">
        <v>661</v>
      </c>
      <c r="D6" s="348" t="s">
        <v>660</v>
      </c>
      <c r="E6" s="348" t="s">
        <v>661</v>
      </c>
    </row>
    <row r="7" spans="1:5" x14ac:dyDescent="0.2">
      <c r="A7" s="374">
        <v>1.5</v>
      </c>
      <c r="B7" s="376">
        <v>0.107</v>
      </c>
      <c r="C7" s="376">
        <v>0.114</v>
      </c>
      <c r="D7" s="376">
        <v>0.10299999999999999</v>
      </c>
      <c r="E7" s="376">
        <v>0.109</v>
      </c>
    </row>
    <row r="8" spans="1:5" x14ac:dyDescent="0.2">
      <c r="A8" s="374">
        <v>2.5</v>
      </c>
      <c r="B8" s="376">
        <v>0.1</v>
      </c>
      <c r="C8" s="376">
        <v>0.105</v>
      </c>
      <c r="D8" s="376">
        <v>9.5000000000000001E-2</v>
      </c>
      <c r="E8" s="376">
        <v>0.10100000000000001</v>
      </c>
    </row>
    <row r="9" spans="1:5" x14ac:dyDescent="0.2">
      <c r="A9" s="374">
        <v>4</v>
      </c>
      <c r="B9" s="376">
        <v>0.1</v>
      </c>
      <c r="C9" s="376">
        <v>0.107</v>
      </c>
      <c r="D9" s="376">
        <v>0.09</v>
      </c>
      <c r="E9" s="376">
        <v>9.6000000000000002E-2</v>
      </c>
    </row>
    <row r="10" spans="1:5" x14ac:dyDescent="0.2">
      <c r="A10" s="374">
        <v>6</v>
      </c>
      <c r="B10" s="376">
        <v>9.2999999999999999E-2</v>
      </c>
      <c r="C10" s="376">
        <v>9.9000000000000005E-2</v>
      </c>
      <c r="D10" s="376">
        <v>8.5000000000000006E-2</v>
      </c>
      <c r="E10" s="376">
        <v>0.09</v>
      </c>
    </row>
    <row r="11" spans="1:5" x14ac:dyDescent="0.2">
      <c r="A11" s="374">
        <v>10</v>
      </c>
      <c r="B11" s="376">
        <v>8.6999999999999994E-2</v>
      </c>
      <c r="C11" s="376">
        <v>9.2999999999999999E-2</v>
      </c>
      <c r="D11" s="376">
        <v>0.08</v>
      </c>
      <c r="E11" s="376">
        <v>8.5000000000000006E-2</v>
      </c>
    </row>
    <row r="12" spans="1:5" x14ac:dyDescent="0.2">
      <c r="A12" s="374">
        <v>16</v>
      </c>
      <c r="B12" s="376">
        <v>8.2000000000000003E-2</v>
      </c>
      <c r="C12" s="376">
        <v>8.8999999999999996E-2</v>
      </c>
      <c r="D12" s="376">
        <v>7.5999999999999998E-2</v>
      </c>
      <c r="E12" s="376">
        <v>8.3000000000000004E-2</v>
      </c>
    </row>
    <row r="13" spans="1:5" x14ac:dyDescent="0.2">
      <c r="A13" s="374">
        <v>25</v>
      </c>
      <c r="B13" s="376">
        <v>7.9000000000000001E-2</v>
      </c>
      <c r="C13" s="376">
        <v>8.5000000000000006E-2</v>
      </c>
      <c r="D13" s="376">
        <v>7.5999999999999998E-2</v>
      </c>
      <c r="E13" s="376">
        <v>7.4999999999999997E-2</v>
      </c>
    </row>
    <row r="14" spans="1:5" x14ac:dyDescent="0.2">
      <c r="A14" s="374">
        <v>35</v>
      </c>
      <c r="B14" s="376">
        <v>7.6999999999999999E-2</v>
      </c>
      <c r="C14" s="376">
        <v>8.2000000000000003E-2</v>
      </c>
      <c r="D14" s="376">
        <v>7.2999999999999995E-2</v>
      </c>
      <c r="E14" s="376">
        <v>7.6999999999999999E-2</v>
      </c>
    </row>
    <row r="15" spans="1:5" x14ac:dyDescent="0.2">
      <c r="A15" s="374">
        <v>50</v>
      </c>
      <c r="B15" s="376">
        <v>7.5999999999999998E-2</v>
      </c>
      <c r="C15" s="376">
        <v>8.2000000000000003E-2</v>
      </c>
      <c r="D15" s="376">
        <v>7.1999999999999995E-2</v>
      </c>
      <c r="E15" s="376">
        <v>7.6999999999999999E-2</v>
      </c>
    </row>
    <row r="16" spans="1:5" x14ac:dyDescent="0.2">
      <c r="A16" s="374">
        <v>70</v>
      </c>
      <c r="B16" s="376">
        <v>7.3999999999999996E-2</v>
      </c>
      <c r="C16" s="376">
        <v>8.1000000000000003E-2</v>
      </c>
      <c r="D16" s="376">
        <v>7.0999999999999994E-2</v>
      </c>
      <c r="E16" s="376">
        <v>7.6999999999999999E-2</v>
      </c>
    </row>
    <row r="17" spans="1:15" x14ac:dyDescent="0.2">
      <c r="A17" s="374">
        <v>95</v>
      </c>
      <c r="B17" s="376">
        <v>7.2999999999999995E-2</v>
      </c>
      <c r="C17" s="376">
        <v>8.1000000000000003E-2</v>
      </c>
      <c r="D17" s="376">
        <v>6.9000000000000006E-2</v>
      </c>
      <c r="E17" s="376">
        <v>7.6999999999999999E-2</v>
      </c>
    </row>
    <row r="18" spans="1:15" x14ac:dyDescent="0.2">
      <c r="A18" s="374">
        <v>120</v>
      </c>
      <c r="B18" s="376">
        <v>7.1999999999999995E-2</v>
      </c>
      <c r="C18" s="376">
        <v>0.08</v>
      </c>
      <c r="D18" s="376">
        <v>6.9000000000000006E-2</v>
      </c>
      <c r="E18" s="376">
        <v>7.6999999999999999E-2</v>
      </c>
    </row>
    <row r="19" spans="1:15" x14ac:dyDescent="0.2">
      <c r="A19" s="374">
        <v>150</v>
      </c>
      <c r="B19" s="376">
        <v>7.1999999999999995E-2</v>
      </c>
      <c r="C19" s="376">
        <v>7.9000000000000001E-2</v>
      </c>
      <c r="D19" s="376">
        <v>6.9000000000000006E-2</v>
      </c>
      <c r="E19" s="376">
        <v>7.5999999999999998E-2</v>
      </c>
    </row>
    <row r="20" spans="1:15" x14ac:dyDescent="0.2">
      <c r="A20" s="374">
        <v>185</v>
      </c>
      <c r="B20" s="376">
        <v>7.1999999999999995E-2</v>
      </c>
      <c r="C20" s="376">
        <v>7.6999999999999999E-2</v>
      </c>
      <c r="D20" s="376">
        <v>6.9000000000000006E-2</v>
      </c>
      <c r="E20" s="376">
        <v>7.5999999999999998E-2</v>
      </c>
    </row>
    <row r="21" spans="1:15" x14ac:dyDescent="0.2">
      <c r="A21" s="374">
        <v>240</v>
      </c>
      <c r="B21" s="376">
        <v>7.0999999999999994E-2</v>
      </c>
      <c r="C21" s="376">
        <v>7.9000000000000001E-2</v>
      </c>
      <c r="D21" s="376">
        <v>6.9000000000000006E-2</v>
      </c>
      <c r="E21" s="376">
        <v>7.5999999999999998E-2</v>
      </c>
    </row>
    <row r="22" spans="1:15" x14ac:dyDescent="0.2">
      <c r="A22" s="374">
        <v>300</v>
      </c>
      <c r="B22" s="376">
        <v>7.0999999999999994E-2</v>
      </c>
      <c r="C22" s="376">
        <v>7.8E-2</v>
      </c>
      <c r="D22" s="376">
        <v>6.8000000000000005E-2</v>
      </c>
      <c r="E22" s="376">
        <v>7.4999999999999997E-2</v>
      </c>
    </row>
    <row r="23" spans="1:15" ht="27" customHeight="1" x14ac:dyDescent="0.2">
      <c r="A23" s="1104" t="s">
        <v>662</v>
      </c>
      <c r="B23" s="1105"/>
      <c r="C23" s="1105"/>
      <c r="D23" s="1105"/>
      <c r="E23" s="1106"/>
    </row>
    <row r="26" spans="1:15" x14ac:dyDescent="0.2">
      <c r="A26" s="1107" t="s">
        <v>663</v>
      </c>
      <c r="B26" s="1108"/>
      <c r="C26" s="1108"/>
      <c r="D26" s="1108"/>
      <c r="E26" s="1108"/>
      <c r="F26" s="1108"/>
      <c r="G26" s="1108"/>
      <c r="H26" s="1108"/>
      <c r="I26" s="1108"/>
      <c r="J26" s="1108"/>
      <c r="K26" s="1108"/>
      <c r="L26" s="1108"/>
      <c r="M26" s="1108"/>
      <c r="N26" s="1108"/>
      <c r="O26" s="1109"/>
    </row>
    <row r="27" spans="1:15" x14ac:dyDescent="0.2">
      <c r="A27" s="1110"/>
      <c r="B27" s="1111"/>
      <c r="C27" s="1111"/>
      <c r="D27" s="1111"/>
      <c r="E27" s="1111"/>
      <c r="F27" s="1111"/>
      <c r="G27" s="1111"/>
      <c r="H27" s="1111"/>
      <c r="I27" s="1111"/>
      <c r="J27" s="1111"/>
      <c r="K27" s="1111"/>
      <c r="L27" s="1111"/>
      <c r="M27" s="1111"/>
      <c r="N27" s="1111"/>
      <c r="O27" s="1112"/>
    </row>
    <row r="28" spans="1:15" x14ac:dyDescent="0.2">
      <c r="A28" s="1113" t="s">
        <v>664</v>
      </c>
      <c r="B28" s="1114"/>
      <c r="C28" s="1114"/>
      <c r="D28" s="1114"/>
      <c r="E28" s="1114"/>
      <c r="F28" s="1114"/>
      <c r="G28" s="1114"/>
      <c r="H28" s="1114"/>
      <c r="I28" s="1114"/>
      <c r="J28" s="1114"/>
      <c r="K28" s="1114"/>
      <c r="L28" s="1114"/>
      <c r="M28" s="1114"/>
      <c r="N28" s="1114"/>
      <c r="O28" s="1115"/>
    </row>
    <row r="29" spans="1:15" ht="24" customHeight="1" x14ac:dyDescent="0.2">
      <c r="A29" s="1116" t="s">
        <v>665</v>
      </c>
      <c r="B29" s="1117"/>
      <c r="C29" s="1085">
        <v>25</v>
      </c>
      <c r="D29" s="1085">
        <v>35</v>
      </c>
      <c r="E29" s="1085">
        <v>50</v>
      </c>
      <c r="F29" s="1085">
        <v>70</v>
      </c>
      <c r="G29" s="1085">
        <v>95</v>
      </c>
      <c r="H29" s="1085">
        <v>120</v>
      </c>
      <c r="I29" s="1085">
        <v>150</v>
      </c>
      <c r="J29" s="1085">
        <v>185</v>
      </c>
      <c r="K29" s="1085">
        <v>240</v>
      </c>
      <c r="L29" s="1085">
        <v>300</v>
      </c>
      <c r="M29" s="1085">
        <v>400</v>
      </c>
      <c r="N29" s="1088">
        <v>500</v>
      </c>
      <c r="O29" s="1089"/>
    </row>
    <row r="30" spans="1:15" x14ac:dyDescent="0.2">
      <c r="A30" s="1094"/>
      <c r="B30" s="1095"/>
      <c r="C30" s="1086"/>
      <c r="D30" s="1086"/>
      <c r="E30" s="1086"/>
      <c r="F30" s="1086"/>
      <c r="G30" s="1086"/>
      <c r="H30" s="1086"/>
      <c r="I30" s="1086"/>
      <c r="J30" s="1086"/>
      <c r="K30" s="1086"/>
      <c r="L30" s="1086"/>
      <c r="M30" s="1086"/>
      <c r="N30" s="1090"/>
      <c r="O30" s="1091"/>
    </row>
    <row r="31" spans="1:15" ht="14.25" customHeight="1" x14ac:dyDescent="0.2">
      <c r="A31" s="1092" t="s">
        <v>657</v>
      </c>
      <c r="B31" s="1093"/>
      <c r="C31" s="1087"/>
      <c r="D31" s="1087"/>
      <c r="E31" s="1087"/>
      <c r="F31" s="1087"/>
      <c r="G31" s="1087"/>
      <c r="H31" s="1087"/>
      <c r="I31" s="1087"/>
      <c r="J31" s="1087"/>
      <c r="K31" s="1087"/>
      <c r="L31" s="1087"/>
      <c r="M31" s="1087"/>
      <c r="N31" s="1092"/>
      <c r="O31" s="1093"/>
    </row>
    <row r="32" spans="1:15" ht="51" customHeight="1" x14ac:dyDescent="0.2">
      <c r="A32" s="1102" t="s">
        <v>666</v>
      </c>
      <c r="B32" s="1103"/>
      <c r="C32" s="1102" t="s">
        <v>667</v>
      </c>
      <c r="D32" s="1127"/>
      <c r="E32" s="1127"/>
      <c r="F32" s="1127"/>
      <c r="G32" s="1127"/>
      <c r="H32" s="1127"/>
      <c r="I32" s="1127"/>
      <c r="J32" s="1127"/>
      <c r="K32" s="1127"/>
      <c r="L32" s="1127"/>
      <c r="M32" s="1127"/>
      <c r="N32" s="1127"/>
      <c r="O32" s="1103"/>
    </row>
    <row r="33" spans="1:15" ht="25.5" x14ac:dyDescent="0.2">
      <c r="A33" s="1085" t="s">
        <v>668</v>
      </c>
      <c r="B33" s="348" t="s">
        <v>669</v>
      </c>
      <c r="C33" s="349">
        <v>0.115</v>
      </c>
      <c r="D33" s="349">
        <v>0.11</v>
      </c>
      <c r="E33" s="349">
        <v>0.104</v>
      </c>
      <c r="F33" s="349">
        <v>9.9000000000000005E-2</v>
      </c>
      <c r="G33" s="349">
        <v>9.7000000000000003E-2</v>
      </c>
      <c r="H33" s="349">
        <v>9.4E-2</v>
      </c>
      <c r="I33" s="349">
        <v>9.0999999999999998E-2</v>
      </c>
      <c r="J33" s="349">
        <v>0.09</v>
      </c>
      <c r="K33" s="349">
        <v>8.7999999999999995E-2</v>
      </c>
      <c r="L33" s="349">
        <v>8.5999999999999993E-2</v>
      </c>
      <c r="M33" s="1128"/>
      <c r="N33" s="1129"/>
      <c r="O33" s="350"/>
    </row>
    <row r="34" spans="1:15" x14ac:dyDescent="0.2">
      <c r="A34" s="1086"/>
      <c r="B34" s="346" t="s">
        <v>670</v>
      </c>
      <c r="C34" s="1082">
        <v>0.11799999999999999</v>
      </c>
      <c r="D34" s="1082">
        <v>0.113</v>
      </c>
      <c r="E34" s="1082">
        <v>0.107</v>
      </c>
      <c r="F34" s="1082">
        <v>0.10100000000000001</v>
      </c>
      <c r="G34" s="1082">
        <v>9.7000000000000003E-2</v>
      </c>
      <c r="H34" s="1082">
        <v>9.4E-2</v>
      </c>
      <c r="I34" s="1082">
        <v>9.0999999999999998E-2</v>
      </c>
      <c r="J34" s="1082">
        <v>8.7999999999999995E-2</v>
      </c>
      <c r="K34" s="1082">
        <v>8.4000000000000005E-2</v>
      </c>
      <c r="L34" s="1118"/>
      <c r="M34" s="1121"/>
      <c r="N34" s="1122"/>
      <c r="O34" s="1118"/>
    </row>
    <row r="35" spans="1:15" x14ac:dyDescent="0.2">
      <c r="A35" s="1086"/>
      <c r="B35" s="351"/>
      <c r="C35" s="1083"/>
      <c r="D35" s="1083"/>
      <c r="E35" s="1083"/>
      <c r="F35" s="1083"/>
      <c r="G35" s="1083"/>
      <c r="H35" s="1083"/>
      <c r="I35" s="1083"/>
      <c r="J35" s="1083"/>
      <c r="K35" s="1083"/>
      <c r="L35" s="1119"/>
      <c r="M35" s="1123"/>
      <c r="N35" s="1124"/>
      <c r="O35" s="1119"/>
    </row>
    <row r="36" spans="1:15" x14ac:dyDescent="0.2">
      <c r="A36" s="1086"/>
      <c r="B36" s="347" t="s">
        <v>671</v>
      </c>
      <c r="C36" s="1084"/>
      <c r="D36" s="1084"/>
      <c r="E36" s="1084"/>
      <c r="F36" s="1084"/>
      <c r="G36" s="1084"/>
      <c r="H36" s="1084"/>
      <c r="I36" s="1084"/>
      <c r="J36" s="1084"/>
      <c r="K36" s="1084"/>
      <c r="L36" s="1120"/>
      <c r="M36" s="1125"/>
      <c r="N36" s="1126"/>
      <c r="O36" s="1120"/>
    </row>
    <row r="37" spans="1:15" x14ac:dyDescent="0.2">
      <c r="A37" s="1086"/>
      <c r="B37" s="346" t="s">
        <v>672</v>
      </c>
      <c r="C37" s="1082">
        <v>0.121</v>
      </c>
      <c r="D37" s="1082">
        <v>0.115</v>
      </c>
      <c r="E37" s="1082">
        <v>0.107</v>
      </c>
      <c r="F37" s="1082">
        <v>0.10100000000000001</v>
      </c>
      <c r="G37" s="1082">
        <v>9.6000000000000002E-2</v>
      </c>
      <c r="H37" s="1082">
        <v>9.1999999999999998E-2</v>
      </c>
      <c r="I37" s="1082">
        <v>0.09</v>
      </c>
      <c r="J37" s="1082">
        <v>8.6999999999999994E-2</v>
      </c>
      <c r="K37" s="1082">
        <v>8.4000000000000005E-2</v>
      </c>
      <c r="L37" s="1082">
        <v>8.2000000000000003E-2</v>
      </c>
      <c r="M37" s="1121"/>
      <c r="N37" s="1122"/>
      <c r="O37" s="1118"/>
    </row>
    <row r="38" spans="1:15" x14ac:dyDescent="0.2">
      <c r="A38" s="1086"/>
      <c r="B38" s="351"/>
      <c r="C38" s="1083"/>
      <c r="D38" s="1083"/>
      <c r="E38" s="1083"/>
      <c r="F38" s="1083"/>
      <c r="G38" s="1083"/>
      <c r="H38" s="1083"/>
      <c r="I38" s="1083"/>
      <c r="J38" s="1083"/>
      <c r="K38" s="1083"/>
      <c r="L38" s="1083"/>
      <c r="M38" s="1123"/>
      <c r="N38" s="1124"/>
      <c r="O38" s="1119"/>
    </row>
    <row r="39" spans="1:15" x14ac:dyDescent="0.2">
      <c r="A39" s="1087"/>
      <c r="B39" s="347" t="s">
        <v>673</v>
      </c>
      <c r="C39" s="1084"/>
      <c r="D39" s="1084"/>
      <c r="E39" s="1084"/>
      <c r="F39" s="1084"/>
      <c r="G39" s="1084"/>
      <c r="H39" s="1084"/>
      <c r="I39" s="1084"/>
      <c r="J39" s="1084"/>
      <c r="K39" s="1084"/>
      <c r="L39" s="1084"/>
      <c r="M39" s="1125"/>
      <c r="N39" s="1126"/>
      <c r="O39" s="1120"/>
    </row>
    <row r="40" spans="1:15" x14ac:dyDescent="0.2">
      <c r="A40" s="1085" t="s">
        <v>674</v>
      </c>
      <c r="B40" s="346" t="s">
        <v>670</v>
      </c>
      <c r="C40" s="1082">
        <v>0.14899999999999999</v>
      </c>
      <c r="D40" s="1082">
        <v>0.14099999999999999</v>
      </c>
      <c r="E40" s="1082">
        <v>0.13300000000000001</v>
      </c>
      <c r="F40" s="1082">
        <v>0.127</v>
      </c>
      <c r="G40" s="1082">
        <v>0.12</v>
      </c>
      <c r="H40" s="1082">
        <v>0.11600000000000001</v>
      </c>
      <c r="I40" s="1082">
        <v>0.112</v>
      </c>
      <c r="J40" s="1082">
        <v>0.108</v>
      </c>
      <c r="K40" s="1082">
        <v>0.10100000000000001</v>
      </c>
      <c r="L40" s="1082">
        <v>9.8000000000000004E-2</v>
      </c>
      <c r="M40" s="1121"/>
      <c r="N40" s="1122"/>
      <c r="O40" s="1118"/>
    </row>
    <row r="41" spans="1:15" x14ac:dyDescent="0.2">
      <c r="A41" s="1086"/>
      <c r="B41" s="351"/>
      <c r="C41" s="1083"/>
      <c r="D41" s="1083"/>
      <c r="E41" s="1083"/>
      <c r="F41" s="1083"/>
      <c r="G41" s="1083"/>
      <c r="H41" s="1083"/>
      <c r="I41" s="1083"/>
      <c r="J41" s="1083"/>
      <c r="K41" s="1083"/>
      <c r="L41" s="1083"/>
      <c r="M41" s="1123"/>
      <c r="N41" s="1124"/>
      <c r="O41" s="1119"/>
    </row>
    <row r="42" spans="1:15" x14ac:dyDescent="0.2">
      <c r="A42" s="1086"/>
      <c r="B42" s="347" t="s">
        <v>671</v>
      </c>
      <c r="C42" s="1084"/>
      <c r="D42" s="1084"/>
      <c r="E42" s="1084"/>
      <c r="F42" s="1084"/>
      <c r="G42" s="1084"/>
      <c r="H42" s="1084"/>
      <c r="I42" s="1084"/>
      <c r="J42" s="1084"/>
      <c r="K42" s="1084"/>
      <c r="L42" s="1084"/>
      <c r="M42" s="1125"/>
      <c r="N42" s="1126"/>
      <c r="O42" s="1120"/>
    </row>
    <row r="43" spans="1:15" x14ac:dyDescent="0.2">
      <c r="A43" s="1086"/>
      <c r="B43" s="346" t="s">
        <v>670</v>
      </c>
      <c r="C43" s="1082">
        <v>0.13900000000000001</v>
      </c>
      <c r="D43" s="1082">
        <v>0.13200000000000001</v>
      </c>
      <c r="E43" s="1082">
        <v>0.124</v>
      </c>
      <c r="F43" s="1082">
        <v>0.11700000000000001</v>
      </c>
      <c r="G43" s="1082">
        <v>0.111</v>
      </c>
      <c r="H43" s="1082">
        <v>0.106</v>
      </c>
      <c r="I43" s="1082">
        <v>0.10299999999999999</v>
      </c>
      <c r="J43" s="1082">
        <v>9.9000000000000005E-2</v>
      </c>
      <c r="K43" s="1082">
        <v>9.6000000000000002E-2</v>
      </c>
      <c r="L43" s="1082">
        <v>9.2999999999999999E-2</v>
      </c>
      <c r="M43" s="1130">
        <v>0.09</v>
      </c>
      <c r="N43" s="1131"/>
      <c r="O43" s="1082">
        <v>8.6999999999999994E-2</v>
      </c>
    </row>
    <row r="44" spans="1:15" x14ac:dyDescent="0.2">
      <c r="A44" s="1086"/>
      <c r="B44" s="351"/>
      <c r="C44" s="1083"/>
      <c r="D44" s="1083"/>
      <c r="E44" s="1083"/>
      <c r="F44" s="1083"/>
      <c r="G44" s="1083"/>
      <c r="H44" s="1083"/>
      <c r="I44" s="1083"/>
      <c r="J44" s="1083"/>
      <c r="K44" s="1083"/>
      <c r="L44" s="1083"/>
      <c r="M44" s="1132"/>
      <c r="N44" s="1133"/>
      <c r="O44" s="1083"/>
    </row>
    <row r="45" spans="1:15" x14ac:dyDescent="0.2">
      <c r="A45" s="1086"/>
      <c r="B45" s="347" t="s">
        <v>673</v>
      </c>
      <c r="C45" s="1084"/>
      <c r="D45" s="1084"/>
      <c r="E45" s="1084"/>
      <c r="F45" s="1084"/>
      <c r="G45" s="1084"/>
      <c r="H45" s="1084"/>
      <c r="I45" s="1084"/>
      <c r="J45" s="1084"/>
      <c r="K45" s="1084"/>
      <c r="L45" s="1084"/>
      <c r="M45" s="1134"/>
      <c r="N45" s="1135"/>
      <c r="O45" s="1084"/>
    </row>
    <row r="46" spans="1:15" x14ac:dyDescent="0.2">
      <c r="A46" s="1086"/>
      <c r="B46" s="346" t="s">
        <v>675</v>
      </c>
      <c r="C46" s="1136" t="s">
        <v>54</v>
      </c>
      <c r="D46" s="1082">
        <v>0.14499999999999999</v>
      </c>
      <c r="E46" s="1082">
        <v>0.13800000000000001</v>
      </c>
      <c r="F46" s="1082">
        <v>0.13</v>
      </c>
      <c r="G46" s="1082">
        <v>0.125</v>
      </c>
      <c r="H46" s="1082">
        <v>0.12</v>
      </c>
      <c r="I46" s="1082">
        <v>0.11700000000000001</v>
      </c>
      <c r="J46" s="1082">
        <v>0.113</v>
      </c>
      <c r="K46" s="1082">
        <v>0.108</v>
      </c>
      <c r="L46" s="1082">
        <v>0.10299999999999999</v>
      </c>
      <c r="M46" s="1130">
        <v>0.1</v>
      </c>
      <c r="N46" s="1131"/>
      <c r="O46" s="1082">
        <v>9.7000000000000003E-2</v>
      </c>
    </row>
    <row r="47" spans="1:15" x14ac:dyDescent="0.2">
      <c r="A47" s="1086"/>
      <c r="B47" s="351"/>
      <c r="C47" s="1137"/>
      <c r="D47" s="1083"/>
      <c r="E47" s="1083"/>
      <c r="F47" s="1083"/>
      <c r="G47" s="1083"/>
      <c r="H47" s="1083"/>
      <c r="I47" s="1083"/>
      <c r="J47" s="1083"/>
      <c r="K47" s="1083"/>
      <c r="L47" s="1083"/>
      <c r="M47" s="1132"/>
      <c r="N47" s="1133"/>
      <c r="O47" s="1083"/>
    </row>
    <row r="48" spans="1:15" x14ac:dyDescent="0.2">
      <c r="A48" s="1086"/>
      <c r="B48" s="347" t="s">
        <v>676</v>
      </c>
      <c r="C48" s="1138"/>
      <c r="D48" s="1084"/>
      <c r="E48" s="1084"/>
      <c r="F48" s="1084"/>
      <c r="G48" s="1084"/>
      <c r="H48" s="1084"/>
      <c r="I48" s="1084"/>
      <c r="J48" s="1084"/>
      <c r="K48" s="1084"/>
      <c r="L48" s="1084"/>
      <c r="M48" s="1134"/>
      <c r="N48" s="1135"/>
      <c r="O48" s="1084"/>
    </row>
    <row r="49" spans="1:15" x14ac:dyDescent="0.2">
      <c r="A49" s="1086"/>
      <c r="B49" s="346" t="s">
        <v>677</v>
      </c>
      <c r="C49" s="1136" t="s">
        <v>54</v>
      </c>
      <c r="D49" s="1082">
        <v>0.16</v>
      </c>
      <c r="E49" s="1082">
        <v>0.152</v>
      </c>
      <c r="F49" s="1082">
        <v>0.14299999999999999</v>
      </c>
      <c r="G49" s="1082">
        <v>0.13800000000000001</v>
      </c>
      <c r="H49" s="1082">
        <v>0.13300000000000001</v>
      </c>
      <c r="I49" s="1082">
        <v>0.128</v>
      </c>
      <c r="J49" s="1082">
        <v>0.125</v>
      </c>
      <c r="K49" s="1082">
        <v>0.11899999999999999</v>
      </c>
      <c r="L49" s="1082">
        <v>0.114</v>
      </c>
      <c r="M49" s="1130">
        <v>0.11</v>
      </c>
      <c r="N49" s="1131"/>
      <c r="O49" s="1082">
        <v>0.106</v>
      </c>
    </row>
    <row r="50" spans="1:15" x14ac:dyDescent="0.2">
      <c r="A50" s="1086"/>
      <c r="B50" s="351"/>
      <c r="C50" s="1137"/>
      <c r="D50" s="1083"/>
      <c r="E50" s="1083"/>
      <c r="F50" s="1083"/>
      <c r="G50" s="1083"/>
      <c r="H50" s="1083"/>
      <c r="I50" s="1083"/>
      <c r="J50" s="1083"/>
      <c r="K50" s="1083"/>
      <c r="L50" s="1083"/>
      <c r="M50" s="1132"/>
      <c r="N50" s="1133"/>
      <c r="O50" s="1083"/>
    </row>
    <row r="51" spans="1:15" x14ac:dyDescent="0.2">
      <c r="A51" s="1087"/>
      <c r="B51" s="347" t="s">
        <v>676</v>
      </c>
      <c r="C51" s="1138"/>
      <c r="D51" s="1084"/>
      <c r="E51" s="1084"/>
      <c r="F51" s="1084"/>
      <c r="G51" s="1084"/>
      <c r="H51" s="1084"/>
      <c r="I51" s="1084"/>
      <c r="J51" s="1084"/>
      <c r="K51" s="1084"/>
      <c r="L51" s="1084"/>
      <c r="M51" s="1134"/>
      <c r="N51" s="1135"/>
      <c r="O51" s="1084"/>
    </row>
    <row r="52" spans="1:15" x14ac:dyDescent="0.2">
      <c r="A52" s="1085" t="s">
        <v>678</v>
      </c>
      <c r="B52" s="346" t="s">
        <v>670</v>
      </c>
      <c r="C52" s="1082">
        <v>0.24399999999999999</v>
      </c>
      <c r="D52" s="1082">
        <v>0.23599999999999999</v>
      </c>
      <c r="E52" s="1082">
        <v>0.22500000000000001</v>
      </c>
      <c r="F52" s="1082">
        <v>0.215</v>
      </c>
      <c r="G52" s="1082">
        <v>0.20699999999999999</v>
      </c>
      <c r="H52" s="1082">
        <v>0.20100000000000001</v>
      </c>
      <c r="I52" s="1082">
        <v>0.19500000000000001</v>
      </c>
      <c r="J52" s="1082">
        <v>0.189</v>
      </c>
      <c r="K52" s="1082">
        <v>0.17699999999999999</v>
      </c>
      <c r="L52" s="1082">
        <v>0.17199999999999999</v>
      </c>
      <c r="M52" s="1121"/>
      <c r="N52" s="1122"/>
      <c r="O52" s="1118"/>
    </row>
    <row r="53" spans="1:15" x14ac:dyDescent="0.2">
      <c r="A53" s="1086"/>
      <c r="B53" s="351"/>
      <c r="C53" s="1083"/>
      <c r="D53" s="1083"/>
      <c r="E53" s="1083"/>
      <c r="F53" s="1083"/>
      <c r="G53" s="1083"/>
      <c r="H53" s="1083"/>
      <c r="I53" s="1083"/>
      <c r="J53" s="1083"/>
      <c r="K53" s="1083"/>
      <c r="L53" s="1083"/>
      <c r="M53" s="1123"/>
      <c r="N53" s="1124"/>
      <c r="O53" s="1119"/>
    </row>
    <row r="54" spans="1:15" x14ac:dyDescent="0.2">
      <c r="A54" s="1086"/>
      <c r="B54" s="347" t="s">
        <v>671</v>
      </c>
      <c r="C54" s="1084"/>
      <c r="D54" s="1084"/>
      <c r="E54" s="1084"/>
      <c r="F54" s="1084"/>
      <c r="G54" s="1084"/>
      <c r="H54" s="1084"/>
      <c r="I54" s="1084"/>
      <c r="J54" s="1084"/>
      <c r="K54" s="1084"/>
      <c r="L54" s="1084"/>
      <c r="M54" s="1125"/>
      <c r="N54" s="1126"/>
      <c r="O54" s="1120"/>
    </row>
    <row r="55" spans="1:15" x14ac:dyDescent="0.2">
      <c r="A55" s="1086"/>
      <c r="B55" s="346" t="s">
        <v>670</v>
      </c>
      <c r="C55" s="1082">
        <v>0.24199999999999999</v>
      </c>
      <c r="D55" s="1082">
        <v>0.23499999999999999</v>
      </c>
      <c r="E55" s="1082">
        <v>0.222</v>
      </c>
      <c r="F55" s="1082">
        <v>0.21199999999999999</v>
      </c>
      <c r="G55" s="1082">
        <v>0.20300000000000001</v>
      </c>
      <c r="H55" s="1082">
        <v>0.19500000000000001</v>
      </c>
      <c r="I55" s="1082">
        <v>0.188</v>
      </c>
      <c r="J55" s="1082">
        <v>0.182</v>
      </c>
      <c r="K55" s="1082">
        <v>0.17499999999999999</v>
      </c>
      <c r="L55" s="1082">
        <v>0.17</v>
      </c>
      <c r="M55" s="1130">
        <v>0.16500000000000001</v>
      </c>
      <c r="N55" s="1131"/>
      <c r="O55" s="1082">
        <v>0.161</v>
      </c>
    </row>
    <row r="56" spans="1:15" x14ac:dyDescent="0.2">
      <c r="A56" s="1086"/>
      <c r="B56" s="351"/>
      <c r="C56" s="1083"/>
      <c r="D56" s="1083"/>
      <c r="E56" s="1083"/>
      <c r="F56" s="1083"/>
      <c r="G56" s="1083"/>
      <c r="H56" s="1083"/>
      <c r="I56" s="1083"/>
      <c r="J56" s="1083"/>
      <c r="K56" s="1083"/>
      <c r="L56" s="1083"/>
      <c r="M56" s="1132"/>
      <c r="N56" s="1133"/>
      <c r="O56" s="1083"/>
    </row>
    <row r="57" spans="1:15" x14ac:dyDescent="0.2">
      <c r="A57" s="1086"/>
      <c r="B57" s="347" t="s">
        <v>673</v>
      </c>
      <c r="C57" s="1084"/>
      <c r="D57" s="1084"/>
      <c r="E57" s="1084"/>
      <c r="F57" s="1084"/>
      <c r="G57" s="1084"/>
      <c r="H57" s="1084"/>
      <c r="I57" s="1084"/>
      <c r="J57" s="1084"/>
      <c r="K57" s="1084"/>
      <c r="L57" s="1084"/>
      <c r="M57" s="1134"/>
      <c r="N57" s="1135"/>
      <c r="O57" s="1084"/>
    </row>
    <row r="58" spans="1:15" x14ac:dyDescent="0.2">
      <c r="A58" s="1086"/>
      <c r="B58" s="346" t="s">
        <v>675</v>
      </c>
      <c r="C58" s="1136" t="s">
        <v>54</v>
      </c>
      <c r="D58" s="1082">
        <v>0.23799999999999999</v>
      </c>
      <c r="E58" s="1082">
        <v>0.22800000000000001</v>
      </c>
      <c r="F58" s="1082">
        <v>0.217</v>
      </c>
      <c r="G58" s="1082">
        <v>0.21</v>
      </c>
      <c r="H58" s="1082">
        <v>0.20399999999999999</v>
      </c>
      <c r="I58" s="1082">
        <v>0.19800000000000001</v>
      </c>
      <c r="J58" s="1082">
        <v>0.193</v>
      </c>
      <c r="K58" s="1082">
        <v>0.185</v>
      </c>
      <c r="L58" s="1082">
        <v>0.17799999999999999</v>
      </c>
      <c r="M58" s="1130">
        <v>0.17199999999999999</v>
      </c>
      <c r="N58" s="1131"/>
      <c r="O58" s="1082">
        <v>0.16700000000000001</v>
      </c>
    </row>
    <row r="59" spans="1:15" x14ac:dyDescent="0.2">
      <c r="A59" s="1086"/>
      <c r="B59" s="351"/>
      <c r="C59" s="1137"/>
      <c r="D59" s="1083"/>
      <c r="E59" s="1083"/>
      <c r="F59" s="1083"/>
      <c r="G59" s="1083"/>
      <c r="H59" s="1083"/>
      <c r="I59" s="1083"/>
      <c r="J59" s="1083"/>
      <c r="K59" s="1083"/>
      <c r="L59" s="1083"/>
      <c r="M59" s="1132"/>
      <c r="N59" s="1133"/>
      <c r="O59" s="1083"/>
    </row>
    <row r="60" spans="1:15" x14ac:dyDescent="0.2">
      <c r="A60" s="1086"/>
      <c r="B60" s="347" t="s">
        <v>676</v>
      </c>
      <c r="C60" s="1138"/>
      <c r="D60" s="1084"/>
      <c r="E60" s="1084"/>
      <c r="F60" s="1084"/>
      <c r="G60" s="1084"/>
      <c r="H60" s="1084"/>
      <c r="I60" s="1084"/>
      <c r="J60" s="1084"/>
      <c r="K60" s="1084"/>
      <c r="L60" s="1084"/>
      <c r="M60" s="1134"/>
      <c r="N60" s="1135"/>
      <c r="O60" s="1084"/>
    </row>
    <row r="61" spans="1:15" x14ac:dyDescent="0.2">
      <c r="A61" s="1086"/>
      <c r="B61" s="346" t="s">
        <v>677</v>
      </c>
      <c r="C61" s="1136" t="s">
        <v>54</v>
      </c>
      <c r="D61" s="1082">
        <v>0.24299999999999999</v>
      </c>
      <c r="E61" s="1082">
        <v>0.23200000000000001</v>
      </c>
      <c r="F61" s="1082">
        <v>0.221</v>
      </c>
      <c r="G61" s="1082">
        <v>0.215</v>
      </c>
      <c r="H61" s="1082">
        <v>0.20899999999999999</v>
      </c>
      <c r="I61" s="1082">
        <v>0.20200000000000001</v>
      </c>
      <c r="J61" s="1082">
        <v>0.19700000000000001</v>
      </c>
      <c r="K61" s="1082">
        <v>0.189</v>
      </c>
      <c r="L61" s="1082">
        <v>0.182</v>
      </c>
      <c r="M61" s="1130">
        <v>0.17699999999999999</v>
      </c>
      <c r="N61" s="1131"/>
      <c r="O61" s="1082">
        <v>0.17199999999999999</v>
      </c>
    </row>
    <row r="62" spans="1:15" x14ac:dyDescent="0.2">
      <c r="A62" s="1086"/>
      <c r="B62" s="351"/>
      <c r="C62" s="1137"/>
      <c r="D62" s="1083"/>
      <c r="E62" s="1083"/>
      <c r="F62" s="1083"/>
      <c r="G62" s="1083"/>
      <c r="H62" s="1083"/>
      <c r="I62" s="1083"/>
      <c r="J62" s="1083"/>
      <c r="K62" s="1083"/>
      <c r="L62" s="1083"/>
      <c r="M62" s="1132"/>
      <c r="N62" s="1133"/>
      <c r="O62" s="1083"/>
    </row>
    <row r="63" spans="1:15" x14ac:dyDescent="0.2">
      <c r="A63" s="1087"/>
      <c r="B63" s="347" t="s">
        <v>676</v>
      </c>
      <c r="C63" s="1138"/>
      <c r="D63" s="1084"/>
      <c r="E63" s="1084"/>
      <c r="F63" s="1084"/>
      <c r="G63" s="1084"/>
      <c r="H63" s="1084"/>
      <c r="I63" s="1084"/>
      <c r="J63" s="1084"/>
      <c r="K63" s="1084"/>
      <c r="L63" s="1084"/>
      <c r="M63" s="1134"/>
      <c r="N63" s="1135"/>
      <c r="O63" s="1084"/>
    </row>
    <row r="64" spans="1:15" x14ac:dyDescent="0.2">
      <c r="A64" s="1085" t="s">
        <v>679</v>
      </c>
      <c r="B64" s="346" t="s">
        <v>670</v>
      </c>
      <c r="C64" s="1082">
        <v>0.215</v>
      </c>
      <c r="D64" s="1082">
        <v>0.20599999999999999</v>
      </c>
      <c r="E64" s="1082">
        <v>0.19600000000000001</v>
      </c>
      <c r="F64" s="1082">
        <v>0.19</v>
      </c>
      <c r="G64" s="1082">
        <v>0.182</v>
      </c>
      <c r="H64" s="1082">
        <v>0.17799999999999999</v>
      </c>
      <c r="I64" s="1082">
        <v>0.17399999999999999</v>
      </c>
      <c r="J64" s="1082">
        <v>0.16800000000000001</v>
      </c>
      <c r="K64" s="1082">
        <v>0.16300000000000001</v>
      </c>
      <c r="L64" s="1082">
        <v>0.16</v>
      </c>
      <c r="M64" s="1121"/>
      <c r="N64" s="1122"/>
      <c r="O64" s="1118"/>
    </row>
    <row r="65" spans="1:15" x14ac:dyDescent="0.2">
      <c r="A65" s="1086"/>
      <c r="B65" s="351"/>
      <c r="C65" s="1083"/>
      <c r="D65" s="1083"/>
      <c r="E65" s="1083"/>
      <c r="F65" s="1083"/>
      <c r="G65" s="1083"/>
      <c r="H65" s="1083"/>
      <c r="I65" s="1083"/>
      <c r="J65" s="1083"/>
      <c r="K65" s="1083"/>
      <c r="L65" s="1083"/>
      <c r="M65" s="1123"/>
      <c r="N65" s="1124"/>
      <c r="O65" s="1119"/>
    </row>
    <row r="66" spans="1:15" x14ac:dyDescent="0.2">
      <c r="A66" s="1086"/>
      <c r="B66" s="347" t="s">
        <v>671</v>
      </c>
      <c r="C66" s="1084"/>
      <c r="D66" s="1084"/>
      <c r="E66" s="1084"/>
      <c r="F66" s="1084"/>
      <c r="G66" s="1084"/>
      <c r="H66" s="1084"/>
      <c r="I66" s="1084"/>
      <c r="J66" s="1084"/>
      <c r="K66" s="1084"/>
      <c r="L66" s="1084"/>
      <c r="M66" s="1125"/>
      <c r="N66" s="1126"/>
      <c r="O66" s="1120"/>
    </row>
    <row r="67" spans="1:15" x14ac:dyDescent="0.2">
      <c r="A67" s="1086"/>
      <c r="B67" s="346" t="s">
        <v>670</v>
      </c>
      <c r="C67" s="1082">
        <v>0.19700000000000001</v>
      </c>
      <c r="D67" s="1082">
        <v>0.19</v>
      </c>
      <c r="E67" s="1082">
        <v>0.18099999999999999</v>
      </c>
      <c r="F67" s="1082">
        <v>0.17499999999999999</v>
      </c>
      <c r="G67" s="1082">
        <v>0.16900000000000001</v>
      </c>
      <c r="H67" s="1082">
        <v>0.16400000000000001</v>
      </c>
      <c r="I67" s="1082">
        <v>0.16</v>
      </c>
      <c r="J67" s="1082">
        <v>0.156</v>
      </c>
      <c r="K67" s="1082">
        <v>0.152</v>
      </c>
      <c r="L67" s="1082">
        <v>0.14899999999999999</v>
      </c>
      <c r="M67" s="1130">
        <v>0.14599999999999999</v>
      </c>
      <c r="N67" s="1131"/>
      <c r="O67" s="1082">
        <v>0.14299999999999999</v>
      </c>
    </row>
    <row r="68" spans="1:15" x14ac:dyDescent="0.2">
      <c r="A68" s="1086"/>
      <c r="B68" s="351"/>
      <c r="C68" s="1083"/>
      <c r="D68" s="1083"/>
      <c r="E68" s="1083"/>
      <c r="F68" s="1083"/>
      <c r="G68" s="1083"/>
      <c r="H68" s="1083"/>
      <c r="I68" s="1083"/>
      <c r="J68" s="1083"/>
      <c r="K68" s="1083"/>
      <c r="L68" s="1083"/>
      <c r="M68" s="1132"/>
      <c r="N68" s="1133"/>
      <c r="O68" s="1083"/>
    </row>
    <row r="69" spans="1:15" x14ac:dyDescent="0.2">
      <c r="A69" s="1086"/>
      <c r="B69" s="347" t="s">
        <v>673</v>
      </c>
      <c r="C69" s="1084"/>
      <c r="D69" s="1084"/>
      <c r="E69" s="1084"/>
      <c r="F69" s="1084"/>
      <c r="G69" s="1084"/>
      <c r="H69" s="1084"/>
      <c r="I69" s="1084"/>
      <c r="J69" s="1084"/>
      <c r="K69" s="1084"/>
      <c r="L69" s="1084"/>
      <c r="M69" s="1134"/>
      <c r="N69" s="1135"/>
      <c r="O69" s="1084"/>
    </row>
    <row r="70" spans="1:15" x14ac:dyDescent="0.2">
      <c r="A70" s="1086"/>
      <c r="B70" s="346" t="s">
        <v>675</v>
      </c>
      <c r="C70" s="1136" t="s">
        <v>54</v>
      </c>
      <c r="D70" s="1082">
        <v>0.2</v>
      </c>
      <c r="E70" s="1082">
        <v>0.193</v>
      </c>
      <c r="F70" s="1082">
        <v>0.185</v>
      </c>
      <c r="G70" s="1082">
        <v>0.18099999999999999</v>
      </c>
      <c r="H70" s="1082">
        <v>0.17599999999999999</v>
      </c>
      <c r="I70" s="1082">
        <v>0.17399999999999999</v>
      </c>
      <c r="J70" s="1082">
        <v>0.17100000000000001</v>
      </c>
      <c r="K70" s="1082">
        <v>0.16600000000000001</v>
      </c>
      <c r="L70" s="1082">
        <v>0.161</v>
      </c>
      <c r="M70" s="1130">
        <v>0.156</v>
      </c>
      <c r="N70" s="1131"/>
      <c r="O70" s="1082">
        <v>0.151</v>
      </c>
    </row>
    <row r="71" spans="1:15" x14ac:dyDescent="0.2">
      <c r="A71" s="1086"/>
      <c r="B71" s="351"/>
      <c r="C71" s="1137"/>
      <c r="D71" s="1083"/>
      <c r="E71" s="1083"/>
      <c r="F71" s="1083"/>
      <c r="G71" s="1083"/>
      <c r="H71" s="1083"/>
      <c r="I71" s="1083"/>
      <c r="J71" s="1083"/>
      <c r="K71" s="1083"/>
      <c r="L71" s="1083"/>
      <c r="M71" s="1132"/>
      <c r="N71" s="1133"/>
      <c r="O71" s="1083"/>
    </row>
    <row r="72" spans="1:15" x14ac:dyDescent="0.2">
      <c r="A72" s="1086"/>
      <c r="B72" s="347" t="s">
        <v>676</v>
      </c>
      <c r="C72" s="1138"/>
      <c r="D72" s="1084"/>
      <c r="E72" s="1084"/>
      <c r="F72" s="1084"/>
      <c r="G72" s="1084"/>
      <c r="H72" s="1084"/>
      <c r="I72" s="1084"/>
      <c r="J72" s="1084"/>
      <c r="K72" s="1084"/>
      <c r="L72" s="1084"/>
      <c r="M72" s="1134"/>
      <c r="N72" s="1135"/>
      <c r="O72" s="1084"/>
    </row>
    <row r="73" spans="1:15" x14ac:dyDescent="0.2">
      <c r="A73" s="1086"/>
      <c r="B73" s="346" t="s">
        <v>677</v>
      </c>
      <c r="C73" s="1136" t="s">
        <v>54</v>
      </c>
      <c r="D73" s="1082">
        <v>0.217</v>
      </c>
      <c r="E73" s="1082">
        <v>0.20799999999999999</v>
      </c>
      <c r="F73" s="1082">
        <v>0.19800000000000001</v>
      </c>
      <c r="G73" s="1082">
        <v>0.19400000000000001</v>
      </c>
      <c r="H73" s="1082">
        <v>0.19</v>
      </c>
      <c r="I73" s="1082">
        <v>0.185</v>
      </c>
      <c r="J73" s="1082">
        <v>0.18</v>
      </c>
      <c r="K73" s="1082">
        <v>0.17599999999999999</v>
      </c>
      <c r="L73" s="1082">
        <v>0.17100000000000001</v>
      </c>
      <c r="M73" s="1130">
        <v>0.16600000000000001</v>
      </c>
      <c r="N73" s="1131"/>
      <c r="O73" s="1082">
        <v>0.161</v>
      </c>
    </row>
    <row r="74" spans="1:15" x14ac:dyDescent="0.2">
      <c r="A74" s="1086"/>
      <c r="B74" s="351"/>
      <c r="C74" s="1137"/>
      <c r="D74" s="1083"/>
      <c r="E74" s="1083"/>
      <c r="F74" s="1083"/>
      <c r="G74" s="1083"/>
      <c r="H74" s="1083"/>
      <c r="I74" s="1083"/>
      <c r="J74" s="1083"/>
      <c r="K74" s="1083"/>
      <c r="L74" s="1083"/>
      <c r="M74" s="1132"/>
      <c r="N74" s="1133"/>
      <c r="O74" s="1083"/>
    </row>
    <row r="75" spans="1:15" x14ac:dyDescent="0.2">
      <c r="A75" s="1087"/>
      <c r="B75" s="347" t="s">
        <v>676</v>
      </c>
      <c r="C75" s="1138"/>
      <c r="D75" s="1084"/>
      <c r="E75" s="1084"/>
      <c r="F75" s="1084"/>
      <c r="G75" s="1084"/>
      <c r="H75" s="1084"/>
      <c r="I75" s="1084"/>
      <c r="J75" s="1084"/>
      <c r="K75" s="1084"/>
      <c r="L75" s="1084"/>
      <c r="M75" s="1134"/>
      <c r="N75" s="1135"/>
      <c r="O75" s="1084"/>
    </row>
    <row r="76" spans="1:15" ht="12.75" customHeight="1" x14ac:dyDescent="0.2">
      <c r="A76" s="1139" t="s">
        <v>680</v>
      </c>
      <c r="B76" s="1140"/>
      <c r="C76" s="1140"/>
      <c r="D76" s="1140"/>
      <c r="E76" s="1140"/>
      <c r="F76" s="1140"/>
      <c r="G76" s="1140"/>
      <c r="H76" s="1140"/>
      <c r="I76" s="1140"/>
      <c r="J76" s="1140"/>
      <c r="K76" s="1140"/>
      <c r="L76" s="1140"/>
      <c r="M76" s="1140"/>
      <c r="N76" s="1140"/>
      <c r="O76" s="1141"/>
    </row>
  </sheetData>
  <mergeCells count="199">
    <mergeCell ref="L70:L72"/>
    <mergeCell ref="M70:N72"/>
    <mergeCell ref="O70:O72"/>
    <mergeCell ref="A76:O76"/>
    <mergeCell ref="I73:I75"/>
    <mergeCell ref="J73:J75"/>
    <mergeCell ref="K73:K75"/>
    <mergeCell ref="L73:L75"/>
    <mergeCell ref="M73:N75"/>
    <mergeCell ref="O73:O75"/>
    <mergeCell ref="C73:C75"/>
    <mergeCell ref="D73:D75"/>
    <mergeCell ref="E73:E75"/>
    <mergeCell ref="F73:F75"/>
    <mergeCell ref="G73:G75"/>
    <mergeCell ref="H73:H75"/>
    <mergeCell ref="I70:I72"/>
    <mergeCell ref="J70:J72"/>
    <mergeCell ref="K70:K72"/>
    <mergeCell ref="K64:K66"/>
    <mergeCell ref="L64:L66"/>
    <mergeCell ref="M64:N66"/>
    <mergeCell ref="O64:O66"/>
    <mergeCell ref="L61:L63"/>
    <mergeCell ref="M61:N63"/>
    <mergeCell ref="O61:O63"/>
    <mergeCell ref="A64:A75"/>
    <mergeCell ref="C64:C66"/>
    <mergeCell ref="D64:D66"/>
    <mergeCell ref="E64:E66"/>
    <mergeCell ref="F64:F66"/>
    <mergeCell ref="G64:G66"/>
    <mergeCell ref="H64:H66"/>
    <mergeCell ref="C70:C72"/>
    <mergeCell ref="D70:D72"/>
    <mergeCell ref="E70:E72"/>
    <mergeCell ref="F70:F72"/>
    <mergeCell ref="G70:G72"/>
    <mergeCell ref="H70:H72"/>
    <mergeCell ref="K67:K69"/>
    <mergeCell ref="L67:L69"/>
    <mergeCell ref="M67:N69"/>
    <mergeCell ref="O67:O69"/>
    <mergeCell ref="G58:G60"/>
    <mergeCell ref="I67:I69"/>
    <mergeCell ref="J67:J69"/>
    <mergeCell ref="C61:C63"/>
    <mergeCell ref="D61:D63"/>
    <mergeCell ref="E61:E63"/>
    <mergeCell ref="F61:F63"/>
    <mergeCell ref="G61:G63"/>
    <mergeCell ref="H61:H63"/>
    <mergeCell ref="I61:I63"/>
    <mergeCell ref="J61:J63"/>
    <mergeCell ref="C67:C69"/>
    <mergeCell ref="D67:D69"/>
    <mergeCell ref="E67:E69"/>
    <mergeCell ref="F67:F69"/>
    <mergeCell ref="G67:G69"/>
    <mergeCell ref="H67:H69"/>
    <mergeCell ref="I64:I66"/>
    <mergeCell ref="J64:J66"/>
    <mergeCell ref="O58:O60"/>
    <mergeCell ref="J58:J60"/>
    <mergeCell ref="K58:K60"/>
    <mergeCell ref="L58:L60"/>
    <mergeCell ref="M58:N60"/>
    <mergeCell ref="M49:N51"/>
    <mergeCell ref="O49:O51"/>
    <mergeCell ref="A52:A63"/>
    <mergeCell ref="C52:C54"/>
    <mergeCell ref="D52:D54"/>
    <mergeCell ref="E52:E54"/>
    <mergeCell ref="F52:F54"/>
    <mergeCell ref="G52:G54"/>
    <mergeCell ref="H58:H60"/>
    <mergeCell ref="I58:I60"/>
    <mergeCell ref="K61:K63"/>
    <mergeCell ref="K55:K57"/>
    <mergeCell ref="L55:L57"/>
    <mergeCell ref="M55:N57"/>
    <mergeCell ref="O55:O57"/>
    <mergeCell ref="C58:C60"/>
    <mergeCell ref="D58:D60"/>
    <mergeCell ref="E58:E60"/>
    <mergeCell ref="F58:F60"/>
    <mergeCell ref="O52:O54"/>
    <mergeCell ref="C55:C57"/>
    <mergeCell ref="D55:D57"/>
    <mergeCell ref="E55:E57"/>
    <mergeCell ref="F55:F57"/>
    <mergeCell ref="G55:G57"/>
    <mergeCell ref="H55:H57"/>
    <mergeCell ref="I55:I57"/>
    <mergeCell ref="J55:J57"/>
    <mergeCell ref="H52:H54"/>
    <mergeCell ref="I52:I54"/>
    <mergeCell ref="J52:J54"/>
    <mergeCell ref="K52:K54"/>
    <mergeCell ref="L52:L54"/>
    <mergeCell ref="M52:N54"/>
    <mergeCell ref="I49:I51"/>
    <mergeCell ref="J49:J51"/>
    <mergeCell ref="K49:K51"/>
    <mergeCell ref="J43:J45"/>
    <mergeCell ref="K43:K45"/>
    <mergeCell ref="K46:K48"/>
    <mergeCell ref="L46:L48"/>
    <mergeCell ref="C49:C51"/>
    <mergeCell ref="D49:D51"/>
    <mergeCell ref="E49:E51"/>
    <mergeCell ref="F49:F51"/>
    <mergeCell ref="G49:G51"/>
    <mergeCell ref="H49:H51"/>
    <mergeCell ref="L49:L51"/>
    <mergeCell ref="I46:I48"/>
    <mergeCell ref="J46:J48"/>
    <mergeCell ref="C43:C45"/>
    <mergeCell ref="D43:D45"/>
    <mergeCell ref="E43:E45"/>
    <mergeCell ref="F43:F45"/>
    <mergeCell ref="C46:C48"/>
    <mergeCell ref="D46:D48"/>
    <mergeCell ref="E46:E48"/>
    <mergeCell ref="F46:F48"/>
    <mergeCell ref="M46:N48"/>
    <mergeCell ref="O46:O48"/>
    <mergeCell ref="K37:K39"/>
    <mergeCell ref="L37:L39"/>
    <mergeCell ref="M37:N39"/>
    <mergeCell ref="O37:O39"/>
    <mergeCell ref="O40:O42"/>
    <mergeCell ref="M43:N45"/>
    <mergeCell ref="O43:O45"/>
    <mergeCell ref="L43:L45"/>
    <mergeCell ref="G46:G48"/>
    <mergeCell ref="H46:H48"/>
    <mergeCell ref="J34:J36"/>
    <mergeCell ref="K34:K36"/>
    <mergeCell ref="G43:G45"/>
    <mergeCell ref="H43:H45"/>
    <mergeCell ref="I43:I45"/>
    <mergeCell ref="A32:B32"/>
    <mergeCell ref="C32:O32"/>
    <mergeCell ref="A33:A39"/>
    <mergeCell ref="M33:N33"/>
    <mergeCell ref="C34:C36"/>
    <mergeCell ref="D34:D36"/>
    <mergeCell ref="E34:E36"/>
    <mergeCell ref="H40:H42"/>
    <mergeCell ref="I40:I42"/>
    <mergeCell ref="J40:J42"/>
    <mergeCell ref="K40:K42"/>
    <mergeCell ref="L40:L42"/>
    <mergeCell ref="M40:N42"/>
    <mergeCell ref="A40:A51"/>
    <mergeCell ref="C40:C42"/>
    <mergeCell ref="D40:D42"/>
    <mergeCell ref="E40:E42"/>
    <mergeCell ref="F40:F42"/>
    <mergeCell ref="G40:G42"/>
    <mergeCell ref="J37:J39"/>
    <mergeCell ref="A3:E3"/>
    <mergeCell ref="A4:E4"/>
    <mergeCell ref="B5:C5"/>
    <mergeCell ref="D5:E5"/>
    <mergeCell ref="A23:E23"/>
    <mergeCell ref="A26:O26"/>
    <mergeCell ref="A27:O27"/>
    <mergeCell ref="A28:O28"/>
    <mergeCell ref="A29:B29"/>
    <mergeCell ref="L34:L36"/>
    <mergeCell ref="M34:N36"/>
    <mergeCell ref="O34:O36"/>
    <mergeCell ref="C37:C39"/>
    <mergeCell ref="D37:D39"/>
    <mergeCell ref="E37:E39"/>
    <mergeCell ref="F37:F39"/>
    <mergeCell ref="G37:G39"/>
    <mergeCell ref="H37:H39"/>
    <mergeCell ref="I37:I39"/>
    <mergeCell ref="F34:F36"/>
    <mergeCell ref="G34:G36"/>
    <mergeCell ref="H34:H36"/>
    <mergeCell ref="I34:I36"/>
    <mergeCell ref="J29:J31"/>
    <mergeCell ref="K29:K31"/>
    <mergeCell ref="L29:L31"/>
    <mergeCell ref="M29:M31"/>
    <mergeCell ref="N29:O31"/>
    <mergeCell ref="A30:B30"/>
    <mergeCell ref="A31:B31"/>
    <mergeCell ref="C29:C31"/>
    <mergeCell ref="D29:D31"/>
    <mergeCell ref="E29:E31"/>
    <mergeCell ref="F29:F31"/>
    <mergeCell ref="G29:G31"/>
    <mergeCell ref="H29:H31"/>
    <mergeCell ref="I29:I3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K100"/>
  <sheetViews>
    <sheetView workbookViewId="0">
      <selection activeCell="B6" sqref="B6:B7"/>
    </sheetView>
  </sheetViews>
  <sheetFormatPr defaultRowHeight="12.75" x14ac:dyDescent="0.2"/>
  <cols>
    <col min="1" max="1" width="31.7109375" customWidth="1"/>
    <col min="2" max="2" width="51.28515625" customWidth="1"/>
    <col min="3" max="3" width="13.28515625" customWidth="1"/>
    <col min="4" max="4" width="14.5703125" customWidth="1"/>
    <col min="7" max="7" width="29.140625" customWidth="1"/>
    <col min="8" max="8" width="24.140625" customWidth="1"/>
    <col min="9" max="9" width="15.5703125" customWidth="1"/>
    <col min="10" max="10" width="19.42578125" customWidth="1"/>
    <col min="11" max="11" width="18.7109375" customWidth="1"/>
  </cols>
  <sheetData>
    <row r="1" spans="1:11" x14ac:dyDescent="0.2">
      <c r="A1" s="488" t="s">
        <v>1118</v>
      </c>
      <c r="G1" s="492" t="s">
        <v>1099</v>
      </c>
      <c r="H1" s="490"/>
    </row>
    <row r="2" spans="1:11" x14ac:dyDescent="0.2">
      <c r="A2" s="490" t="s">
        <v>990</v>
      </c>
      <c r="G2" s="492" t="s">
        <v>1100</v>
      </c>
    </row>
    <row r="3" spans="1:11" x14ac:dyDescent="0.2">
      <c r="G3" s="488" t="s">
        <v>1101</v>
      </c>
    </row>
    <row r="4" spans="1:11" x14ac:dyDescent="0.2">
      <c r="A4" s="492" t="s">
        <v>991</v>
      </c>
      <c r="G4" s="488" t="s">
        <v>1102</v>
      </c>
    </row>
    <row r="6" spans="1:11" x14ac:dyDescent="0.2">
      <c r="A6" s="1145" t="s">
        <v>992</v>
      </c>
      <c r="B6" s="1145" t="s">
        <v>993</v>
      </c>
      <c r="C6" s="1147" t="s">
        <v>994</v>
      </c>
      <c r="D6" s="1148"/>
      <c r="G6" s="1145" t="s">
        <v>1103</v>
      </c>
      <c r="H6" s="1145" t="s">
        <v>1104</v>
      </c>
      <c r="I6" s="1145" t="s">
        <v>1105</v>
      </c>
      <c r="J6" s="1147" t="s">
        <v>1106</v>
      </c>
      <c r="K6" s="1148"/>
    </row>
    <row r="7" spans="1:11" ht="38.25" x14ac:dyDescent="0.2">
      <c r="A7" s="1146"/>
      <c r="B7" s="1146"/>
      <c r="C7" s="489" t="s">
        <v>995</v>
      </c>
      <c r="D7" s="489" t="s">
        <v>996</v>
      </c>
      <c r="G7" s="1146"/>
      <c r="H7" s="1146"/>
      <c r="I7" s="1146"/>
      <c r="J7" s="489" t="s">
        <v>1107</v>
      </c>
      <c r="K7" s="489" t="s">
        <v>1108</v>
      </c>
    </row>
    <row r="8" spans="1:11" x14ac:dyDescent="0.2">
      <c r="A8" s="1149" t="s">
        <v>997</v>
      </c>
      <c r="B8" s="490" t="s">
        <v>998</v>
      </c>
      <c r="C8" s="489">
        <v>15</v>
      </c>
      <c r="D8" s="489">
        <v>5</v>
      </c>
      <c r="G8" s="1149" t="s">
        <v>1109</v>
      </c>
      <c r="H8" s="1149" t="s">
        <v>1110</v>
      </c>
      <c r="I8" s="490" t="s">
        <v>1111</v>
      </c>
      <c r="J8" s="489">
        <v>150</v>
      </c>
      <c r="K8" s="489">
        <v>250</v>
      </c>
    </row>
    <row r="9" spans="1:11" x14ac:dyDescent="0.2">
      <c r="A9" s="1150"/>
      <c r="B9" s="490" t="s">
        <v>999</v>
      </c>
      <c r="C9" s="489">
        <v>15</v>
      </c>
      <c r="D9" s="489">
        <v>5</v>
      </c>
      <c r="G9" s="1150"/>
      <c r="H9" s="1151"/>
      <c r="I9" s="490" t="s">
        <v>1112</v>
      </c>
      <c r="J9" s="489">
        <v>120</v>
      </c>
      <c r="K9" s="489">
        <v>200</v>
      </c>
    </row>
    <row r="10" spans="1:11" x14ac:dyDescent="0.2">
      <c r="A10" s="1150"/>
      <c r="B10" s="490" t="s">
        <v>1000</v>
      </c>
      <c r="C10" s="489">
        <v>15</v>
      </c>
      <c r="D10" s="489">
        <v>5</v>
      </c>
      <c r="G10" s="1150"/>
      <c r="H10" s="1149" t="s">
        <v>1113</v>
      </c>
      <c r="I10" s="490" t="s">
        <v>1111</v>
      </c>
      <c r="J10" s="489">
        <v>120</v>
      </c>
      <c r="K10" s="489">
        <v>200</v>
      </c>
    </row>
    <row r="11" spans="1:11" x14ac:dyDescent="0.2">
      <c r="A11" s="1150"/>
      <c r="B11" s="490" t="s">
        <v>1001</v>
      </c>
      <c r="C11" s="489">
        <v>15</v>
      </c>
      <c r="D11" s="489">
        <v>5</v>
      </c>
      <c r="G11" s="1151"/>
      <c r="H11" s="1151"/>
      <c r="I11" s="490" t="s">
        <v>1112</v>
      </c>
      <c r="J11" s="489">
        <v>80</v>
      </c>
      <c r="K11" s="489">
        <v>120</v>
      </c>
    </row>
    <row r="12" spans="1:11" x14ac:dyDescent="0.2">
      <c r="A12" s="1150"/>
      <c r="B12" s="490" t="s">
        <v>1002</v>
      </c>
      <c r="C12" s="489">
        <v>20</v>
      </c>
      <c r="D12" s="489">
        <v>5</v>
      </c>
      <c r="G12" s="1149" t="s">
        <v>1114</v>
      </c>
      <c r="H12" s="1149" t="s">
        <v>1110</v>
      </c>
      <c r="I12" s="490" t="s">
        <v>1111</v>
      </c>
      <c r="J12" s="489">
        <v>120</v>
      </c>
      <c r="K12" s="489">
        <v>200</v>
      </c>
    </row>
    <row r="13" spans="1:11" x14ac:dyDescent="0.2">
      <c r="A13" s="1150"/>
      <c r="B13" s="490" t="s">
        <v>1003</v>
      </c>
      <c r="C13" s="489">
        <v>15</v>
      </c>
      <c r="D13" s="489">
        <v>5</v>
      </c>
      <c r="G13" s="1150"/>
      <c r="H13" s="1151"/>
      <c r="I13" s="490" t="s">
        <v>1112</v>
      </c>
      <c r="J13" s="489">
        <v>100</v>
      </c>
      <c r="K13" s="489">
        <v>150</v>
      </c>
    </row>
    <row r="14" spans="1:11" x14ac:dyDescent="0.2">
      <c r="A14" s="1150"/>
      <c r="B14" s="490" t="s">
        <v>1004</v>
      </c>
      <c r="C14" s="489">
        <v>15</v>
      </c>
      <c r="D14" s="489">
        <v>5</v>
      </c>
      <c r="G14" s="1150"/>
      <c r="H14" s="1149" t="s">
        <v>1113</v>
      </c>
      <c r="I14" s="490" t="s">
        <v>1111</v>
      </c>
      <c r="J14" s="489">
        <v>100</v>
      </c>
      <c r="K14" s="489">
        <v>150</v>
      </c>
    </row>
    <row r="15" spans="1:11" x14ac:dyDescent="0.2">
      <c r="A15" s="1150"/>
      <c r="B15" s="490" t="s">
        <v>1005</v>
      </c>
      <c r="C15" s="489">
        <v>15</v>
      </c>
      <c r="D15" s="489">
        <v>5</v>
      </c>
      <c r="G15" s="1151"/>
      <c r="H15" s="1151"/>
      <c r="I15" s="490" t="s">
        <v>1112</v>
      </c>
      <c r="J15" s="489">
        <v>80</v>
      </c>
      <c r="K15" s="489">
        <v>120</v>
      </c>
    </row>
    <row r="16" spans="1:11" x14ac:dyDescent="0.2">
      <c r="A16" s="1150"/>
      <c r="B16" s="490" t="s">
        <v>1006</v>
      </c>
      <c r="C16" s="489">
        <v>15</v>
      </c>
      <c r="D16" s="489">
        <v>5</v>
      </c>
      <c r="G16" s="1149" t="s">
        <v>1115</v>
      </c>
      <c r="H16" s="1149" t="s">
        <v>1110</v>
      </c>
      <c r="I16" s="490" t="s">
        <v>1111</v>
      </c>
      <c r="J16" s="489">
        <v>100</v>
      </c>
      <c r="K16" s="489">
        <v>150</v>
      </c>
    </row>
    <row r="17" spans="1:11" x14ac:dyDescent="0.2">
      <c r="A17" s="1150"/>
      <c r="B17" s="490" t="s">
        <v>1007</v>
      </c>
      <c r="C17" s="489">
        <v>20</v>
      </c>
      <c r="D17" s="489">
        <v>5</v>
      </c>
      <c r="G17" s="1150"/>
      <c r="H17" s="1151"/>
      <c r="I17" s="490" t="s">
        <v>1112</v>
      </c>
      <c r="J17" s="489">
        <v>80</v>
      </c>
      <c r="K17" s="489">
        <v>120</v>
      </c>
    </row>
    <row r="18" spans="1:11" x14ac:dyDescent="0.2">
      <c r="A18" s="1150"/>
      <c r="B18" s="490" t="s">
        <v>1008</v>
      </c>
      <c r="C18" s="489">
        <v>15</v>
      </c>
      <c r="D18" s="489">
        <v>5</v>
      </c>
      <c r="G18" s="1150"/>
      <c r="H18" s="1149" t="s">
        <v>1113</v>
      </c>
      <c r="I18" s="490" t="s">
        <v>1111</v>
      </c>
      <c r="J18" s="489">
        <v>80</v>
      </c>
      <c r="K18" s="489">
        <v>120</v>
      </c>
    </row>
    <row r="19" spans="1:11" x14ac:dyDescent="0.2">
      <c r="A19" s="1150"/>
      <c r="B19" s="490" t="s">
        <v>1009</v>
      </c>
      <c r="C19" s="489">
        <v>15</v>
      </c>
      <c r="D19" s="489">
        <v>5</v>
      </c>
      <c r="G19" s="1151"/>
      <c r="H19" s="1151"/>
      <c r="I19" s="490" t="s">
        <v>1112</v>
      </c>
      <c r="J19" s="489">
        <v>80</v>
      </c>
      <c r="K19" s="489">
        <v>120</v>
      </c>
    </row>
    <row r="20" spans="1:11" x14ac:dyDescent="0.2">
      <c r="A20" s="1150"/>
      <c r="B20" s="490" t="s">
        <v>1010</v>
      </c>
      <c r="C20" s="489">
        <v>15</v>
      </c>
      <c r="D20" s="489">
        <v>5</v>
      </c>
      <c r="G20" s="1152" t="s">
        <v>1116</v>
      </c>
      <c r="H20" s="1153"/>
      <c r="I20" s="1153"/>
      <c r="J20" s="1153"/>
      <c r="K20" s="1154"/>
    </row>
    <row r="21" spans="1:11" x14ac:dyDescent="0.2">
      <c r="A21" s="1150"/>
      <c r="B21" s="490" t="s">
        <v>1011</v>
      </c>
      <c r="C21" s="489">
        <v>20</v>
      </c>
      <c r="D21" s="489">
        <v>5</v>
      </c>
      <c r="G21" s="1142"/>
      <c r="H21" s="1143"/>
      <c r="I21" s="1143"/>
      <c r="J21" s="1143"/>
      <c r="K21" s="1144"/>
    </row>
    <row r="22" spans="1:11" x14ac:dyDescent="0.2">
      <c r="A22" s="1151"/>
      <c r="B22" s="490" t="s">
        <v>1012</v>
      </c>
      <c r="C22" s="489">
        <v>15</v>
      </c>
      <c r="D22" s="489">
        <v>5</v>
      </c>
      <c r="G22" s="1155" t="s">
        <v>1117</v>
      </c>
      <c r="H22" s="1156"/>
      <c r="I22" s="1156"/>
      <c r="J22" s="1156"/>
      <c r="K22" s="1157"/>
    </row>
    <row r="23" spans="1:11" x14ac:dyDescent="0.2">
      <c r="A23" s="1149" t="s">
        <v>1013</v>
      </c>
      <c r="B23" s="490" t="s">
        <v>1014</v>
      </c>
      <c r="C23" s="489">
        <v>15</v>
      </c>
      <c r="D23" s="489">
        <v>5</v>
      </c>
    </row>
    <row r="24" spans="1:11" x14ac:dyDescent="0.2">
      <c r="A24" s="1150"/>
      <c r="B24" s="490" t="s">
        <v>1015</v>
      </c>
      <c r="C24" s="489">
        <v>20</v>
      </c>
      <c r="D24" s="489">
        <v>5</v>
      </c>
    </row>
    <row r="25" spans="1:11" x14ac:dyDescent="0.2">
      <c r="A25" s="1150"/>
      <c r="B25" s="490" t="s">
        <v>1016</v>
      </c>
      <c r="C25" s="489">
        <v>20</v>
      </c>
      <c r="D25" s="489">
        <v>10</v>
      </c>
    </row>
    <row r="26" spans="1:11" x14ac:dyDescent="0.2">
      <c r="A26" s="1150"/>
      <c r="B26" s="490" t="s">
        <v>1017</v>
      </c>
      <c r="C26" s="489">
        <v>15</v>
      </c>
      <c r="D26" s="489">
        <v>5</v>
      </c>
    </row>
    <row r="27" spans="1:11" x14ac:dyDescent="0.2">
      <c r="A27" s="1150"/>
      <c r="B27" s="490" t="s">
        <v>1018</v>
      </c>
      <c r="C27" s="489">
        <v>10</v>
      </c>
      <c r="D27" s="489">
        <v>5</v>
      </c>
    </row>
    <row r="28" spans="1:11" x14ac:dyDescent="0.2">
      <c r="A28" s="1150"/>
      <c r="B28" s="490" t="s">
        <v>1019</v>
      </c>
      <c r="C28" s="489">
        <v>15</v>
      </c>
      <c r="D28" s="489">
        <v>5</v>
      </c>
    </row>
    <row r="29" spans="1:11" x14ac:dyDescent="0.2">
      <c r="A29" s="1150"/>
      <c r="B29" s="490" t="s">
        <v>1020</v>
      </c>
      <c r="C29" s="489">
        <v>15</v>
      </c>
      <c r="D29" s="489">
        <v>5</v>
      </c>
    </row>
    <row r="30" spans="1:11" x14ac:dyDescent="0.2">
      <c r="A30" s="1150"/>
      <c r="B30" s="490" t="s">
        <v>1021</v>
      </c>
      <c r="C30" s="489">
        <v>15</v>
      </c>
      <c r="D30" s="489">
        <v>5</v>
      </c>
    </row>
    <row r="31" spans="1:11" x14ac:dyDescent="0.2">
      <c r="A31" s="1151"/>
      <c r="B31" s="490" t="s">
        <v>1022</v>
      </c>
      <c r="C31" s="489">
        <v>15</v>
      </c>
      <c r="D31" s="489">
        <v>5</v>
      </c>
    </row>
    <row r="32" spans="1:11" x14ac:dyDescent="0.2">
      <c r="A32" s="1149" t="s">
        <v>1023</v>
      </c>
      <c r="B32" s="490" t="s">
        <v>1024</v>
      </c>
      <c r="C32" s="489">
        <v>20</v>
      </c>
      <c r="D32" s="489">
        <v>5</v>
      </c>
    </row>
    <row r="33" spans="1:4" x14ac:dyDescent="0.2">
      <c r="A33" s="1150"/>
      <c r="B33" s="490" t="s">
        <v>1025</v>
      </c>
      <c r="C33" s="489">
        <v>25</v>
      </c>
      <c r="D33" s="489">
        <v>10</v>
      </c>
    </row>
    <row r="34" spans="1:4" x14ac:dyDescent="0.2">
      <c r="A34" s="1150"/>
      <c r="B34" s="490" t="s">
        <v>1026</v>
      </c>
      <c r="C34" s="489">
        <v>20</v>
      </c>
      <c r="D34" s="489">
        <v>5</v>
      </c>
    </row>
    <row r="35" spans="1:4" x14ac:dyDescent="0.2">
      <c r="A35" s="1150"/>
      <c r="B35" s="490" t="s">
        <v>1027</v>
      </c>
      <c r="C35" s="489">
        <v>25</v>
      </c>
      <c r="D35" s="489">
        <v>15</v>
      </c>
    </row>
    <row r="36" spans="1:4" x14ac:dyDescent="0.2">
      <c r="A36" s="1150"/>
      <c r="B36" s="490" t="s">
        <v>1028</v>
      </c>
      <c r="C36" s="489">
        <v>25</v>
      </c>
      <c r="D36" s="489">
        <v>20</v>
      </c>
    </row>
    <row r="37" spans="1:4" x14ac:dyDescent="0.2">
      <c r="A37" s="1150"/>
      <c r="B37" s="490" t="s">
        <v>1029</v>
      </c>
      <c r="C37" s="489">
        <v>20</v>
      </c>
      <c r="D37" s="489">
        <v>5</v>
      </c>
    </row>
    <row r="38" spans="1:4" x14ac:dyDescent="0.2">
      <c r="A38" s="1150"/>
      <c r="B38" s="490" t="s">
        <v>1030</v>
      </c>
      <c r="C38" s="489">
        <v>25</v>
      </c>
      <c r="D38" s="489">
        <v>10</v>
      </c>
    </row>
    <row r="39" spans="1:4" x14ac:dyDescent="0.2">
      <c r="A39" s="1150"/>
      <c r="B39" s="490" t="s">
        <v>1031</v>
      </c>
      <c r="C39" s="489">
        <v>15</v>
      </c>
      <c r="D39" s="489">
        <v>5</v>
      </c>
    </row>
    <row r="40" spans="1:4" x14ac:dyDescent="0.2">
      <c r="A40" s="1150"/>
      <c r="B40" s="490" t="s">
        <v>1032</v>
      </c>
      <c r="C40" s="489">
        <v>20</v>
      </c>
      <c r="D40" s="489">
        <v>10</v>
      </c>
    </row>
    <row r="41" spans="1:4" x14ac:dyDescent="0.2">
      <c r="A41" s="1150"/>
      <c r="B41" s="490" t="s">
        <v>1033</v>
      </c>
      <c r="C41" s="489">
        <v>25</v>
      </c>
      <c r="D41" s="489">
        <v>10</v>
      </c>
    </row>
    <row r="42" spans="1:4" x14ac:dyDescent="0.2">
      <c r="A42" s="1151"/>
      <c r="B42" s="490" t="s">
        <v>1034</v>
      </c>
      <c r="C42" s="489">
        <v>25</v>
      </c>
      <c r="D42" s="489">
        <v>10</v>
      </c>
    </row>
    <row r="43" spans="1:4" x14ac:dyDescent="0.2">
      <c r="A43" s="1149" t="s">
        <v>1035</v>
      </c>
      <c r="B43" s="490" t="s">
        <v>1036</v>
      </c>
      <c r="C43" s="489">
        <v>20</v>
      </c>
      <c r="D43" s="489">
        <v>10</v>
      </c>
    </row>
    <row r="44" spans="1:4" x14ac:dyDescent="0.2">
      <c r="A44" s="1150"/>
      <c r="B44" s="490" t="s">
        <v>1037</v>
      </c>
      <c r="C44" s="489">
        <v>25</v>
      </c>
      <c r="D44" s="489">
        <v>10</v>
      </c>
    </row>
    <row r="45" spans="1:4" x14ac:dyDescent="0.2">
      <c r="A45" s="1150"/>
      <c r="B45" s="490" t="s">
        <v>1038</v>
      </c>
      <c r="C45" s="489">
        <v>25</v>
      </c>
      <c r="D45" s="489">
        <v>10</v>
      </c>
    </row>
    <row r="46" spans="1:4" x14ac:dyDescent="0.2">
      <c r="A46" s="1150"/>
      <c r="B46" s="490" t="s">
        <v>1039</v>
      </c>
      <c r="C46" s="489">
        <v>20</v>
      </c>
      <c r="D46" s="489">
        <v>10</v>
      </c>
    </row>
    <row r="47" spans="1:4" x14ac:dyDescent="0.2">
      <c r="A47" s="1150"/>
      <c r="B47" s="490" t="s">
        <v>1040</v>
      </c>
      <c r="C47" s="489">
        <v>25</v>
      </c>
      <c r="D47" s="489">
        <v>10</v>
      </c>
    </row>
    <row r="48" spans="1:4" x14ac:dyDescent="0.2">
      <c r="A48" s="1150"/>
      <c r="B48" s="490" t="s">
        <v>1041</v>
      </c>
      <c r="C48" s="489">
        <v>20</v>
      </c>
      <c r="D48" s="489">
        <v>10</v>
      </c>
    </row>
    <row r="49" spans="1:4" x14ac:dyDescent="0.2">
      <c r="A49" s="1150"/>
      <c r="B49" s="490" t="s">
        <v>1042</v>
      </c>
      <c r="C49" s="489">
        <v>25</v>
      </c>
      <c r="D49" s="489">
        <v>10</v>
      </c>
    </row>
    <row r="50" spans="1:4" x14ac:dyDescent="0.2">
      <c r="A50" s="1151"/>
      <c r="B50" s="490" t="s">
        <v>1043</v>
      </c>
      <c r="C50" s="489">
        <v>20</v>
      </c>
      <c r="D50" s="489">
        <v>10</v>
      </c>
    </row>
    <row r="51" spans="1:4" x14ac:dyDescent="0.2">
      <c r="A51" s="1149" t="s">
        <v>1044</v>
      </c>
      <c r="B51" s="490" t="s">
        <v>1045</v>
      </c>
      <c r="C51" s="489">
        <v>15</v>
      </c>
      <c r="D51" s="489">
        <v>5</v>
      </c>
    </row>
    <row r="52" spans="1:4" x14ac:dyDescent="0.2">
      <c r="A52" s="1150"/>
      <c r="B52" s="490" t="s">
        <v>1046</v>
      </c>
      <c r="C52" s="489">
        <v>10</v>
      </c>
      <c r="D52" s="489">
        <v>0</v>
      </c>
    </row>
    <row r="53" spans="1:4" x14ac:dyDescent="0.2">
      <c r="A53" s="1150"/>
      <c r="B53" s="490" t="s">
        <v>1047</v>
      </c>
      <c r="C53" s="489">
        <v>15</v>
      </c>
      <c r="D53" s="489">
        <v>5</v>
      </c>
    </row>
    <row r="54" spans="1:4" x14ac:dyDescent="0.2">
      <c r="A54" s="1150"/>
      <c r="B54" s="490" t="s">
        <v>1048</v>
      </c>
      <c r="C54" s="489">
        <v>15</v>
      </c>
      <c r="D54" s="489">
        <v>5</v>
      </c>
    </row>
    <row r="55" spans="1:4" x14ac:dyDescent="0.2">
      <c r="A55" s="1150"/>
      <c r="B55" s="490" t="s">
        <v>1049</v>
      </c>
      <c r="C55" s="489">
        <v>15</v>
      </c>
      <c r="D55" s="489">
        <v>5</v>
      </c>
    </row>
    <row r="56" spans="1:4" x14ac:dyDescent="0.2">
      <c r="A56" s="1150"/>
      <c r="B56" s="490" t="s">
        <v>1050</v>
      </c>
      <c r="C56" s="489">
        <v>15</v>
      </c>
      <c r="D56" s="489">
        <v>5</v>
      </c>
    </row>
    <row r="57" spans="1:4" x14ac:dyDescent="0.2">
      <c r="A57" s="1150"/>
      <c r="B57" s="490" t="s">
        <v>1051</v>
      </c>
      <c r="C57" s="489">
        <v>15</v>
      </c>
      <c r="D57" s="489">
        <v>5</v>
      </c>
    </row>
    <row r="58" spans="1:4" x14ac:dyDescent="0.2">
      <c r="A58" s="1151"/>
      <c r="B58" s="490" t="s">
        <v>1052</v>
      </c>
      <c r="C58" s="489">
        <v>15</v>
      </c>
      <c r="D58" s="489">
        <v>5</v>
      </c>
    </row>
    <row r="59" spans="1:4" x14ac:dyDescent="0.2">
      <c r="A59" s="1149" t="s">
        <v>1053</v>
      </c>
      <c r="B59" s="490" t="s">
        <v>1054</v>
      </c>
      <c r="C59" s="489">
        <v>15</v>
      </c>
      <c r="D59" s="489">
        <v>0</v>
      </c>
    </row>
    <row r="60" spans="1:4" x14ac:dyDescent="0.2">
      <c r="A60" s="1150"/>
      <c r="B60" s="490" t="s">
        <v>1055</v>
      </c>
      <c r="C60" s="489">
        <v>20</v>
      </c>
      <c r="D60" s="489">
        <v>5</v>
      </c>
    </row>
    <row r="61" spans="1:4" x14ac:dyDescent="0.2">
      <c r="A61" s="1150"/>
      <c r="B61" s="490" t="s">
        <v>1056</v>
      </c>
      <c r="C61" s="489">
        <v>10</v>
      </c>
      <c r="D61" s="489">
        <v>5</v>
      </c>
    </row>
    <row r="62" spans="1:4" x14ac:dyDescent="0.2">
      <c r="A62" s="1150"/>
      <c r="B62" s="490" t="s">
        <v>1057</v>
      </c>
      <c r="C62" s="489">
        <v>5</v>
      </c>
      <c r="D62" s="489">
        <v>0</v>
      </c>
    </row>
    <row r="63" spans="1:4" x14ac:dyDescent="0.2">
      <c r="A63" s="1150"/>
      <c r="B63" s="490" t="s">
        <v>1058</v>
      </c>
      <c r="C63" s="489">
        <v>15</v>
      </c>
      <c r="D63" s="489">
        <v>5</v>
      </c>
    </row>
    <row r="64" spans="1:4" x14ac:dyDescent="0.2">
      <c r="A64" s="1150"/>
      <c r="B64" s="490" t="s">
        <v>1059</v>
      </c>
      <c r="C64" s="489">
        <v>20</v>
      </c>
      <c r="D64" s="489">
        <v>5</v>
      </c>
    </row>
    <row r="65" spans="1:4" x14ac:dyDescent="0.2">
      <c r="A65" s="1150"/>
      <c r="B65" s="490" t="s">
        <v>1060</v>
      </c>
      <c r="C65" s="489">
        <v>10</v>
      </c>
      <c r="D65" s="489">
        <v>0</v>
      </c>
    </row>
    <row r="66" spans="1:4" x14ac:dyDescent="0.2">
      <c r="A66" s="1151"/>
      <c r="B66" s="490" t="s">
        <v>1061</v>
      </c>
      <c r="C66" s="489">
        <v>10</v>
      </c>
      <c r="D66" s="489">
        <v>0</v>
      </c>
    </row>
    <row r="67" spans="1:4" x14ac:dyDescent="0.2">
      <c r="A67" s="1149" t="s">
        <v>1062</v>
      </c>
      <c r="B67" s="490" t="s">
        <v>1063</v>
      </c>
      <c r="C67" s="489">
        <v>15</v>
      </c>
      <c r="D67" s="489">
        <v>5</v>
      </c>
    </row>
    <row r="68" spans="1:4" x14ac:dyDescent="0.2">
      <c r="A68" s="1150"/>
      <c r="B68" s="490" t="s">
        <v>1064</v>
      </c>
      <c r="C68" s="489">
        <v>15</v>
      </c>
      <c r="D68" s="489">
        <v>5</v>
      </c>
    </row>
    <row r="69" spans="1:4" x14ac:dyDescent="0.2">
      <c r="A69" s="1150"/>
      <c r="B69" s="490" t="s">
        <v>1065</v>
      </c>
      <c r="C69" s="489">
        <v>15</v>
      </c>
      <c r="D69" s="489">
        <v>5</v>
      </c>
    </row>
    <row r="70" spans="1:4" x14ac:dyDescent="0.2">
      <c r="A70" s="1150"/>
      <c r="B70" s="490" t="s">
        <v>1066</v>
      </c>
      <c r="C70" s="489">
        <v>15</v>
      </c>
      <c r="D70" s="489">
        <v>5</v>
      </c>
    </row>
    <row r="71" spans="1:4" x14ac:dyDescent="0.2">
      <c r="A71" s="1150"/>
      <c r="B71" s="490" t="s">
        <v>1067</v>
      </c>
      <c r="C71" s="489">
        <v>15</v>
      </c>
      <c r="D71" s="489">
        <v>5</v>
      </c>
    </row>
    <row r="72" spans="1:4" x14ac:dyDescent="0.2">
      <c r="A72" s="1150"/>
      <c r="B72" s="490" t="s">
        <v>1068</v>
      </c>
      <c r="C72" s="489">
        <v>15</v>
      </c>
      <c r="D72" s="489">
        <v>5</v>
      </c>
    </row>
    <row r="73" spans="1:4" x14ac:dyDescent="0.2">
      <c r="A73" s="1151"/>
      <c r="B73" s="490" t="s">
        <v>1069</v>
      </c>
      <c r="C73" s="489">
        <v>15</v>
      </c>
      <c r="D73" s="489">
        <v>5</v>
      </c>
    </row>
    <row r="74" spans="1:4" x14ac:dyDescent="0.2">
      <c r="A74" s="1149" t="s">
        <v>1070</v>
      </c>
      <c r="B74" s="490" t="s">
        <v>1071</v>
      </c>
      <c r="C74" s="489">
        <v>20</v>
      </c>
      <c r="D74" s="489">
        <v>10</v>
      </c>
    </row>
    <row r="75" spans="1:4" x14ac:dyDescent="0.2">
      <c r="A75" s="1150"/>
      <c r="B75" s="490" t="s">
        <v>1072</v>
      </c>
      <c r="C75" s="489">
        <v>20</v>
      </c>
      <c r="D75" s="489">
        <v>10</v>
      </c>
    </row>
    <row r="76" spans="1:4" x14ac:dyDescent="0.2">
      <c r="A76" s="1150"/>
      <c r="B76" s="490" t="s">
        <v>1073</v>
      </c>
      <c r="C76" s="489">
        <v>25</v>
      </c>
      <c r="D76" s="489">
        <v>10</v>
      </c>
    </row>
    <row r="77" spans="1:4" x14ac:dyDescent="0.2">
      <c r="A77" s="1150"/>
      <c r="B77" s="490" t="s">
        <v>1074</v>
      </c>
      <c r="C77" s="489">
        <v>20</v>
      </c>
      <c r="D77" s="489">
        <v>5</v>
      </c>
    </row>
    <row r="78" spans="1:4" x14ac:dyDescent="0.2">
      <c r="A78" s="1150"/>
      <c r="B78" s="490" t="s">
        <v>1075</v>
      </c>
      <c r="C78" s="489">
        <v>20</v>
      </c>
      <c r="D78" s="489">
        <v>5</v>
      </c>
    </row>
    <row r="79" spans="1:4" x14ac:dyDescent="0.2">
      <c r="A79" s="1150"/>
      <c r="B79" s="490" t="s">
        <v>1076</v>
      </c>
      <c r="C79" s="489">
        <v>20</v>
      </c>
      <c r="D79" s="489">
        <v>5</v>
      </c>
    </row>
    <row r="80" spans="1:4" x14ac:dyDescent="0.2">
      <c r="A80" s="1150"/>
      <c r="B80" s="490" t="s">
        <v>1077</v>
      </c>
      <c r="C80" s="489">
        <v>20</v>
      </c>
      <c r="D80" s="489">
        <v>5</v>
      </c>
    </row>
    <row r="81" spans="1:4" x14ac:dyDescent="0.2">
      <c r="A81" s="1150"/>
      <c r="B81" s="490" t="s">
        <v>1078</v>
      </c>
      <c r="C81" s="489">
        <v>15</v>
      </c>
      <c r="D81" s="489">
        <v>5</v>
      </c>
    </row>
    <row r="82" spans="1:4" x14ac:dyDescent="0.2">
      <c r="A82" s="1151"/>
      <c r="B82" s="490" t="s">
        <v>1079</v>
      </c>
      <c r="C82" s="489">
        <v>25</v>
      </c>
      <c r="D82" s="489">
        <v>15</v>
      </c>
    </row>
    <row r="83" spans="1:4" x14ac:dyDescent="0.2">
      <c r="A83" s="1149" t="s">
        <v>1080</v>
      </c>
      <c r="B83" s="490" t="s">
        <v>1081</v>
      </c>
      <c r="C83" s="489">
        <v>15</v>
      </c>
      <c r="D83" s="489">
        <v>10</v>
      </c>
    </row>
    <row r="84" spans="1:4" x14ac:dyDescent="0.2">
      <c r="A84" s="1150"/>
      <c r="B84" s="490" t="s">
        <v>1082</v>
      </c>
      <c r="C84" s="489">
        <v>15</v>
      </c>
      <c r="D84" s="489">
        <v>5</v>
      </c>
    </row>
    <row r="85" spans="1:4" x14ac:dyDescent="0.2">
      <c r="A85" s="1150"/>
      <c r="B85" s="490" t="s">
        <v>1083</v>
      </c>
      <c r="C85" s="489">
        <v>20</v>
      </c>
      <c r="D85" s="489">
        <v>5</v>
      </c>
    </row>
    <row r="86" spans="1:4" x14ac:dyDescent="0.2">
      <c r="A86" s="1150"/>
      <c r="B86" s="490" t="s">
        <v>1084</v>
      </c>
      <c r="C86" s="489">
        <v>15</v>
      </c>
      <c r="D86" s="489">
        <v>5</v>
      </c>
    </row>
    <row r="87" spans="1:4" x14ac:dyDescent="0.2">
      <c r="A87" s="1150"/>
      <c r="B87" s="490" t="s">
        <v>1085</v>
      </c>
      <c r="C87" s="489">
        <v>15</v>
      </c>
      <c r="D87" s="489">
        <v>5</v>
      </c>
    </row>
    <row r="88" spans="1:4" x14ac:dyDescent="0.2">
      <c r="A88" s="1151"/>
      <c r="B88" s="490" t="s">
        <v>1086</v>
      </c>
      <c r="C88" s="489">
        <v>15</v>
      </c>
      <c r="D88" s="489">
        <v>5</v>
      </c>
    </row>
    <row r="89" spans="1:4" x14ac:dyDescent="0.2">
      <c r="A89" s="490" t="s">
        <v>1087</v>
      </c>
      <c r="B89" s="491"/>
      <c r="C89" s="489">
        <v>25</v>
      </c>
      <c r="D89" s="489">
        <v>15</v>
      </c>
    </row>
    <row r="90" spans="1:4" x14ac:dyDescent="0.2">
      <c r="A90" s="490" t="s">
        <v>1088</v>
      </c>
      <c r="B90" s="491"/>
      <c r="C90" s="489">
        <v>25</v>
      </c>
      <c r="D90" s="489">
        <v>10</v>
      </c>
    </row>
    <row r="91" spans="1:4" x14ac:dyDescent="0.2">
      <c r="A91" s="490" t="s">
        <v>1089</v>
      </c>
      <c r="B91" s="491"/>
      <c r="C91" s="489">
        <v>25</v>
      </c>
      <c r="D91" s="489">
        <v>15</v>
      </c>
    </row>
    <row r="92" spans="1:4" x14ac:dyDescent="0.2">
      <c r="A92" s="490" t="s">
        <v>1090</v>
      </c>
      <c r="B92" s="491"/>
      <c r="C92" s="489">
        <v>25</v>
      </c>
      <c r="D92" s="489">
        <v>10</v>
      </c>
    </row>
    <row r="93" spans="1:4" x14ac:dyDescent="0.2">
      <c r="A93" s="490" t="s">
        <v>1091</v>
      </c>
      <c r="B93" s="491"/>
      <c r="C93" s="489">
        <v>15</v>
      </c>
      <c r="D93" s="489">
        <v>5</v>
      </c>
    </row>
    <row r="94" spans="1:4" x14ac:dyDescent="0.2">
      <c r="A94" s="490" t="s">
        <v>1092</v>
      </c>
      <c r="B94" s="491"/>
      <c r="C94" s="489">
        <v>15</v>
      </c>
      <c r="D94" s="489">
        <v>5</v>
      </c>
    </row>
    <row r="95" spans="1:4" x14ac:dyDescent="0.2">
      <c r="A95" s="490" t="s">
        <v>1093</v>
      </c>
      <c r="B95" s="491"/>
      <c r="C95" s="489">
        <v>20</v>
      </c>
      <c r="D95" s="489">
        <v>10</v>
      </c>
    </row>
    <row r="96" spans="1:4" x14ac:dyDescent="0.2">
      <c r="A96" s="490" t="s">
        <v>1094</v>
      </c>
      <c r="B96" s="491"/>
      <c r="C96" s="489">
        <v>30</v>
      </c>
      <c r="D96" s="489">
        <v>15</v>
      </c>
    </row>
    <row r="97" spans="1:4" x14ac:dyDescent="0.2">
      <c r="A97" s="490" t="s">
        <v>1095</v>
      </c>
      <c r="B97" s="491"/>
      <c r="C97" s="489">
        <v>30</v>
      </c>
      <c r="D97" s="489">
        <v>15</v>
      </c>
    </row>
    <row r="98" spans="1:4" ht="25.5" x14ac:dyDescent="0.2">
      <c r="A98" s="490" t="s">
        <v>1096</v>
      </c>
      <c r="B98" s="491"/>
      <c r="C98" s="489">
        <v>30</v>
      </c>
      <c r="D98" s="489">
        <v>15</v>
      </c>
    </row>
    <row r="99" spans="1:4" x14ac:dyDescent="0.2">
      <c r="A99" s="490" t="s">
        <v>1097</v>
      </c>
      <c r="B99" s="491"/>
      <c r="C99" s="489">
        <v>15</v>
      </c>
      <c r="D99" s="489">
        <v>5</v>
      </c>
    </row>
    <row r="100" spans="1:4" x14ac:dyDescent="0.2">
      <c r="A100" s="1158" t="s">
        <v>1098</v>
      </c>
      <c r="B100" s="1159"/>
      <c r="C100" s="1159"/>
      <c r="D100" s="1160"/>
    </row>
  </sheetData>
  <mergeCells count="29">
    <mergeCell ref="A6:A7"/>
    <mergeCell ref="B6:B7"/>
    <mergeCell ref="C6:D6"/>
    <mergeCell ref="A8:A22"/>
    <mergeCell ref="A23:A31"/>
    <mergeCell ref="G22:K22"/>
    <mergeCell ref="A100:D100"/>
    <mergeCell ref="A43:A50"/>
    <mergeCell ref="A51:A58"/>
    <mergeCell ref="A59:A66"/>
    <mergeCell ref="A67:A73"/>
    <mergeCell ref="A74:A82"/>
    <mergeCell ref="A83:A88"/>
    <mergeCell ref="A32:A42"/>
    <mergeCell ref="G21:K21"/>
    <mergeCell ref="G6:G7"/>
    <mergeCell ref="H6:H7"/>
    <mergeCell ref="I6:I7"/>
    <mergeCell ref="J6:K6"/>
    <mergeCell ref="G8:G11"/>
    <mergeCell ref="H8:H9"/>
    <mergeCell ref="H10:H11"/>
    <mergeCell ref="G12:G15"/>
    <mergeCell ref="H12:H13"/>
    <mergeCell ref="H14:H15"/>
    <mergeCell ref="G16:G19"/>
    <mergeCell ref="H16:H17"/>
    <mergeCell ref="H18:H19"/>
    <mergeCell ref="G20:K20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W52"/>
  <sheetViews>
    <sheetView topLeftCell="B13" workbookViewId="0">
      <selection activeCell="X51" sqref="X51"/>
    </sheetView>
  </sheetViews>
  <sheetFormatPr defaultColWidth="9.140625" defaultRowHeight="11.25" x14ac:dyDescent="0.2"/>
  <cols>
    <col min="1" max="8" width="9.140625" style="33"/>
    <col min="9" max="9" width="20.7109375" style="33" customWidth="1"/>
    <col min="10" max="11" width="10" style="33" bestFit="1" customWidth="1"/>
    <col min="12" max="16384" width="9.140625" style="33"/>
  </cols>
  <sheetData>
    <row r="2" spans="1:23" s="49" customFormat="1" x14ac:dyDescent="0.2">
      <c r="A2" s="1162" t="s">
        <v>98</v>
      </c>
      <c r="B2" s="1162"/>
      <c r="C2" s="1162"/>
      <c r="D2" s="1162"/>
      <c r="E2" s="1162"/>
      <c r="F2" s="1162"/>
      <c r="G2" s="1162"/>
      <c r="H2" s="1162"/>
      <c r="I2" s="1162"/>
    </row>
    <row r="3" spans="1:23" s="49" customFormat="1" x14ac:dyDescent="0.2">
      <c r="A3" s="1162" t="s">
        <v>104</v>
      </c>
      <c r="B3" s="1162"/>
      <c r="C3" s="1162"/>
      <c r="D3" s="1162"/>
      <c r="E3" s="1162"/>
      <c r="F3" s="1162"/>
      <c r="G3" s="1162"/>
      <c r="H3" s="1162"/>
      <c r="I3" s="1162"/>
    </row>
    <row r="4" spans="1:23" ht="13.5" thickBot="1" x14ac:dyDescent="0.25">
      <c r="A4" s="668" t="s">
        <v>97</v>
      </c>
      <c r="B4" s="668"/>
      <c r="C4" s="668"/>
      <c r="D4" s="668"/>
      <c r="E4" s="668"/>
      <c r="F4" s="668"/>
      <c r="G4" s="668"/>
      <c r="H4" s="668"/>
      <c r="I4" s="668"/>
      <c r="M4" s="1162" t="s">
        <v>104</v>
      </c>
      <c r="N4" s="1162"/>
      <c r="O4" s="1162"/>
      <c r="P4" s="1162"/>
      <c r="Q4" s="1162"/>
      <c r="R4" s="1162"/>
      <c r="S4" s="1162"/>
      <c r="T4" s="1162"/>
      <c r="U4" s="1162"/>
    </row>
    <row r="5" spans="1:23" ht="18" customHeight="1" thickBot="1" x14ac:dyDescent="0.25">
      <c r="A5" s="1175" t="s">
        <v>96</v>
      </c>
      <c r="B5" s="1163" t="s">
        <v>92</v>
      </c>
      <c r="C5" s="1164"/>
      <c r="D5" s="1172" t="s">
        <v>95</v>
      </c>
      <c r="E5" s="1173"/>
      <c r="F5" s="1173"/>
      <c r="G5" s="1173"/>
      <c r="H5" s="1173"/>
      <c r="I5" s="1174"/>
      <c r="M5" s="1077" t="s">
        <v>105</v>
      </c>
      <c r="N5" s="1077"/>
      <c r="O5" s="1077"/>
      <c r="P5" s="1077"/>
      <c r="Q5" s="1077"/>
      <c r="R5" s="1077"/>
      <c r="S5" s="1077"/>
      <c r="T5" s="1077"/>
      <c r="U5" s="1077"/>
      <c r="V5" s="1077"/>
      <c r="W5" s="1077"/>
    </row>
    <row r="6" spans="1:23" ht="35.25" customHeight="1" thickBot="1" x14ac:dyDescent="0.25">
      <c r="A6" s="1176"/>
      <c r="B6" s="1165"/>
      <c r="C6" s="1166"/>
      <c r="D6" s="1167" t="s">
        <v>93</v>
      </c>
      <c r="E6" s="1168"/>
      <c r="F6" s="1168"/>
      <c r="G6" s="1168"/>
      <c r="H6" s="1169"/>
      <c r="I6" s="1170" t="s">
        <v>94</v>
      </c>
      <c r="M6" s="1078" t="s">
        <v>106</v>
      </c>
      <c r="N6" s="1078" t="s">
        <v>107</v>
      </c>
      <c r="O6" s="1078" t="s">
        <v>108</v>
      </c>
      <c r="P6" s="1071" t="s">
        <v>109</v>
      </c>
      <c r="Q6" s="1072"/>
      <c r="R6" s="1072"/>
      <c r="S6" s="1072"/>
      <c r="T6" s="1072"/>
      <c r="U6" s="1072"/>
      <c r="V6" s="1072"/>
      <c r="W6" s="1073"/>
    </row>
    <row r="7" spans="1:23" ht="13.5" thickBot="1" x14ac:dyDescent="0.25">
      <c r="A7" s="85"/>
      <c r="B7" s="80" t="s">
        <v>91</v>
      </c>
      <c r="C7" s="100" t="s">
        <v>90</v>
      </c>
      <c r="D7" s="86">
        <v>1</v>
      </c>
      <c r="E7" s="81">
        <v>6</v>
      </c>
      <c r="F7" s="81">
        <v>10</v>
      </c>
      <c r="G7" s="81">
        <v>20</v>
      </c>
      <c r="H7" s="90">
        <v>35</v>
      </c>
      <c r="I7" s="1171"/>
      <c r="M7" s="1079"/>
      <c r="N7" s="1079"/>
      <c r="O7" s="1079"/>
      <c r="P7" s="1074" t="s">
        <v>110</v>
      </c>
      <c r="Q7" s="1075"/>
      <c r="R7" s="1076"/>
      <c r="S7" s="1074" t="s">
        <v>111</v>
      </c>
      <c r="T7" s="1076"/>
      <c r="U7" s="1071" t="s">
        <v>112</v>
      </c>
      <c r="V7" s="1072"/>
      <c r="W7" s="1073"/>
    </row>
    <row r="8" spans="1:23" ht="15" thickBot="1" x14ac:dyDescent="0.25">
      <c r="A8" s="93">
        <v>1</v>
      </c>
      <c r="B8" s="94"/>
      <c r="C8" s="95">
        <v>18.5</v>
      </c>
      <c r="D8" s="96"/>
      <c r="E8" s="97"/>
      <c r="F8" s="97"/>
      <c r="G8" s="97"/>
      <c r="H8" s="98"/>
      <c r="I8" s="99">
        <v>0.13300000000000001</v>
      </c>
      <c r="M8" s="1080"/>
      <c r="N8" s="1080"/>
      <c r="O8" s="1080"/>
      <c r="P8" s="107" t="s">
        <v>113</v>
      </c>
      <c r="Q8" s="107" t="s">
        <v>114</v>
      </c>
      <c r="R8" s="107" t="s">
        <v>115</v>
      </c>
      <c r="S8" s="107" t="s">
        <v>116</v>
      </c>
      <c r="T8" s="107" t="s">
        <v>117</v>
      </c>
      <c r="U8" s="107" t="s">
        <v>118</v>
      </c>
      <c r="V8" s="107" t="s">
        <v>119</v>
      </c>
      <c r="W8" s="107" t="s">
        <v>120</v>
      </c>
    </row>
    <row r="9" spans="1:23" ht="13.5" thickBot="1" x14ac:dyDescent="0.25">
      <c r="A9" s="84">
        <v>1.5</v>
      </c>
      <c r="B9" s="87"/>
      <c r="C9" s="79">
        <v>12.3</v>
      </c>
      <c r="D9" s="83"/>
      <c r="E9" s="10"/>
      <c r="F9" s="10"/>
      <c r="G9" s="10"/>
      <c r="H9" s="89"/>
      <c r="I9" s="91">
        <v>0.126</v>
      </c>
      <c r="M9" s="108" t="s">
        <v>121</v>
      </c>
      <c r="N9" s="108" t="s">
        <v>122</v>
      </c>
      <c r="O9" s="109" t="s">
        <v>123</v>
      </c>
      <c r="P9" s="109" t="s">
        <v>124</v>
      </c>
      <c r="Q9" s="109" t="s">
        <v>125</v>
      </c>
      <c r="R9" s="109" t="s">
        <v>126</v>
      </c>
      <c r="S9" s="109" t="s">
        <v>127</v>
      </c>
      <c r="T9" s="109" t="s">
        <v>128</v>
      </c>
      <c r="U9" s="109" t="s">
        <v>129</v>
      </c>
      <c r="V9" s="109" t="s">
        <v>130</v>
      </c>
      <c r="W9" s="109" t="s">
        <v>131</v>
      </c>
    </row>
    <row r="10" spans="1:23" ht="13.5" thickBot="1" x14ac:dyDescent="0.25">
      <c r="A10" s="84">
        <v>2.5</v>
      </c>
      <c r="B10" s="87">
        <v>12.5</v>
      </c>
      <c r="C10" s="79">
        <v>7.4</v>
      </c>
      <c r="D10" s="83">
        <v>0.104</v>
      </c>
      <c r="E10" s="10"/>
      <c r="F10" s="10"/>
      <c r="G10" s="10"/>
      <c r="H10" s="89"/>
      <c r="I10" s="91">
        <v>0.11600000000000001</v>
      </c>
      <c r="J10" s="33">
        <f t="shared" ref="J10:J16" si="0">((2*C10)^2+(2*I10)^2)^0.5*2</f>
        <v>29.603636533372047</v>
      </c>
      <c r="K10" s="33">
        <f>((3*B10)^2+(3*I10)^2)^0.5</f>
        <v>37.501614685237222</v>
      </c>
      <c r="M10" s="110" t="s">
        <v>121</v>
      </c>
      <c r="N10" s="108" t="s">
        <v>132</v>
      </c>
      <c r="O10" s="111" t="s">
        <v>133</v>
      </c>
      <c r="P10" s="111" t="s">
        <v>134</v>
      </c>
      <c r="Q10" s="111" t="s">
        <v>135</v>
      </c>
      <c r="R10" s="111" t="s">
        <v>136</v>
      </c>
      <c r="S10" s="111" t="s">
        <v>137</v>
      </c>
      <c r="T10" s="111" t="s">
        <v>138</v>
      </c>
      <c r="U10" s="111" t="s">
        <v>54</v>
      </c>
      <c r="V10" s="111" t="s">
        <v>54</v>
      </c>
      <c r="W10" s="111" t="s">
        <v>54</v>
      </c>
    </row>
    <row r="11" spans="1:23" ht="13.5" thickBot="1" x14ac:dyDescent="0.25">
      <c r="A11" s="84">
        <v>4</v>
      </c>
      <c r="B11" s="87">
        <v>7.81</v>
      </c>
      <c r="C11" s="79">
        <v>4.63</v>
      </c>
      <c r="D11" s="83">
        <v>9.5000000000000001E-2</v>
      </c>
      <c r="E11" s="10"/>
      <c r="F11" s="10"/>
      <c r="G11" s="10"/>
      <c r="H11" s="89"/>
      <c r="I11" s="91">
        <v>0.107</v>
      </c>
      <c r="J11" s="33">
        <f>((2*B11)^2+(2*I11)^2)^0.5*2</f>
        <v>31.242931744636255</v>
      </c>
      <c r="K11" s="33">
        <f t="shared" ref="K11:K16" si="1">((3*2*B11)^2+(3*2*I11)^2)^0.5/3</f>
        <v>15.621465872318128</v>
      </c>
      <c r="M11" s="110" t="s">
        <v>139</v>
      </c>
      <c r="N11" s="108" t="s">
        <v>122</v>
      </c>
      <c r="O11" s="111" t="s">
        <v>123</v>
      </c>
      <c r="P11" s="111" t="s">
        <v>140</v>
      </c>
      <c r="Q11" s="111" t="s">
        <v>141</v>
      </c>
      <c r="R11" s="111" t="s">
        <v>142</v>
      </c>
      <c r="S11" s="111" t="s">
        <v>143</v>
      </c>
      <c r="T11" s="111" t="s">
        <v>144</v>
      </c>
      <c r="U11" s="111" t="s">
        <v>145</v>
      </c>
      <c r="V11" s="111" t="s">
        <v>146</v>
      </c>
      <c r="W11" s="111" t="s">
        <v>147</v>
      </c>
    </row>
    <row r="12" spans="1:23" ht="13.5" thickBot="1" x14ac:dyDescent="0.25">
      <c r="A12" s="84">
        <v>6</v>
      </c>
      <c r="B12" s="87">
        <v>5.21</v>
      </c>
      <c r="C12" s="79">
        <v>3.09</v>
      </c>
      <c r="D12" s="83">
        <v>0.09</v>
      </c>
      <c r="E12" s="10"/>
      <c r="F12" s="10"/>
      <c r="G12" s="10"/>
      <c r="H12" s="89"/>
      <c r="I12" s="91">
        <v>0.1</v>
      </c>
      <c r="J12" s="33">
        <f t="shared" si="0"/>
        <v>12.366470798089486</v>
      </c>
      <c r="K12" s="33">
        <f t="shared" si="1"/>
        <v>10.42191920905166</v>
      </c>
      <c r="M12" s="110" t="s">
        <v>139</v>
      </c>
      <c r="N12" s="108" t="s">
        <v>132</v>
      </c>
      <c r="O12" s="111" t="s">
        <v>133</v>
      </c>
      <c r="P12" s="111" t="s">
        <v>148</v>
      </c>
      <c r="Q12" s="111" t="s">
        <v>149</v>
      </c>
      <c r="R12" s="111" t="s">
        <v>150</v>
      </c>
      <c r="S12" s="111" t="s">
        <v>151</v>
      </c>
      <c r="T12" s="111" t="s">
        <v>152</v>
      </c>
      <c r="U12" s="111" t="s">
        <v>54</v>
      </c>
      <c r="V12" s="111" t="s">
        <v>54</v>
      </c>
      <c r="W12" s="111" t="s">
        <v>54</v>
      </c>
    </row>
    <row r="13" spans="1:23" ht="13.5" thickBot="1" x14ac:dyDescent="0.25">
      <c r="A13" s="84">
        <v>10</v>
      </c>
      <c r="B13" s="87">
        <v>3.12</v>
      </c>
      <c r="C13" s="79">
        <v>1.84</v>
      </c>
      <c r="D13" s="83">
        <v>7.2999999999999995E-2</v>
      </c>
      <c r="E13" s="10">
        <v>0.11</v>
      </c>
      <c r="F13" s="10">
        <v>0.122</v>
      </c>
      <c r="G13" s="10"/>
      <c r="H13" s="89"/>
      <c r="I13" s="91">
        <v>9.9000000000000005E-2</v>
      </c>
      <c r="J13" s="33">
        <f t="shared" si="0"/>
        <v>7.3706455619572431</v>
      </c>
      <c r="K13" s="33">
        <f t="shared" si="1"/>
        <v>6.2431405558420678</v>
      </c>
      <c r="M13" s="110" t="s">
        <v>153</v>
      </c>
      <c r="N13" s="108" t="s">
        <v>122</v>
      </c>
      <c r="O13" s="111" t="s">
        <v>123</v>
      </c>
      <c r="P13" s="111" t="s">
        <v>154</v>
      </c>
      <c r="Q13" s="111" t="s">
        <v>155</v>
      </c>
      <c r="R13" s="111" t="s">
        <v>156</v>
      </c>
      <c r="S13" s="111" t="s">
        <v>157</v>
      </c>
      <c r="T13" s="111" t="s">
        <v>158</v>
      </c>
      <c r="U13" s="111" t="s">
        <v>159</v>
      </c>
      <c r="V13" s="111" t="s">
        <v>160</v>
      </c>
      <c r="W13" s="111" t="s">
        <v>161</v>
      </c>
    </row>
    <row r="14" spans="1:23" ht="13.5" thickBot="1" x14ac:dyDescent="0.25">
      <c r="A14" s="84">
        <v>16</v>
      </c>
      <c r="B14" s="87">
        <v>1.95</v>
      </c>
      <c r="C14" s="79">
        <v>1.1599999999999999</v>
      </c>
      <c r="D14" s="83">
        <v>6.7500000000000004E-2</v>
      </c>
      <c r="E14" s="10">
        <v>0.10199999999999999</v>
      </c>
      <c r="F14" s="10">
        <v>0.113</v>
      </c>
      <c r="G14" s="10"/>
      <c r="H14" s="89"/>
      <c r="I14" s="91">
        <v>9.5000000000000001E-2</v>
      </c>
      <c r="J14" s="33">
        <f t="shared" si="0"/>
        <v>4.6555343409752652</v>
      </c>
      <c r="K14" s="33">
        <f t="shared" si="1"/>
        <v>3.9046254621922447</v>
      </c>
      <c r="M14" s="110" t="s">
        <v>153</v>
      </c>
      <c r="N14" s="108" t="s">
        <v>132</v>
      </c>
      <c r="O14" s="111" t="s">
        <v>133</v>
      </c>
      <c r="P14" s="111" t="s">
        <v>162</v>
      </c>
      <c r="Q14" s="111" t="s">
        <v>163</v>
      </c>
      <c r="R14" s="111" t="s">
        <v>164</v>
      </c>
      <c r="S14" s="111" t="s">
        <v>165</v>
      </c>
      <c r="T14" s="111" t="s">
        <v>166</v>
      </c>
      <c r="U14" s="111" t="s">
        <v>54</v>
      </c>
      <c r="V14" s="111" t="s">
        <v>54</v>
      </c>
      <c r="W14" s="111" t="s">
        <v>54</v>
      </c>
    </row>
    <row r="15" spans="1:23" ht="13.5" thickBot="1" x14ac:dyDescent="0.25">
      <c r="A15" s="84">
        <v>25</v>
      </c>
      <c r="B15" s="87">
        <v>1.25</v>
      </c>
      <c r="C15" s="79">
        <v>0.74</v>
      </c>
      <c r="D15" s="83">
        <v>6.6199999999999995E-2</v>
      </c>
      <c r="E15" s="10">
        <v>9.0999999999999998E-2</v>
      </c>
      <c r="F15" s="10">
        <v>9.9000000000000005E-2</v>
      </c>
      <c r="G15" s="10">
        <v>0.13500000000000001</v>
      </c>
      <c r="H15" s="89"/>
      <c r="I15" s="91">
        <v>9.0999999999999998E-2</v>
      </c>
      <c r="J15" s="33">
        <f t="shared" si="0"/>
        <v>2.982297101229185</v>
      </c>
      <c r="K15" s="33">
        <f t="shared" si="1"/>
        <v>2.5066160455881552</v>
      </c>
      <c r="M15" s="110" t="s">
        <v>148</v>
      </c>
      <c r="N15" s="108" t="s">
        <v>122</v>
      </c>
      <c r="O15" s="111" t="s">
        <v>123</v>
      </c>
      <c r="P15" s="111" t="s">
        <v>167</v>
      </c>
      <c r="Q15" s="111" t="s">
        <v>168</v>
      </c>
      <c r="R15" s="111" t="s">
        <v>169</v>
      </c>
      <c r="S15" s="111" t="s">
        <v>170</v>
      </c>
      <c r="T15" s="111" t="s">
        <v>171</v>
      </c>
      <c r="U15" s="111" t="s">
        <v>172</v>
      </c>
      <c r="V15" s="111" t="s">
        <v>173</v>
      </c>
      <c r="W15" s="111" t="s">
        <v>174</v>
      </c>
    </row>
    <row r="16" spans="1:23" ht="13.5" thickBot="1" x14ac:dyDescent="0.25">
      <c r="A16" s="84">
        <v>35</v>
      </c>
      <c r="B16" s="87">
        <v>0.89400000000000002</v>
      </c>
      <c r="C16" s="79">
        <v>0.53</v>
      </c>
      <c r="D16" s="83">
        <v>6.3700000000000007E-2</v>
      </c>
      <c r="E16" s="10">
        <v>8.6999999999999994E-2</v>
      </c>
      <c r="F16" s="10">
        <v>9.5000000000000001E-2</v>
      </c>
      <c r="G16" s="10">
        <v>0.129</v>
      </c>
      <c r="H16" s="89"/>
      <c r="I16" s="91">
        <v>8.7999999999999995E-2</v>
      </c>
      <c r="J16" s="33">
        <f t="shared" si="0"/>
        <v>2.1490239645010942</v>
      </c>
      <c r="K16" s="33">
        <f t="shared" si="1"/>
        <v>1.7966413108909636</v>
      </c>
      <c r="M16" s="110" t="s">
        <v>148</v>
      </c>
      <c r="N16" s="108" t="s">
        <v>132</v>
      </c>
      <c r="O16" s="111" t="s">
        <v>133</v>
      </c>
      <c r="P16" s="111" t="s">
        <v>175</v>
      </c>
      <c r="Q16" s="111" t="s">
        <v>176</v>
      </c>
      <c r="R16" s="111" t="s">
        <v>177</v>
      </c>
      <c r="S16" s="111" t="s">
        <v>178</v>
      </c>
      <c r="T16" s="111" t="s">
        <v>179</v>
      </c>
      <c r="U16" s="111" t="s">
        <v>54</v>
      </c>
      <c r="V16" s="111" t="s">
        <v>54</v>
      </c>
      <c r="W16" s="111" t="s">
        <v>54</v>
      </c>
    </row>
    <row r="17" spans="1:23" ht="13.5" thickBot="1" x14ac:dyDescent="0.25">
      <c r="A17" s="84">
        <v>50</v>
      </c>
      <c r="B17" s="87">
        <v>0.625</v>
      </c>
      <c r="C17" s="79">
        <v>0.37</v>
      </c>
      <c r="D17" s="83">
        <v>6.25E-2</v>
      </c>
      <c r="E17" s="10">
        <v>8.3000000000000004E-2</v>
      </c>
      <c r="F17" s="10">
        <v>0.09</v>
      </c>
      <c r="G17" s="10">
        <v>0.11899999999999999</v>
      </c>
      <c r="H17" s="89"/>
      <c r="I17" s="91">
        <v>8.5000000000000006E-2</v>
      </c>
      <c r="M17" s="110" t="s">
        <v>180</v>
      </c>
      <c r="N17" s="108" t="s">
        <v>122</v>
      </c>
      <c r="O17" s="111" t="s">
        <v>123</v>
      </c>
      <c r="P17" s="111" t="s">
        <v>181</v>
      </c>
      <c r="Q17" s="111" t="s">
        <v>182</v>
      </c>
      <c r="R17" s="111" t="s">
        <v>183</v>
      </c>
      <c r="S17" s="111" t="s">
        <v>184</v>
      </c>
      <c r="T17" s="111" t="s">
        <v>185</v>
      </c>
      <c r="U17" s="111" t="s">
        <v>186</v>
      </c>
      <c r="V17" s="111" t="s">
        <v>187</v>
      </c>
      <c r="W17" s="111" t="s">
        <v>188</v>
      </c>
    </row>
    <row r="18" spans="1:23" ht="13.5" thickBot="1" x14ac:dyDescent="0.25">
      <c r="A18" s="84">
        <v>70</v>
      </c>
      <c r="B18" s="87">
        <v>0.44700000000000001</v>
      </c>
      <c r="C18" s="79">
        <v>0.26500000000000001</v>
      </c>
      <c r="D18" s="83">
        <v>6.1199999999999997E-2</v>
      </c>
      <c r="E18" s="10">
        <v>0.08</v>
      </c>
      <c r="F18" s="10">
        <v>8.5999999999999993E-2</v>
      </c>
      <c r="G18" s="10">
        <v>0.11600000000000001</v>
      </c>
      <c r="H18" s="89">
        <v>0.13700000000000001</v>
      </c>
      <c r="I18" s="91">
        <v>8.2000000000000003E-2</v>
      </c>
      <c r="M18" s="110" t="s">
        <v>180</v>
      </c>
      <c r="N18" s="108" t="s">
        <v>189</v>
      </c>
      <c r="O18" s="111" t="s">
        <v>123</v>
      </c>
      <c r="P18" s="111" t="s">
        <v>181</v>
      </c>
      <c r="Q18" s="111" t="s">
        <v>182</v>
      </c>
      <c r="R18" s="111" t="s">
        <v>183</v>
      </c>
      <c r="S18" s="111" t="s">
        <v>181</v>
      </c>
      <c r="T18" s="111" t="s">
        <v>182</v>
      </c>
      <c r="U18" s="111" t="s">
        <v>190</v>
      </c>
      <c r="V18" s="111" t="s">
        <v>191</v>
      </c>
      <c r="W18" s="111" t="s">
        <v>192</v>
      </c>
    </row>
    <row r="19" spans="1:23" ht="13.5" thickBot="1" x14ac:dyDescent="0.25">
      <c r="A19" s="84">
        <v>95</v>
      </c>
      <c r="B19" s="87">
        <v>0.32900000000000001</v>
      </c>
      <c r="C19" s="79">
        <v>0.19500000000000001</v>
      </c>
      <c r="D19" s="83">
        <v>6.0199999999999997E-2</v>
      </c>
      <c r="E19" s="10">
        <v>7.8E-2</v>
      </c>
      <c r="F19" s="10">
        <v>8.3000000000000004E-2</v>
      </c>
      <c r="G19" s="10">
        <v>0.11</v>
      </c>
      <c r="H19" s="89">
        <v>0.126</v>
      </c>
      <c r="I19" s="91">
        <v>8.1000000000000003E-2</v>
      </c>
      <c r="M19" s="110" t="s">
        <v>193</v>
      </c>
      <c r="N19" s="108" t="s">
        <v>122</v>
      </c>
      <c r="O19" s="111" t="s">
        <v>123</v>
      </c>
      <c r="P19" s="111" t="s">
        <v>194</v>
      </c>
      <c r="Q19" s="111" t="s">
        <v>195</v>
      </c>
      <c r="R19" s="111" t="s">
        <v>196</v>
      </c>
      <c r="S19" s="111" t="s">
        <v>197</v>
      </c>
      <c r="T19" s="111" t="s">
        <v>198</v>
      </c>
      <c r="U19" s="111" t="s">
        <v>199</v>
      </c>
      <c r="V19" s="111" t="s">
        <v>200</v>
      </c>
      <c r="W19" s="111" t="s">
        <v>201</v>
      </c>
    </row>
    <row r="20" spans="1:23" ht="13.5" thickBot="1" x14ac:dyDescent="0.25">
      <c r="A20" s="84">
        <v>120</v>
      </c>
      <c r="B20" s="87">
        <v>0.26100000000000001</v>
      </c>
      <c r="C20" s="79">
        <v>0.154</v>
      </c>
      <c r="D20" s="83">
        <v>6.0199999999999997E-2</v>
      </c>
      <c r="E20" s="10">
        <v>7.5999999999999998E-2</v>
      </c>
      <c r="F20" s="10">
        <v>8.1000000000000003E-2</v>
      </c>
      <c r="G20" s="10">
        <v>0.107</v>
      </c>
      <c r="H20" s="89">
        <v>0.12</v>
      </c>
      <c r="I20" s="91">
        <v>0.08</v>
      </c>
      <c r="M20" s="110" t="s">
        <v>193</v>
      </c>
      <c r="N20" s="108" t="s">
        <v>189</v>
      </c>
      <c r="O20" s="111" t="s">
        <v>123</v>
      </c>
      <c r="P20" s="111" t="s">
        <v>194</v>
      </c>
      <c r="Q20" s="111" t="s">
        <v>195</v>
      </c>
      <c r="R20" s="111" t="s">
        <v>196</v>
      </c>
      <c r="S20" s="111" t="s">
        <v>194</v>
      </c>
      <c r="T20" s="111" t="s">
        <v>195</v>
      </c>
      <c r="U20" s="111" t="s">
        <v>202</v>
      </c>
      <c r="V20" s="111" t="s">
        <v>203</v>
      </c>
      <c r="W20" s="111" t="s">
        <v>204</v>
      </c>
    </row>
    <row r="21" spans="1:23" ht="13.5" thickBot="1" x14ac:dyDescent="0.25">
      <c r="A21" s="84">
        <v>150</v>
      </c>
      <c r="B21" s="87">
        <v>0.20799999999999999</v>
      </c>
      <c r="C21" s="79">
        <v>0.124</v>
      </c>
      <c r="D21" s="83">
        <v>5.96E-2</v>
      </c>
      <c r="E21" s="10">
        <v>7.3999999999999996E-2</v>
      </c>
      <c r="F21" s="10">
        <v>7.9000000000000001E-2</v>
      </c>
      <c r="G21" s="10">
        <v>0.104</v>
      </c>
      <c r="H21" s="89">
        <v>0.11600000000000001</v>
      </c>
      <c r="I21" s="91">
        <v>7.9000000000000001E-2</v>
      </c>
      <c r="M21" s="110" t="s">
        <v>205</v>
      </c>
      <c r="N21" s="108" t="s">
        <v>122</v>
      </c>
      <c r="O21" s="111" t="s">
        <v>123</v>
      </c>
      <c r="P21" s="111" t="s">
        <v>206</v>
      </c>
      <c r="Q21" s="111" t="s">
        <v>207</v>
      </c>
      <c r="R21" s="111" t="s">
        <v>208</v>
      </c>
      <c r="S21" s="111" t="s">
        <v>209</v>
      </c>
      <c r="T21" s="111" t="s">
        <v>210</v>
      </c>
      <c r="U21" s="111" t="s">
        <v>211</v>
      </c>
      <c r="V21" s="111" t="s">
        <v>212</v>
      </c>
      <c r="W21" s="111" t="s">
        <v>213</v>
      </c>
    </row>
    <row r="22" spans="1:23" ht="13.5" thickBot="1" x14ac:dyDescent="0.25">
      <c r="A22" s="84">
        <v>185</v>
      </c>
      <c r="B22" s="87">
        <v>0.16900000000000001</v>
      </c>
      <c r="C22" s="79">
        <v>0.1</v>
      </c>
      <c r="D22" s="83">
        <v>5.96E-2</v>
      </c>
      <c r="E22" s="10">
        <v>7.2999999999999995E-2</v>
      </c>
      <c r="F22" s="10">
        <v>7.6999999999999999E-2</v>
      </c>
      <c r="G22" s="10">
        <v>0.10100000000000001</v>
      </c>
      <c r="H22" s="89">
        <v>0.113</v>
      </c>
      <c r="I22" s="91">
        <v>7.8E-2</v>
      </c>
      <c r="M22" s="110" t="s">
        <v>205</v>
      </c>
      <c r="N22" s="108" t="s">
        <v>189</v>
      </c>
      <c r="O22" s="111" t="s">
        <v>123</v>
      </c>
      <c r="P22" s="111" t="s">
        <v>214</v>
      </c>
      <c r="Q22" s="111" t="s">
        <v>215</v>
      </c>
      <c r="R22" s="111" t="s">
        <v>208</v>
      </c>
      <c r="S22" s="111" t="s">
        <v>214</v>
      </c>
      <c r="T22" s="111" t="s">
        <v>215</v>
      </c>
      <c r="U22" s="111" t="s">
        <v>216</v>
      </c>
      <c r="V22" s="111" t="s">
        <v>217</v>
      </c>
      <c r="W22" s="111" t="s">
        <v>218</v>
      </c>
    </row>
    <row r="23" spans="1:23" ht="13.5" thickBot="1" x14ac:dyDescent="0.25">
      <c r="A23" s="85">
        <v>240</v>
      </c>
      <c r="B23" s="88">
        <v>0.13</v>
      </c>
      <c r="C23" s="82">
        <v>7.6999999999999999E-2</v>
      </c>
      <c r="D23" s="86">
        <v>5.8700000000000002E-2</v>
      </c>
      <c r="E23" s="81">
        <v>7.0999999999999994E-2</v>
      </c>
      <c r="F23" s="81">
        <v>7.4999999999999997E-2</v>
      </c>
      <c r="G23" s="81"/>
      <c r="H23" s="90"/>
      <c r="I23" s="92">
        <v>7.6999999999999999E-2</v>
      </c>
      <c r="M23" s="110" t="s">
        <v>219</v>
      </c>
      <c r="N23" s="108" t="s">
        <v>122</v>
      </c>
      <c r="O23" s="111" t="s">
        <v>206</v>
      </c>
      <c r="P23" s="111" t="s">
        <v>220</v>
      </c>
      <c r="Q23" s="111" t="s">
        <v>221</v>
      </c>
      <c r="R23" s="111" t="s">
        <v>222</v>
      </c>
      <c r="S23" s="111" t="s">
        <v>223</v>
      </c>
      <c r="T23" s="111" t="s">
        <v>224</v>
      </c>
      <c r="U23" s="111" t="s">
        <v>225</v>
      </c>
      <c r="V23" s="111" t="s">
        <v>226</v>
      </c>
      <c r="W23" s="111" t="s">
        <v>227</v>
      </c>
    </row>
    <row r="24" spans="1:23" ht="13.5" thickBot="1" x14ac:dyDescent="0.25">
      <c r="M24" s="110" t="s">
        <v>219</v>
      </c>
      <c r="N24" s="108" t="s">
        <v>189</v>
      </c>
      <c r="O24" s="111" t="s">
        <v>206</v>
      </c>
      <c r="P24" s="111" t="s">
        <v>228</v>
      </c>
      <c r="Q24" s="111" t="s">
        <v>229</v>
      </c>
      <c r="R24" s="111" t="s">
        <v>222</v>
      </c>
      <c r="S24" s="111" t="s">
        <v>230</v>
      </c>
      <c r="T24" s="111" t="s">
        <v>229</v>
      </c>
      <c r="U24" s="111" t="s">
        <v>231</v>
      </c>
      <c r="V24" s="111" t="s">
        <v>232</v>
      </c>
      <c r="W24" s="111" t="s">
        <v>233</v>
      </c>
    </row>
    <row r="25" spans="1:23" ht="21.75" customHeight="1" thickBot="1" x14ac:dyDescent="0.25">
      <c r="A25" s="1177" t="s">
        <v>328</v>
      </c>
      <c r="B25" s="1177"/>
      <c r="C25" s="1177"/>
      <c r="D25" s="1177"/>
      <c r="E25" s="1177"/>
      <c r="F25" s="1177"/>
      <c r="G25" s="1177"/>
      <c r="H25" s="1177"/>
      <c r="I25" s="1177"/>
      <c r="M25" s="110" t="s">
        <v>234</v>
      </c>
      <c r="N25" s="108" t="s">
        <v>122</v>
      </c>
      <c r="O25" s="111" t="s">
        <v>206</v>
      </c>
      <c r="P25" s="111" t="s">
        <v>235</v>
      </c>
      <c r="Q25" s="111" t="s">
        <v>236</v>
      </c>
      <c r="R25" s="111" t="s">
        <v>237</v>
      </c>
      <c r="S25" s="111" t="s">
        <v>238</v>
      </c>
      <c r="T25" s="111" t="s">
        <v>239</v>
      </c>
      <c r="U25" s="111" t="s">
        <v>240</v>
      </c>
      <c r="V25" s="111" t="s">
        <v>241</v>
      </c>
      <c r="W25" s="111" t="s">
        <v>242</v>
      </c>
    </row>
    <row r="26" spans="1:23" ht="19.5" customHeight="1" thickBot="1" x14ac:dyDescent="0.25">
      <c r="A26" s="1051"/>
      <c r="B26" s="1053" t="s">
        <v>329</v>
      </c>
      <c r="C26" s="1054"/>
      <c r="D26" s="1054"/>
      <c r="E26" s="1054"/>
      <c r="F26" s="1054"/>
      <c r="G26" s="1055"/>
      <c r="M26" s="110" t="s">
        <v>234</v>
      </c>
      <c r="N26" s="108" t="s">
        <v>189</v>
      </c>
      <c r="O26" s="111" t="s">
        <v>206</v>
      </c>
      <c r="P26" s="111" t="s">
        <v>243</v>
      </c>
      <c r="Q26" s="111" t="s">
        <v>236</v>
      </c>
      <c r="R26" s="111" t="s">
        <v>237</v>
      </c>
      <c r="S26" s="111" t="s">
        <v>243</v>
      </c>
      <c r="T26" s="111" t="s">
        <v>236</v>
      </c>
      <c r="U26" s="111" t="s">
        <v>244</v>
      </c>
      <c r="V26" s="111" t="s">
        <v>245</v>
      </c>
      <c r="W26" s="111" t="s">
        <v>246</v>
      </c>
    </row>
    <row r="27" spans="1:23" ht="13.5" thickBot="1" x14ac:dyDescent="0.25">
      <c r="A27" s="1052"/>
      <c r="B27" s="34">
        <v>30</v>
      </c>
      <c r="C27" s="34">
        <v>40</v>
      </c>
      <c r="D27" s="34">
        <v>50</v>
      </c>
      <c r="E27" s="34">
        <v>60</v>
      </c>
      <c r="F27" s="34">
        <v>70</v>
      </c>
      <c r="G27" s="34">
        <v>80</v>
      </c>
      <c r="M27" s="110" t="s">
        <v>247</v>
      </c>
      <c r="N27" s="108" t="s">
        <v>122</v>
      </c>
      <c r="O27" s="111" t="s">
        <v>206</v>
      </c>
      <c r="P27" s="111" t="s">
        <v>248</v>
      </c>
      <c r="Q27" s="111" t="s">
        <v>249</v>
      </c>
      <c r="R27" s="111" t="s">
        <v>206</v>
      </c>
      <c r="S27" s="111" t="s">
        <v>250</v>
      </c>
      <c r="T27" s="111" t="s">
        <v>251</v>
      </c>
      <c r="U27" s="111" t="s">
        <v>252</v>
      </c>
      <c r="V27" s="111" t="s">
        <v>253</v>
      </c>
      <c r="W27" s="111" t="s">
        <v>254</v>
      </c>
    </row>
    <row r="28" spans="1:23" ht="13.5" thickBot="1" x14ac:dyDescent="0.25">
      <c r="A28" s="38" t="s">
        <v>327</v>
      </c>
      <c r="B28" s="34">
        <v>1.04</v>
      </c>
      <c r="C28" s="34">
        <v>1.08</v>
      </c>
      <c r="D28" s="34">
        <v>1.1200000000000001</v>
      </c>
      <c r="E28" s="34">
        <v>1.1599999999999999</v>
      </c>
      <c r="F28" s="34">
        <v>1.2</v>
      </c>
      <c r="G28" s="34">
        <v>1.24</v>
      </c>
      <c r="M28" s="110" t="s">
        <v>247</v>
      </c>
      <c r="N28" s="108" t="s">
        <v>189</v>
      </c>
      <c r="O28" s="111" t="s">
        <v>206</v>
      </c>
      <c r="P28" s="111" t="s">
        <v>255</v>
      </c>
      <c r="Q28" s="111" t="s">
        <v>249</v>
      </c>
      <c r="R28" s="111" t="s">
        <v>206</v>
      </c>
      <c r="S28" s="111" t="s">
        <v>255</v>
      </c>
      <c r="T28" s="111" t="s">
        <v>249</v>
      </c>
      <c r="U28" s="111" t="s">
        <v>256</v>
      </c>
      <c r="V28" s="111" t="s">
        <v>257</v>
      </c>
      <c r="W28" s="111" t="s">
        <v>258</v>
      </c>
    </row>
    <row r="29" spans="1:23" ht="13.5" thickBot="1" x14ac:dyDescent="0.25">
      <c r="M29" s="112" t="s">
        <v>259</v>
      </c>
      <c r="N29" s="113" t="s">
        <v>189</v>
      </c>
      <c r="O29" s="114" t="s">
        <v>206</v>
      </c>
      <c r="P29" s="114" t="s">
        <v>260</v>
      </c>
      <c r="Q29" s="114" t="s">
        <v>261</v>
      </c>
      <c r="R29" s="114" t="s">
        <v>262</v>
      </c>
      <c r="S29" s="114" t="s">
        <v>260</v>
      </c>
      <c r="T29" s="114" t="s">
        <v>261</v>
      </c>
      <c r="U29" s="114" t="s">
        <v>263</v>
      </c>
      <c r="V29" s="114" t="s">
        <v>264</v>
      </c>
      <c r="W29" s="114" t="s">
        <v>265</v>
      </c>
    </row>
    <row r="32" spans="1:23" ht="12.75" x14ac:dyDescent="0.2">
      <c r="M32" s="1179" t="s">
        <v>613</v>
      </c>
      <c r="N32" s="1179"/>
      <c r="O32" s="1179"/>
      <c r="P32" s="1179"/>
      <c r="Q32" s="1179"/>
    </row>
    <row r="33" spans="13:17" ht="12.75" x14ac:dyDescent="0.2">
      <c r="M33" s="1179" t="s">
        <v>266</v>
      </c>
      <c r="N33" s="1179"/>
      <c r="O33" s="1179"/>
      <c r="P33" s="1179"/>
      <c r="Q33" s="1179"/>
    </row>
    <row r="34" spans="13:17" ht="13.5" thickBot="1" x14ac:dyDescent="0.25">
      <c r="M34" s="1161" t="s">
        <v>267</v>
      </c>
      <c r="N34" s="1161"/>
      <c r="O34" s="1161"/>
      <c r="P34" s="1161"/>
      <c r="Q34" s="115" t="s">
        <v>268</v>
      </c>
    </row>
    <row r="35" spans="13:17" ht="12.75" x14ac:dyDescent="0.2">
      <c r="M35" s="116"/>
      <c r="N35" s="117" t="s">
        <v>269</v>
      </c>
      <c r="O35" s="1180" t="s">
        <v>270</v>
      </c>
      <c r="P35" s="1180"/>
      <c r="Q35" s="118" t="s">
        <v>271</v>
      </c>
    </row>
    <row r="36" spans="13:17" ht="25.5" x14ac:dyDescent="0.2">
      <c r="M36" s="119" t="s">
        <v>272</v>
      </c>
      <c r="N36" s="1178" t="s">
        <v>273</v>
      </c>
      <c r="O36" s="1179"/>
      <c r="P36" s="1179"/>
      <c r="Q36" s="1179"/>
    </row>
    <row r="37" spans="13:17" ht="26.25" thickBot="1" x14ac:dyDescent="0.25">
      <c r="M37" s="119" t="s">
        <v>274</v>
      </c>
      <c r="N37" s="121"/>
      <c r="O37" s="1161" t="s">
        <v>275</v>
      </c>
      <c r="P37" s="1161"/>
      <c r="Q37" s="115"/>
    </row>
    <row r="38" spans="13:17" ht="26.25" thickBot="1" x14ac:dyDescent="0.25">
      <c r="M38" s="119" t="s">
        <v>276</v>
      </c>
      <c r="N38" s="104"/>
      <c r="O38" s="106"/>
      <c r="P38" s="1074"/>
      <c r="Q38" s="1075"/>
    </row>
    <row r="39" spans="13:17" ht="13.5" thickBot="1" x14ac:dyDescent="0.25">
      <c r="M39" s="119"/>
      <c r="N39" s="104"/>
      <c r="O39" s="106"/>
      <c r="P39" s="104"/>
      <c r="Q39" s="105"/>
    </row>
    <row r="40" spans="13:17" ht="13.5" thickBot="1" x14ac:dyDescent="0.25">
      <c r="M40" s="119"/>
      <c r="N40" s="107"/>
      <c r="O40" s="107"/>
      <c r="P40" s="107"/>
      <c r="Q40" s="104"/>
    </row>
    <row r="41" spans="13:17" ht="13.5" thickBot="1" x14ac:dyDescent="0.25">
      <c r="M41" s="122"/>
      <c r="N41" s="107" t="s">
        <v>277</v>
      </c>
      <c r="O41" s="107" t="s">
        <v>278</v>
      </c>
      <c r="P41" s="107" t="s">
        <v>279</v>
      </c>
      <c r="Q41" s="104" t="s">
        <v>280</v>
      </c>
    </row>
    <row r="42" spans="13:17" ht="12.75" x14ac:dyDescent="0.2">
      <c r="M42" s="116" t="s">
        <v>281</v>
      </c>
      <c r="N42" s="109" t="s">
        <v>282</v>
      </c>
      <c r="O42" s="109" t="s">
        <v>233</v>
      </c>
      <c r="P42" s="109" t="s">
        <v>215</v>
      </c>
      <c r="Q42" s="117" t="s">
        <v>283</v>
      </c>
    </row>
    <row r="43" spans="13:17" ht="12.75" x14ac:dyDescent="0.2">
      <c r="M43" s="119" t="s">
        <v>284</v>
      </c>
      <c r="N43" s="111" t="s">
        <v>285</v>
      </c>
      <c r="O43" s="111" t="s">
        <v>286</v>
      </c>
      <c r="P43" s="111" t="s">
        <v>287</v>
      </c>
      <c r="Q43" s="120" t="s">
        <v>288</v>
      </c>
    </row>
    <row r="44" spans="13:17" ht="12.75" x14ac:dyDescent="0.2">
      <c r="M44" s="119" t="s">
        <v>289</v>
      </c>
      <c r="N44" s="111" t="s">
        <v>215</v>
      </c>
      <c r="O44" s="111" t="s">
        <v>290</v>
      </c>
      <c r="P44" s="111" t="s">
        <v>291</v>
      </c>
      <c r="Q44" s="120" t="s">
        <v>292</v>
      </c>
    </row>
    <row r="45" spans="13:17" ht="12.75" x14ac:dyDescent="0.2">
      <c r="M45" s="119" t="s">
        <v>293</v>
      </c>
      <c r="N45" s="111" t="s">
        <v>290</v>
      </c>
      <c r="O45" s="111" t="s">
        <v>294</v>
      </c>
      <c r="P45" s="111" t="s">
        <v>295</v>
      </c>
      <c r="Q45" s="120" t="s">
        <v>296</v>
      </c>
    </row>
    <row r="46" spans="13:17" ht="12.75" x14ac:dyDescent="0.2">
      <c r="M46" s="119" t="s">
        <v>297</v>
      </c>
      <c r="N46" s="111" t="s">
        <v>292</v>
      </c>
      <c r="O46" s="111" t="s">
        <v>296</v>
      </c>
      <c r="P46" s="111" t="s">
        <v>298</v>
      </c>
      <c r="Q46" s="120" t="s">
        <v>299</v>
      </c>
    </row>
    <row r="47" spans="13:17" ht="12.75" x14ac:dyDescent="0.2">
      <c r="M47" s="119" t="s">
        <v>300</v>
      </c>
      <c r="N47" s="111" t="s">
        <v>235</v>
      </c>
      <c r="O47" s="111" t="s">
        <v>301</v>
      </c>
      <c r="P47" s="111" t="s">
        <v>302</v>
      </c>
      <c r="Q47" s="120" t="s">
        <v>303</v>
      </c>
    </row>
    <row r="48" spans="13:17" ht="12.75" x14ac:dyDescent="0.2">
      <c r="M48" s="119" t="s">
        <v>304</v>
      </c>
      <c r="N48" s="111" t="s">
        <v>298</v>
      </c>
      <c r="O48" s="111" t="s">
        <v>303</v>
      </c>
      <c r="P48" s="111" t="s">
        <v>305</v>
      </c>
      <c r="Q48" s="120" t="s">
        <v>306</v>
      </c>
    </row>
    <row r="49" spans="13:17" ht="12.75" x14ac:dyDescent="0.2">
      <c r="M49" s="119" t="s">
        <v>307</v>
      </c>
      <c r="N49" s="111" t="s">
        <v>308</v>
      </c>
      <c r="O49" s="111" t="s">
        <v>309</v>
      </c>
      <c r="P49" s="111" t="s">
        <v>310</v>
      </c>
      <c r="Q49" s="120" t="s">
        <v>311</v>
      </c>
    </row>
    <row r="50" spans="13:17" ht="12.75" x14ac:dyDescent="0.2">
      <c r="M50" s="119" t="s">
        <v>312</v>
      </c>
      <c r="N50" s="111" t="s">
        <v>313</v>
      </c>
      <c r="O50" s="111" t="s">
        <v>314</v>
      </c>
      <c r="P50" s="111" t="s">
        <v>315</v>
      </c>
      <c r="Q50" s="120" t="s">
        <v>316</v>
      </c>
    </row>
    <row r="51" spans="13:17" ht="12.75" x14ac:dyDescent="0.2">
      <c r="M51" s="119" t="s">
        <v>317</v>
      </c>
      <c r="N51" s="111" t="s">
        <v>318</v>
      </c>
      <c r="O51" s="111" t="s">
        <v>319</v>
      </c>
      <c r="P51" s="111" t="s">
        <v>320</v>
      </c>
      <c r="Q51" s="120" t="s">
        <v>321</v>
      </c>
    </row>
    <row r="52" spans="13:17" ht="13.5" thickBot="1" x14ac:dyDescent="0.25">
      <c r="M52" s="122" t="s">
        <v>322</v>
      </c>
      <c r="N52" s="114" t="s">
        <v>323</v>
      </c>
      <c r="O52" s="114" t="s">
        <v>321</v>
      </c>
      <c r="P52" s="114" t="s">
        <v>324</v>
      </c>
      <c r="Q52" s="121" t="s">
        <v>324</v>
      </c>
    </row>
  </sheetData>
  <mergeCells count="27">
    <mergeCell ref="M33:Q33"/>
    <mergeCell ref="M34:P34"/>
    <mergeCell ref="O35:P35"/>
    <mergeCell ref="M5:W5"/>
    <mergeCell ref="M6:M8"/>
    <mergeCell ref="N6:N8"/>
    <mergeCell ref="O6:O8"/>
    <mergeCell ref="P6:W6"/>
    <mergeCell ref="P7:R7"/>
    <mergeCell ref="S7:T7"/>
    <mergeCell ref="U7:W7"/>
    <mergeCell ref="O37:P37"/>
    <mergeCell ref="P38:Q38"/>
    <mergeCell ref="A2:I2"/>
    <mergeCell ref="B5:C6"/>
    <mergeCell ref="D6:H6"/>
    <mergeCell ref="I6:I7"/>
    <mergeCell ref="D5:I5"/>
    <mergeCell ref="A5:A6"/>
    <mergeCell ref="A4:I4"/>
    <mergeCell ref="A3:I3"/>
    <mergeCell ref="A26:A27"/>
    <mergeCell ref="B26:G26"/>
    <mergeCell ref="A25:I25"/>
    <mergeCell ref="N36:Q36"/>
    <mergeCell ref="M4:U4"/>
    <mergeCell ref="M32:Q32"/>
  </mergeCells>
  <pageMargins left="0.7" right="0.7" top="0.75" bottom="0.75" header="0.3" footer="0.3"/>
  <pageSetup paperSize="9" orientation="portrait" horizontalDpi="200" verticalDpi="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J1179"/>
  <sheetViews>
    <sheetView topLeftCell="Z1" zoomScale="115" zoomScaleNormal="115" workbookViewId="0">
      <pane ySplit="1" topLeftCell="A2" activePane="bottomLeft" state="frozen"/>
      <selection pane="bottomLeft" activeCell="AJ2" sqref="AJ2"/>
    </sheetView>
  </sheetViews>
  <sheetFormatPr defaultRowHeight="12.75" x14ac:dyDescent="0.2"/>
  <cols>
    <col min="2" max="2" width="16.5703125" bestFit="1" customWidth="1"/>
    <col min="3" max="3" width="14.7109375" bestFit="1" customWidth="1"/>
    <col min="4" max="4" width="4.28515625" customWidth="1"/>
    <col min="5" max="5" width="3.42578125" bestFit="1" customWidth="1"/>
    <col min="6" max="6" width="6.28515625" customWidth="1"/>
    <col min="7" max="7" width="6.42578125" customWidth="1"/>
    <col min="8" max="9" width="6.42578125" bestFit="1" customWidth="1"/>
    <col min="10" max="13" width="6.140625" bestFit="1" customWidth="1"/>
    <col min="14" max="15" width="6.42578125" bestFit="1" customWidth="1"/>
    <col min="16" max="16" width="6.140625" bestFit="1" customWidth="1"/>
    <col min="17" max="18" width="6.140625" style="307" bestFit="1" customWidth="1"/>
    <col min="19" max="19" width="3.42578125" bestFit="1" customWidth="1"/>
    <col min="20" max="22" width="6.140625" bestFit="1" customWidth="1"/>
    <col min="23" max="24" width="6.140625" customWidth="1"/>
    <col min="26" max="27" width="7.42578125" bestFit="1" customWidth="1"/>
    <col min="28" max="28" width="6.140625" bestFit="1" customWidth="1"/>
    <col min="29" max="29" width="6.42578125" bestFit="1" customWidth="1"/>
    <col min="30" max="30" width="7.85546875" customWidth="1"/>
    <col min="32" max="34" width="13.42578125" customWidth="1"/>
    <col min="35" max="35" width="23" style="530" customWidth="1"/>
    <col min="36" max="36" width="16.28515625" style="530" customWidth="1"/>
  </cols>
  <sheetData>
    <row r="1" spans="1:36" ht="151.5" customHeight="1" x14ac:dyDescent="0.25">
      <c r="A1" s="535" t="s">
        <v>1128</v>
      </c>
      <c r="B1" s="536" t="s">
        <v>1129</v>
      </c>
      <c r="C1" s="536" t="s">
        <v>1130</v>
      </c>
      <c r="D1" s="536" t="s">
        <v>1131</v>
      </c>
      <c r="E1" s="536" t="s">
        <v>1132</v>
      </c>
      <c r="F1" s="536" t="s">
        <v>1649</v>
      </c>
      <c r="G1" s="536" t="s">
        <v>1648</v>
      </c>
      <c r="H1" s="536" t="s">
        <v>1645</v>
      </c>
      <c r="I1" s="536" t="s">
        <v>1644</v>
      </c>
      <c r="J1" s="536" t="s">
        <v>1643</v>
      </c>
      <c r="K1" s="536" t="s">
        <v>1650</v>
      </c>
      <c r="L1" s="536" t="s">
        <v>1647</v>
      </c>
      <c r="M1" s="536" t="s">
        <v>1646</v>
      </c>
      <c r="N1" s="536" t="s">
        <v>1651</v>
      </c>
      <c r="O1" s="536" t="s">
        <v>1652</v>
      </c>
      <c r="P1" s="536" t="s">
        <v>1654</v>
      </c>
      <c r="Q1" s="548" t="s">
        <v>1655</v>
      </c>
      <c r="R1" s="548" t="s">
        <v>1656</v>
      </c>
      <c r="S1" s="536" t="s">
        <v>1653</v>
      </c>
      <c r="T1" s="536" t="s">
        <v>1657</v>
      </c>
      <c r="U1" s="536" t="s">
        <v>1658</v>
      </c>
      <c r="V1" s="536" t="s">
        <v>1659</v>
      </c>
      <c r="W1" s="536"/>
      <c r="X1" s="536"/>
      <c r="Y1" s="536"/>
      <c r="Z1" s="536" t="s">
        <v>1661</v>
      </c>
      <c r="AA1" s="536" t="s">
        <v>1660</v>
      </c>
      <c r="AB1" s="536" t="s">
        <v>1662</v>
      </c>
      <c r="AC1" s="536" t="s">
        <v>1663</v>
      </c>
      <c r="AD1" s="536" t="s">
        <v>1664</v>
      </c>
      <c r="AE1" s="534"/>
      <c r="AF1" s="536" t="s">
        <v>1134</v>
      </c>
      <c r="AG1" s="536"/>
      <c r="AH1" s="536" t="s">
        <v>1133</v>
      </c>
      <c r="AI1" s="537" t="s">
        <v>1129</v>
      </c>
      <c r="AJ1" s="537" t="s">
        <v>1130</v>
      </c>
    </row>
    <row r="2" spans="1:36" ht="15" x14ac:dyDescent="0.25">
      <c r="A2" s="510">
        <v>1</v>
      </c>
      <c r="B2" s="511" t="s">
        <v>1136</v>
      </c>
      <c r="C2" s="577" t="s">
        <v>1701</v>
      </c>
      <c r="D2" s="510">
        <v>50</v>
      </c>
      <c r="E2" s="510">
        <v>3</v>
      </c>
      <c r="F2" s="510">
        <v>380</v>
      </c>
      <c r="G2" s="510">
        <v>12.5</v>
      </c>
      <c r="H2" s="578">
        <v>0.14000000000000001</v>
      </c>
      <c r="I2" s="578">
        <v>0.23</v>
      </c>
      <c r="J2" s="578">
        <v>2.2400000000000002</v>
      </c>
      <c r="K2" s="578">
        <v>0.25</v>
      </c>
      <c r="L2" s="601">
        <v>1.1200000000000001</v>
      </c>
      <c r="M2" s="578">
        <v>1.1200000000000001</v>
      </c>
      <c r="N2" s="578">
        <v>0.21</v>
      </c>
      <c r="O2" s="578">
        <v>0.09</v>
      </c>
      <c r="P2" s="510">
        <v>1.331</v>
      </c>
      <c r="Q2" s="603">
        <v>1.331</v>
      </c>
      <c r="R2" s="603">
        <v>1.331</v>
      </c>
      <c r="S2" s="510">
        <v>22</v>
      </c>
      <c r="T2" s="510">
        <v>0.79800000000000004</v>
      </c>
      <c r="U2" s="510">
        <v>13.5</v>
      </c>
      <c r="V2" s="510">
        <v>4.7899999999999998E-2</v>
      </c>
      <c r="W2" s="510"/>
      <c r="X2" s="510"/>
      <c r="Y2" s="510"/>
      <c r="Z2" s="510">
        <v>2E-3</v>
      </c>
      <c r="AA2" s="510">
        <v>6.0000000000000001E-3</v>
      </c>
      <c r="AB2" s="510">
        <v>0.11</v>
      </c>
      <c r="AC2" s="510">
        <v>4.0000000000000001E-3</v>
      </c>
      <c r="AD2" s="579">
        <f>1/J2</f>
        <v>0.4464285714285714</v>
      </c>
      <c r="AF2">
        <v>5.2</v>
      </c>
      <c r="AG2">
        <v>380</v>
      </c>
      <c r="AH2" s="332">
        <v>380</v>
      </c>
      <c r="AI2" s="530" t="s">
        <v>1157</v>
      </c>
      <c r="AJ2" s="529" t="s">
        <v>1190</v>
      </c>
    </row>
    <row r="3" spans="1:36" ht="15" x14ac:dyDescent="0.25">
      <c r="A3" s="510">
        <v>2</v>
      </c>
      <c r="B3" s="511" t="s">
        <v>1136</v>
      </c>
      <c r="C3" s="577" t="s">
        <v>1701</v>
      </c>
      <c r="D3" s="510">
        <v>50</v>
      </c>
      <c r="E3" s="510">
        <v>3</v>
      </c>
      <c r="F3" s="510">
        <v>400</v>
      </c>
      <c r="G3" s="510">
        <v>12.5</v>
      </c>
      <c r="H3" s="578">
        <v>0.13</v>
      </c>
      <c r="I3" s="578">
        <v>0.21</v>
      </c>
      <c r="J3" s="578">
        <v>2.02</v>
      </c>
      <c r="K3" s="578">
        <v>0.23</v>
      </c>
      <c r="L3" s="601">
        <v>1.01</v>
      </c>
      <c r="M3" s="578">
        <v>1.01</v>
      </c>
      <c r="N3" s="578">
        <v>0.19</v>
      </c>
      <c r="O3" s="578">
        <v>0.08</v>
      </c>
      <c r="P3" s="510">
        <v>1.331</v>
      </c>
      <c r="Q3" s="603">
        <v>1.331</v>
      </c>
      <c r="R3" s="603">
        <v>1.331</v>
      </c>
      <c r="S3" s="510">
        <v>22</v>
      </c>
      <c r="T3" s="510">
        <v>0.79800000000000004</v>
      </c>
      <c r="U3" s="510">
        <v>13.5</v>
      </c>
      <c r="V3" s="510">
        <v>4.7899999999999998E-2</v>
      </c>
      <c r="W3" s="510"/>
      <c r="X3" s="510"/>
      <c r="Y3" s="510"/>
      <c r="Z3" s="510">
        <v>2E-3</v>
      </c>
      <c r="AA3" s="510">
        <v>6.0000000000000001E-3</v>
      </c>
      <c r="AB3" s="510">
        <v>0.11</v>
      </c>
      <c r="AC3" s="510">
        <v>4.0000000000000001E-3</v>
      </c>
      <c r="AD3" s="579">
        <f>1/J3</f>
        <v>0.49504950495049505</v>
      </c>
      <c r="AF3">
        <v>6</v>
      </c>
      <c r="AG3">
        <v>380</v>
      </c>
      <c r="AH3" s="332">
        <v>380</v>
      </c>
      <c r="AJ3" s="572" t="s">
        <v>1194</v>
      </c>
    </row>
    <row r="4" spans="1:36" ht="15" x14ac:dyDescent="0.25">
      <c r="A4" s="510">
        <v>3</v>
      </c>
      <c r="B4" s="511" t="s">
        <v>1136</v>
      </c>
      <c r="C4" s="577" t="s">
        <v>1702</v>
      </c>
      <c r="D4" s="510">
        <v>50</v>
      </c>
      <c r="E4" s="510">
        <v>3</v>
      </c>
      <c r="F4" s="510">
        <v>380</v>
      </c>
      <c r="G4" s="510">
        <v>15</v>
      </c>
      <c r="H4" s="578">
        <v>0.13</v>
      </c>
      <c r="I4" s="578">
        <v>0.21</v>
      </c>
      <c r="J4" s="578">
        <v>2.0499999999999998</v>
      </c>
      <c r="K4" s="578">
        <v>0.23</v>
      </c>
      <c r="L4" s="601">
        <v>1.02</v>
      </c>
      <c r="M4" s="578">
        <v>1.02</v>
      </c>
      <c r="N4" s="578">
        <v>0.19</v>
      </c>
      <c r="O4" s="578">
        <v>0.09</v>
      </c>
      <c r="P4" s="510">
        <v>0.84399999999999997</v>
      </c>
      <c r="Q4" s="603">
        <v>0.84399999999999997</v>
      </c>
      <c r="R4" s="603">
        <v>0.84399999999999997</v>
      </c>
      <c r="S4" s="510">
        <v>22</v>
      </c>
      <c r="T4" s="510">
        <v>0.89500000000000002</v>
      </c>
      <c r="U4" s="510">
        <v>13.5</v>
      </c>
      <c r="V4" s="510">
        <v>4.7899999999999998E-2</v>
      </c>
      <c r="W4" s="510"/>
      <c r="X4" s="510"/>
      <c r="Y4" s="510"/>
      <c r="Z4" s="510">
        <v>2E-3</v>
      </c>
      <c r="AA4" s="510">
        <v>8.0000000000000002E-3</v>
      </c>
      <c r="AB4" s="510">
        <v>0.15</v>
      </c>
      <c r="AC4" s="510">
        <v>4.0000000000000001E-3</v>
      </c>
      <c r="AD4" s="579">
        <f>1/J4</f>
        <v>0.48780487804878053</v>
      </c>
      <c r="AF4">
        <v>6.2</v>
      </c>
      <c r="AH4" s="332"/>
    </row>
    <row r="5" spans="1:36" ht="15" x14ac:dyDescent="0.25">
      <c r="A5" s="510">
        <v>4</v>
      </c>
      <c r="B5" s="511" t="s">
        <v>1136</v>
      </c>
      <c r="C5" s="577" t="s">
        <v>1702</v>
      </c>
      <c r="D5" s="510">
        <v>50</v>
      </c>
      <c r="E5" s="510">
        <v>3</v>
      </c>
      <c r="F5" s="510">
        <v>400</v>
      </c>
      <c r="G5" s="510">
        <v>15</v>
      </c>
      <c r="H5" s="578">
        <v>0.12</v>
      </c>
      <c r="I5" s="578">
        <v>0.19</v>
      </c>
      <c r="J5" s="578">
        <v>1.85</v>
      </c>
      <c r="K5" s="578">
        <v>0.21</v>
      </c>
      <c r="L5" s="601">
        <v>0.92</v>
      </c>
      <c r="M5" s="578">
        <v>0.92</v>
      </c>
      <c r="N5" s="578">
        <v>0.17</v>
      </c>
      <c r="O5" s="578">
        <v>0.08</v>
      </c>
      <c r="P5" s="510">
        <v>0.84399999999999997</v>
      </c>
      <c r="Q5" s="603">
        <v>0.84399999999999997</v>
      </c>
      <c r="R5" s="603">
        <v>0.84399999999999997</v>
      </c>
      <c r="S5" s="510">
        <v>22</v>
      </c>
      <c r="T5" s="510">
        <v>0.89500000000000002</v>
      </c>
      <c r="U5" s="510">
        <v>13.5</v>
      </c>
      <c r="V5" s="510">
        <v>4.7899999999999998E-2</v>
      </c>
      <c r="W5" s="510"/>
      <c r="X5" s="510"/>
      <c r="Y5" s="510"/>
      <c r="Z5" s="510">
        <v>2E-3</v>
      </c>
      <c r="AA5" s="510">
        <v>5.0000000000000001E-3</v>
      </c>
      <c r="AB5" s="510">
        <v>0.15</v>
      </c>
      <c r="AC5" s="510">
        <v>4.0000000000000001E-3</v>
      </c>
      <c r="AD5" s="579">
        <f>1/J5</f>
        <v>0.54054054054054046</v>
      </c>
      <c r="AF5">
        <v>6.4</v>
      </c>
    </row>
    <row r="6" spans="1:36" ht="15" x14ac:dyDescent="0.25">
      <c r="A6" s="510">
        <v>5</v>
      </c>
      <c r="B6" s="511" t="s">
        <v>1136</v>
      </c>
      <c r="C6" s="577" t="s">
        <v>1703</v>
      </c>
      <c r="D6" s="510">
        <v>50</v>
      </c>
      <c r="E6" s="510">
        <v>3</v>
      </c>
      <c r="F6" s="510">
        <v>380</v>
      </c>
      <c r="G6" s="510">
        <v>17.5</v>
      </c>
      <c r="H6" s="578">
        <v>0.14000000000000001</v>
      </c>
      <c r="I6" s="578">
        <v>0.22</v>
      </c>
      <c r="J6" s="578">
        <v>2.2000000000000002</v>
      </c>
      <c r="K6" s="578">
        <v>0.24</v>
      </c>
      <c r="L6" s="601">
        <v>1.1000000000000001</v>
      </c>
      <c r="M6" s="578">
        <v>1.1000000000000001</v>
      </c>
      <c r="N6" s="578">
        <v>0.21</v>
      </c>
      <c r="O6" s="578">
        <v>0.09</v>
      </c>
      <c r="P6" s="510">
        <v>0.72699999999999998</v>
      </c>
      <c r="Q6" s="603">
        <v>0.72699999999999998</v>
      </c>
      <c r="R6" s="603">
        <v>0.72699999999999998</v>
      </c>
      <c r="S6" s="510">
        <v>22</v>
      </c>
      <c r="T6" s="510">
        <v>0.93100000000000005</v>
      </c>
      <c r="U6" s="510">
        <v>13.5</v>
      </c>
      <c r="V6" s="510">
        <v>4.7899999999999998E-2</v>
      </c>
      <c r="W6" s="510"/>
      <c r="X6" s="510"/>
      <c r="Y6" s="510"/>
      <c r="Z6" s="510">
        <v>2E-3</v>
      </c>
      <c r="AA6" s="510">
        <v>8.9999999999999993E-3</v>
      </c>
      <c r="AB6" s="510">
        <v>0.16</v>
      </c>
      <c r="AC6" s="510">
        <v>4.0000000000000001E-3</v>
      </c>
      <c r="AD6" s="579">
        <f t="shared" ref="AD6:AD69" si="0">1/J6</f>
        <v>0.45454545454545453</v>
      </c>
      <c r="AF6">
        <v>6.5</v>
      </c>
    </row>
    <row r="7" spans="1:36" ht="15" x14ac:dyDescent="0.25">
      <c r="A7" s="510">
        <v>6</v>
      </c>
      <c r="B7" s="511" t="s">
        <v>1136</v>
      </c>
      <c r="C7" s="577" t="s">
        <v>1703</v>
      </c>
      <c r="D7" s="510">
        <v>50</v>
      </c>
      <c r="E7" s="510">
        <v>3</v>
      </c>
      <c r="F7" s="510">
        <v>400</v>
      </c>
      <c r="G7" s="510">
        <v>17.5</v>
      </c>
      <c r="H7" s="578">
        <v>0.13</v>
      </c>
      <c r="I7" s="578">
        <v>0.2</v>
      </c>
      <c r="J7" s="578">
        <v>1.99</v>
      </c>
      <c r="K7" s="578">
        <v>0.22</v>
      </c>
      <c r="L7" s="601">
        <v>0.99</v>
      </c>
      <c r="M7" s="578">
        <v>0.99</v>
      </c>
      <c r="N7" s="578">
        <v>0.19</v>
      </c>
      <c r="O7" s="578">
        <v>0.08</v>
      </c>
      <c r="P7" s="510">
        <v>0.72699999999999998</v>
      </c>
      <c r="Q7" s="603">
        <v>0.72699999999999998</v>
      </c>
      <c r="R7" s="603">
        <v>0.72699999999999998</v>
      </c>
      <c r="S7" s="510">
        <v>22</v>
      </c>
      <c r="T7" s="510">
        <v>0.93100000000000005</v>
      </c>
      <c r="U7" s="510">
        <v>13.5</v>
      </c>
      <c r="V7" s="510">
        <v>4.7899999999999998E-2</v>
      </c>
      <c r="W7" s="510"/>
      <c r="X7" s="510"/>
      <c r="Y7" s="510"/>
      <c r="Z7" s="510">
        <v>2E-3</v>
      </c>
      <c r="AA7" s="510">
        <v>8.9999999999999993E-3</v>
      </c>
      <c r="AB7" s="510">
        <v>0.16</v>
      </c>
      <c r="AC7" s="510">
        <v>4.0000000000000001E-3</v>
      </c>
      <c r="AD7" s="579">
        <f t="shared" si="0"/>
        <v>0.50251256281407031</v>
      </c>
      <c r="AF7">
        <v>6.7</v>
      </c>
    </row>
    <row r="8" spans="1:36" ht="15" x14ac:dyDescent="0.25">
      <c r="A8" s="510">
        <v>7</v>
      </c>
      <c r="B8" s="511" t="s">
        <v>1136</v>
      </c>
      <c r="C8" s="577" t="s">
        <v>1704</v>
      </c>
      <c r="D8" s="510">
        <v>50</v>
      </c>
      <c r="E8" s="510">
        <v>3</v>
      </c>
      <c r="F8" s="510">
        <v>380</v>
      </c>
      <c r="G8" s="510">
        <v>20</v>
      </c>
      <c r="H8" s="578">
        <v>0.13</v>
      </c>
      <c r="I8" s="578">
        <v>0.21</v>
      </c>
      <c r="J8" s="578">
        <v>2.12</v>
      </c>
      <c r="K8" s="578">
        <v>0.24</v>
      </c>
      <c r="L8" s="601">
        <v>1.06</v>
      </c>
      <c r="M8" s="578">
        <v>1.06</v>
      </c>
      <c r="N8" s="578">
        <v>0.2</v>
      </c>
      <c r="O8" s="578">
        <v>0.09</v>
      </c>
      <c r="P8" s="510">
        <v>0.53600000000000003</v>
      </c>
      <c r="Q8" s="603">
        <v>0.53600000000000003</v>
      </c>
      <c r="R8" s="603">
        <v>0.53600000000000003</v>
      </c>
      <c r="S8" s="510">
        <v>22</v>
      </c>
      <c r="T8" s="510">
        <v>0.99299999999999999</v>
      </c>
      <c r="U8" s="510">
        <v>13.5</v>
      </c>
      <c r="V8" s="510">
        <v>4.7899999999999998E-2</v>
      </c>
      <c r="W8" s="510"/>
      <c r="X8" s="510"/>
      <c r="Y8" s="510"/>
      <c r="Z8" s="510">
        <v>3.0000000000000001E-3</v>
      </c>
      <c r="AA8" s="510">
        <v>0.01</v>
      </c>
      <c r="AB8" s="510">
        <v>0.19</v>
      </c>
      <c r="AC8" s="510">
        <v>4.0000000000000001E-3</v>
      </c>
      <c r="AD8" s="579">
        <f t="shared" si="0"/>
        <v>0.47169811320754712</v>
      </c>
      <c r="AF8">
        <v>6.8</v>
      </c>
    </row>
    <row r="9" spans="1:36" ht="15" x14ac:dyDescent="0.25">
      <c r="A9" s="510">
        <v>8</v>
      </c>
      <c r="B9" s="511" t="s">
        <v>1136</v>
      </c>
      <c r="C9" s="577" t="s">
        <v>1704</v>
      </c>
      <c r="D9" s="510">
        <v>50</v>
      </c>
      <c r="E9" s="510">
        <v>3</v>
      </c>
      <c r="F9" s="510">
        <v>400</v>
      </c>
      <c r="G9" s="510">
        <v>20</v>
      </c>
      <c r="H9" s="578">
        <v>0.12</v>
      </c>
      <c r="I9" s="578">
        <v>0.19</v>
      </c>
      <c r="J9" s="578">
        <v>1.91</v>
      </c>
      <c r="K9" s="578">
        <v>0.22</v>
      </c>
      <c r="L9" s="601">
        <v>0.96</v>
      </c>
      <c r="M9" s="578">
        <v>0.96</v>
      </c>
      <c r="N9" s="578">
        <v>0.18</v>
      </c>
      <c r="O9" s="578">
        <v>0.08</v>
      </c>
      <c r="P9" s="510">
        <v>0.53600000000000003</v>
      </c>
      <c r="Q9" s="603">
        <v>0.53600000000000003</v>
      </c>
      <c r="R9" s="603">
        <v>0.53600000000000003</v>
      </c>
      <c r="S9" s="510">
        <v>22</v>
      </c>
      <c r="T9" s="510">
        <v>0.99299999999999999</v>
      </c>
      <c r="U9" s="510">
        <v>13.5</v>
      </c>
      <c r="V9" s="510">
        <v>4.7899999999999998E-2</v>
      </c>
      <c r="W9" s="510"/>
      <c r="X9" s="510"/>
      <c r="Y9" s="510"/>
      <c r="Z9" s="510">
        <v>3.0000000000000001E-3</v>
      </c>
      <c r="AA9" s="510">
        <v>0.01</v>
      </c>
      <c r="AB9" s="510">
        <v>0.19</v>
      </c>
      <c r="AC9" s="510">
        <v>4.0000000000000001E-3</v>
      </c>
      <c r="AD9" s="579">
        <f t="shared" si="0"/>
        <v>0.52356020942408377</v>
      </c>
      <c r="AF9">
        <v>6.9</v>
      </c>
    </row>
    <row r="10" spans="1:36" ht="15" x14ac:dyDescent="0.2">
      <c r="A10" s="510">
        <v>9</v>
      </c>
      <c r="B10" s="511" t="s">
        <v>1136</v>
      </c>
      <c r="C10" s="580" t="s">
        <v>1693</v>
      </c>
      <c r="D10" s="510">
        <v>50</v>
      </c>
      <c r="E10" s="510">
        <v>3</v>
      </c>
      <c r="F10" s="510">
        <v>380</v>
      </c>
      <c r="G10" s="510">
        <v>10</v>
      </c>
      <c r="H10" s="578">
        <v>0.12</v>
      </c>
      <c r="I10" s="578">
        <v>0.19</v>
      </c>
      <c r="J10" s="578">
        <v>1.86</v>
      </c>
      <c r="K10" s="578">
        <v>0.19</v>
      </c>
      <c r="L10" s="601">
        <v>0.89</v>
      </c>
      <c r="M10" s="578">
        <v>0.89</v>
      </c>
      <c r="N10" s="578">
        <v>0.16</v>
      </c>
      <c r="O10" s="578">
        <v>0.08</v>
      </c>
      <c r="P10" s="510">
        <v>1.327</v>
      </c>
      <c r="Q10" s="603">
        <v>1.327</v>
      </c>
      <c r="R10" s="603">
        <v>1.327</v>
      </c>
      <c r="S10" s="510">
        <v>22</v>
      </c>
      <c r="T10" s="510">
        <v>0.41499999999999998</v>
      </c>
      <c r="U10" s="510">
        <v>17.5</v>
      </c>
      <c r="V10" s="510">
        <v>0.21099999999999999</v>
      </c>
      <c r="W10" s="510"/>
      <c r="X10" s="510"/>
      <c r="Y10" s="510"/>
      <c r="Z10" s="510">
        <v>2E-3</v>
      </c>
      <c r="AA10" s="510">
        <v>7.0000000000000001E-3</v>
      </c>
      <c r="AB10" s="510">
        <v>0.17</v>
      </c>
      <c r="AC10" s="510">
        <v>7.0000000000000001E-3</v>
      </c>
      <c r="AD10" s="579">
        <f t="shared" si="0"/>
        <v>0.5376344086021505</v>
      </c>
      <c r="AF10">
        <v>7</v>
      </c>
    </row>
    <row r="11" spans="1:36" ht="15" x14ac:dyDescent="0.2">
      <c r="A11" s="510">
        <v>10</v>
      </c>
      <c r="B11" s="511" t="s">
        <v>1136</v>
      </c>
      <c r="C11" s="580" t="s">
        <v>1693</v>
      </c>
      <c r="D11" s="510">
        <v>50</v>
      </c>
      <c r="E11" s="510">
        <v>3</v>
      </c>
      <c r="F11" s="510">
        <v>400</v>
      </c>
      <c r="G11" s="510">
        <v>10</v>
      </c>
      <c r="H11" s="578">
        <v>0.11</v>
      </c>
      <c r="I11" s="578">
        <v>0.17</v>
      </c>
      <c r="J11" s="578">
        <v>1.68</v>
      </c>
      <c r="K11" s="578">
        <v>0.17</v>
      </c>
      <c r="L11" s="601">
        <v>0.8</v>
      </c>
      <c r="M11" s="578">
        <v>0.8</v>
      </c>
      <c r="N11" s="578">
        <v>0.14000000000000001</v>
      </c>
      <c r="O11" s="578">
        <v>7.0000000000000007E-2</v>
      </c>
      <c r="P11" s="510">
        <v>1.327</v>
      </c>
      <c r="Q11" s="603">
        <v>1.327</v>
      </c>
      <c r="R11" s="603">
        <v>1.327</v>
      </c>
      <c r="S11" s="510">
        <v>22</v>
      </c>
      <c r="T11" s="510">
        <v>0.41499999999999998</v>
      </c>
      <c r="U11" s="510">
        <v>17.5</v>
      </c>
      <c r="V11" s="510">
        <v>0.21099999999999999</v>
      </c>
      <c r="W11" s="510"/>
      <c r="X11" s="510"/>
      <c r="Y11" s="510"/>
      <c r="Z11" s="510">
        <v>2E-3</v>
      </c>
      <c r="AA11" s="510">
        <v>7.0000000000000001E-3</v>
      </c>
      <c r="AB11" s="510">
        <v>0.17</v>
      </c>
      <c r="AC11" s="510">
        <v>7.0000000000000001E-3</v>
      </c>
      <c r="AD11" s="579">
        <f t="shared" si="0"/>
        <v>0.59523809523809523</v>
      </c>
      <c r="AF11">
        <v>7.5</v>
      </c>
    </row>
    <row r="12" spans="1:36" ht="15" x14ac:dyDescent="0.2">
      <c r="A12" s="510">
        <v>11</v>
      </c>
      <c r="B12" s="511" t="s">
        <v>1136</v>
      </c>
      <c r="C12" s="580" t="s">
        <v>1705</v>
      </c>
      <c r="D12" s="510">
        <v>50</v>
      </c>
      <c r="E12" s="510">
        <v>3</v>
      </c>
      <c r="F12" s="510">
        <v>380</v>
      </c>
      <c r="G12" s="510">
        <v>12.5</v>
      </c>
      <c r="H12" s="578">
        <v>0.13</v>
      </c>
      <c r="I12" s="578">
        <v>0.2</v>
      </c>
      <c r="J12" s="578">
        <v>2.0299999999999998</v>
      </c>
      <c r="K12" s="578">
        <v>0.21</v>
      </c>
      <c r="L12" s="601">
        <v>0.98</v>
      </c>
      <c r="M12" s="578">
        <v>0.98</v>
      </c>
      <c r="N12" s="578">
        <v>0.18</v>
      </c>
      <c r="O12" s="578">
        <v>0.09</v>
      </c>
      <c r="P12" s="510">
        <v>0.95099999999999996</v>
      </c>
      <c r="Q12" s="603">
        <v>0.95099999999999996</v>
      </c>
      <c r="R12" s="603">
        <v>0.95099999999999996</v>
      </c>
      <c r="S12" s="510">
        <v>22</v>
      </c>
      <c r="T12" s="510">
        <v>0.46500000000000002</v>
      </c>
      <c r="U12" s="510">
        <v>18.5</v>
      </c>
      <c r="V12" s="510">
        <v>0.22800000000000001</v>
      </c>
      <c r="W12" s="510"/>
      <c r="X12" s="510"/>
      <c r="Y12" s="510"/>
      <c r="Z12" s="510">
        <v>2E-3</v>
      </c>
      <c r="AA12" s="510">
        <v>8.9999999999999993E-3</v>
      </c>
      <c r="AB12" s="510">
        <v>0.2</v>
      </c>
      <c r="AC12" s="510">
        <v>7.0000000000000001E-3</v>
      </c>
      <c r="AD12" s="579">
        <f t="shared" si="0"/>
        <v>0.49261083743842371</v>
      </c>
      <c r="AF12">
        <v>7.7</v>
      </c>
      <c r="AH12" s="332"/>
    </row>
    <row r="13" spans="1:36" ht="15" x14ac:dyDescent="0.2">
      <c r="A13" s="510">
        <v>12</v>
      </c>
      <c r="B13" s="511" t="s">
        <v>1136</v>
      </c>
      <c r="C13" s="580" t="s">
        <v>1705</v>
      </c>
      <c r="D13" s="510">
        <v>50</v>
      </c>
      <c r="E13" s="510">
        <v>3</v>
      </c>
      <c r="F13" s="510">
        <v>400</v>
      </c>
      <c r="G13" s="510">
        <v>12.5</v>
      </c>
      <c r="H13" s="578">
        <v>0.12</v>
      </c>
      <c r="I13" s="578">
        <v>0.18</v>
      </c>
      <c r="J13" s="578">
        <v>1.83</v>
      </c>
      <c r="K13" s="578">
        <v>0.19</v>
      </c>
      <c r="L13" s="601">
        <v>0.88</v>
      </c>
      <c r="M13" s="578">
        <v>0.88</v>
      </c>
      <c r="N13" s="578">
        <v>0.16</v>
      </c>
      <c r="O13" s="578">
        <v>0.08</v>
      </c>
      <c r="P13" s="510">
        <v>0.95099999999999996</v>
      </c>
      <c r="Q13" s="603">
        <v>0.95099999999999996</v>
      </c>
      <c r="R13" s="603">
        <v>0.95099999999999996</v>
      </c>
      <c r="S13" s="510">
        <v>22</v>
      </c>
      <c r="T13" s="510">
        <v>0.46500000000000002</v>
      </c>
      <c r="U13" s="510">
        <v>18.5</v>
      </c>
      <c r="V13" s="510">
        <v>0.22800000000000001</v>
      </c>
      <c r="W13" s="510"/>
      <c r="X13" s="510"/>
      <c r="Y13" s="510"/>
      <c r="Z13" s="510">
        <v>2E-3</v>
      </c>
      <c r="AA13" s="510">
        <v>8.9999999999999993E-3</v>
      </c>
      <c r="AB13" s="510">
        <v>0.2</v>
      </c>
      <c r="AC13" s="510">
        <v>7.0000000000000001E-3</v>
      </c>
      <c r="AD13" s="579">
        <f t="shared" si="0"/>
        <v>0.54644808743169393</v>
      </c>
      <c r="AF13">
        <v>7.8</v>
      </c>
    </row>
    <row r="14" spans="1:36" ht="15" x14ac:dyDescent="0.2">
      <c r="A14" s="510">
        <v>13</v>
      </c>
      <c r="B14" s="511" t="s">
        <v>1136</v>
      </c>
      <c r="C14" t="s">
        <v>1706</v>
      </c>
      <c r="D14" s="510">
        <v>50</v>
      </c>
      <c r="E14" s="510">
        <v>3</v>
      </c>
      <c r="F14" s="510">
        <v>380</v>
      </c>
      <c r="G14" s="510">
        <v>15</v>
      </c>
      <c r="H14" s="578">
        <v>0.12</v>
      </c>
      <c r="I14" s="578">
        <v>0.19</v>
      </c>
      <c r="J14" s="578">
        <v>1.82</v>
      </c>
      <c r="K14" s="578">
        <v>0.19</v>
      </c>
      <c r="L14" s="601">
        <v>0.86</v>
      </c>
      <c r="M14" s="578">
        <v>0.86</v>
      </c>
      <c r="N14" s="578">
        <v>0.16</v>
      </c>
      <c r="O14" s="578">
        <v>0.08</v>
      </c>
      <c r="P14" s="510">
        <v>0.70199999999999996</v>
      </c>
      <c r="Q14" s="603">
        <v>0.70199999999999996</v>
      </c>
      <c r="R14" s="603">
        <v>0.70199999999999996</v>
      </c>
      <c r="S14" s="510">
        <v>22</v>
      </c>
      <c r="T14" s="510">
        <v>0.55100000000000005</v>
      </c>
      <c r="U14" s="510">
        <v>18.5</v>
      </c>
      <c r="V14" s="510">
        <v>0.22800000000000001</v>
      </c>
      <c r="W14" s="510"/>
      <c r="X14" s="510"/>
      <c r="Y14" s="510"/>
      <c r="Z14" s="510">
        <v>3.0000000000000001E-3</v>
      </c>
      <c r="AA14" s="510">
        <v>1.0999999999999999E-2</v>
      </c>
      <c r="AB14" s="510">
        <v>0.26</v>
      </c>
      <c r="AC14" s="510">
        <v>7.0000000000000001E-3</v>
      </c>
      <c r="AD14" s="579">
        <f t="shared" si="0"/>
        <v>0.54945054945054939</v>
      </c>
      <c r="AF14">
        <v>8</v>
      </c>
    </row>
    <row r="15" spans="1:36" ht="15" x14ac:dyDescent="0.2">
      <c r="A15" s="510">
        <v>14</v>
      </c>
      <c r="B15" s="511" t="s">
        <v>1136</v>
      </c>
      <c r="C15" t="s">
        <v>1706</v>
      </c>
      <c r="D15" s="510">
        <v>50</v>
      </c>
      <c r="E15" s="510">
        <v>3</v>
      </c>
      <c r="F15" s="510">
        <v>400</v>
      </c>
      <c r="G15" s="510">
        <v>15</v>
      </c>
      <c r="H15" s="578">
        <v>0.11</v>
      </c>
      <c r="I15" s="578">
        <v>0.17</v>
      </c>
      <c r="J15" s="578">
        <v>1.64</v>
      </c>
      <c r="K15" s="578">
        <v>0.17</v>
      </c>
      <c r="L15" s="601">
        <v>0.78</v>
      </c>
      <c r="M15" s="578">
        <v>0.78</v>
      </c>
      <c r="N15" s="578">
        <v>0.14000000000000001</v>
      </c>
      <c r="O15" s="578">
        <v>7.0000000000000007E-2</v>
      </c>
      <c r="P15" s="510">
        <v>0.70199999999999996</v>
      </c>
      <c r="Q15" s="603">
        <v>0.70199999999999996</v>
      </c>
      <c r="R15" s="603">
        <v>0.70199999999999996</v>
      </c>
      <c r="S15" s="510">
        <v>22</v>
      </c>
      <c r="T15" s="510">
        <v>0.55100000000000005</v>
      </c>
      <c r="U15" s="510">
        <v>18.5</v>
      </c>
      <c r="V15" s="510">
        <v>0.22800000000000001</v>
      </c>
      <c r="W15" s="510"/>
      <c r="X15" s="510"/>
      <c r="Y15" s="510"/>
      <c r="Z15" s="510">
        <v>3.0000000000000001E-3</v>
      </c>
      <c r="AA15" s="510">
        <v>1.0999999999999999E-2</v>
      </c>
      <c r="AB15" s="510">
        <v>0.26</v>
      </c>
      <c r="AC15" s="510">
        <v>7.0000000000000001E-3</v>
      </c>
      <c r="AD15" s="579">
        <f t="shared" si="0"/>
        <v>0.6097560975609756</v>
      </c>
      <c r="AF15">
        <v>8.1999999999999993</v>
      </c>
    </row>
    <row r="16" spans="1:36" ht="15" x14ac:dyDescent="0.2">
      <c r="A16" s="510">
        <v>15</v>
      </c>
      <c r="B16" s="511" t="s">
        <v>1136</v>
      </c>
      <c r="C16" t="s">
        <v>1707</v>
      </c>
      <c r="D16" s="510">
        <v>50</v>
      </c>
      <c r="E16" s="510">
        <v>3</v>
      </c>
      <c r="F16" s="510">
        <v>380</v>
      </c>
      <c r="G16" s="510">
        <v>17.5</v>
      </c>
      <c r="H16" s="578">
        <v>0.12</v>
      </c>
      <c r="I16" s="578">
        <v>0.19</v>
      </c>
      <c r="J16" s="578">
        <v>1.82</v>
      </c>
      <c r="K16" s="578">
        <v>0.19</v>
      </c>
      <c r="L16" s="601">
        <v>0.88</v>
      </c>
      <c r="M16" s="578">
        <v>0.88</v>
      </c>
      <c r="N16" s="578">
        <v>0.16</v>
      </c>
      <c r="O16" s="578">
        <v>0.08</v>
      </c>
      <c r="P16" s="510">
        <v>0.50600000000000001</v>
      </c>
      <c r="Q16" s="603">
        <v>0.50600000000000001</v>
      </c>
      <c r="R16" s="603">
        <v>0.50600000000000001</v>
      </c>
      <c r="S16" s="510">
        <v>22</v>
      </c>
      <c r="T16" s="510">
        <v>0.54500000000000004</v>
      </c>
      <c r="U16" s="510">
        <v>18.5</v>
      </c>
      <c r="V16" s="510">
        <v>0.22800000000000001</v>
      </c>
      <c r="W16" s="510"/>
      <c r="X16" s="510"/>
      <c r="Y16" s="510"/>
      <c r="Z16" s="510">
        <v>3.0000000000000001E-3</v>
      </c>
      <c r="AA16" s="510">
        <v>1.2999999999999999E-2</v>
      </c>
      <c r="AB16" s="510">
        <v>0.31</v>
      </c>
      <c r="AC16" s="510">
        <v>7.0000000000000001E-3</v>
      </c>
      <c r="AD16" s="579">
        <f t="shared" si="0"/>
        <v>0.54945054945054939</v>
      </c>
      <c r="AF16">
        <v>8.3000000000000007</v>
      </c>
    </row>
    <row r="17" spans="1:34" ht="15" x14ac:dyDescent="0.2">
      <c r="A17" s="510">
        <v>16</v>
      </c>
      <c r="B17" s="511" t="s">
        <v>1136</v>
      </c>
      <c r="C17" t="s">
        <v>1707</v>
      </c>
      <c r="D17" s="510">
        <v>50</v>
      </c>
      <c r="E17" s="510">
        <v>3</v>
      </c>
      <c r="F17" s="510">
        <v>400</v>
      </c>
      <c r="G17" s="510">
        <v>17.5</v>
      </c>
      <c r="H17" s="578">
        <v>0.11</v>
      </c>
      <c r="I17" s="578">
        <v>0.17</v>
      </c>
      <c r="J17" s="578">
        <v>1.64</v>
      </c>
      <c r="K17" s="578">
        <v>0.17</v>
      </c>
      <c r="L17" s="601">
        <v>0.79</v>
      </c>
      <c r="M17" s="578">
        <v>0.79</v>
      </c>
      <c r="N17" s="578">
        <v>0.14000000000000001</v>
      </c>
      <c r="O17" s="578">
        <v>7.0000000000000007E-2</v>
      </c>
      <c r="P17" s="510">
        <v>0.50600000000000001</v>
      </c>
      <c r="Q17" s="603">
        <v>0.50600000000000001</v>
      </c>
      <c r="R17" s="603">
        <v>0.50600000000000001</v>
      </c>
      <c r="S17" s="510">
        <v>22</v>
      </c>
      <c r="T17" s="510">
        <v>0.54500000000000004</v>
      </c>
      <c r="U17" s="510">
        <v>18.5</v>
      </c>
      <c r="V17" s="510">
        <v>0.22800000000000001</v>
      </c>
      <c r="W17" s="510"/>
      <c r="X17" s="510"/>
      <c r="Y17" s="510"/>
      <c r="Z17" s="510">
        <v>3.0000000000000001E-3</v>
      </c>
      <c r="AA17" s="510">
        <v>1.2999999999999999E-2</v>
      </c>
      <c r="AB17" s="510">
        <v>0.31</v>
      </c>
      <c r="AC17" s="510">
        <v>7.0000000000000001E-3</v>
      </c>
      <c r="AD17" s="579">
        <f t="shared" si="0"/>
        <v>0.6097560975609756</v>
      </c>
      <c r="AF17">
        <v>8.4</v>
      </c>
    </row>
    <row r="18" spans="1:34" ht="15" x14ac:dyDescent="0.2">
      <c r="A18" s="510">
        <v>17</v>
      </c>
      <c r="B18" s="511" t="s">
        <v>1136</v>
      </c>
      <c r="C18" t="s">
        <v>1708</v>
      </c>
      <c r="D18" s="510">
        <v>50</v>
      </c>
      <c r="E18" s="510">
        <v>3</v>
      </c>
      <c r="F18" s="510">
        <v>380</v>
      </c>
      <c r="G18" s="510">
        <v>11.1</v>
      </c>
      <c r="H18" s="578">
        <v>0.13</v>
      </c>
      <c r="I18" s="578">
        <v>0.21</v>
      </c>
      <c r="J18" s="578">
        <v>1.99</v>
      </c>
      <c r="K18" s="578">
        <v>0.23</v>
      </c>
      <c r="L18" s="601">
        <v>0.99</v>
      </c>
      <c r="M18" s="578">
        <v>0.99</v>
      </c>
      <c r="N18" s="578">
        <v>0.19</v>
      </c>
      <c r="O18" s="578">
        <v>0.08</v>
      </c>
      <c r="P18" s="510">
        <v>1.331</v>
      </c>
      <c r="Q18" s="603">
        <v>1.331</v>
      </c>
      <c r="R18" s="603">
        <v>1.331</v>
      </c>
      <c r="S18" s="510">
        <v>22</v>
      </c>
      <c r="T18" s="510">
        <v>0.79800000000000004</v>
      </c>
      <c r="U18" s="510">
        <v>13.5</v>
      </c>
      <c r="V18" s="510">
        <v>4.7899999999999998E-2</v>
      </c>
      <c r="W18" s="510"/>
      <c r="X18" s="510"/>
      <c r="Y18" s="510"/>
      <c r="Z18" s="510">
        <v>2E-3</v>
      </c>
      <c r="AA18" s="510">
        <v>6.0000000000000001E-3</v>
      </c>
      <c r="AB18" s="510">
        <v>0.11</v>
      </c>
      <c r="AC18" s="510">
        <v>4.0000000000000001E-3</v>
      </c>
      <c r="AD18" s="579">
        <f t="shared" si="0"/>
        <v>0.50251256281407031</v>
      </c>
      <c r="AF18">
        <v>8.8000000000000007</v>
      </c>
    </row>
    <row r="19" spans="1:34" ht="15" x14ac:dyDescent="0.2">
      <c r="A19" s="510">
        <v>18</v>
      </c>
      <c r="B19" s="511" t="s">
        <v>1136</v>
      </c>
      <c r="C19" t="s">
        <v>1708</v>
      </c>
      <c r="D19" s="510">
        <v>50</v>
      </c>
      <c r="E19" s="510">
        <v>3</v>
      </c>
      <c r="F19" s="510">
        <v>400</v>
      </c>
      <c r="G19" s="510">
        <v>11.1</v>
      </c>
      <c r="H19" s="578">
        <v>0.12</v>
      </c>
      <c r="I19" s="578">
        <v>0.19</v>
      </c>
      <c r="J19" s="578">
        <v>1.79</v>
      </c>
      <c r="K19" s="578">
        <v>0.2</v>
      </c>
      <c r="L19" s="601">
        <v>0.9</v>
      </c>
      <c r="M19" s="578">
        <v>0.9</v>
      </c>
      <c r="N19" s="578">
        <v>0.17</v>
      </c>
      <c r="O19" s="578">
        <v>7.0000000000000007E-2</v>
      </c>
      <c r="P19" s="510">
        <v>1.331</v>
      </c>
      <c r="Q19" s="603">
        <v>1.331</v>
      </c>
      <c r="R19" s="603">
        <v>1.331</v>
      </c>
      <c r="S19" s="510">
        <v>22</v>
      </c>
      <c r="T19" s="510">
        <v>0.79800000000000004</v>
      </c>
      <c r="U19" s="510">
        <v>13.5</v>
      </c>
      <c r="V19" s="510">
        <v>4.7899999999999998E-2</v>
      </c>
      <c r="W19" s="510"/>
      <c r="X19" s="510"/>
      <c r="Y19" s="510"/>
      <c r="Z19" s="510">
        <v>2E-3</v>
      </c>
      <c r="AA19" s="510">
        <v>6.0000000000000001E-3</v>
      </c>
      <c r="AB19" s="510">
        <v>0.11</v>
      </c>
      <c r="AC19" s="510">
        <v>4.0000000000000001E-3</v>
      </c>
      <c r="AD19" s="579">
        <f t="shared" si="0"/>
        <v>0.55865921787709494</v>
      </c>
      <c r="AF19">
        <v>9</v>
      </c>
    </row>
    <row r="20" spans="1:34" ht="15" x14ac:dyDescent="0.2">
      <c r="A20" s="510">
        <v>19</v>
      </c>
      <c r="B20" s="511" t="s">
        <v>1136</v>
      </c>
      <c r="C20" t="s">
        <v>1709</v>
      </c>
      <c r="D20" s="510">
        <v>50</v>
      </c>
      <c r="E20" s="510">
        <v>3</v>
      </c>
      <c r="F20" s="510">
        <v>380</v>
      </c>
      <c r="G20" s="510">
        <v>13.3</v>
      </c>
      <c r="H20" s="578">
        <v>0.12</v>
      </c>
      <c r="I20" s="578">
        <v>0.19</v>
      </c>
      <c r="J20" s="578">
        <v>1.82</v>
      </c>
      <c r="K20" s="578">
        <v>0.21</v>
      </c>
      <c r="L20" s="601">
        <v>0.9</v>
      </c>
      <c r="M20" s="578">
        <v>0.9</v>
      </c>
      <c r="N20" s="578">
        <v>0.17</v>
      </c>
      <c r="O20" s="578">
        <v>0.08</v>
      </c>
      <c r="P20" s="581">
        <v>0.84399999999999997</v>
      </c>
      <c r="Q20" s="604">
        <v>0.84399999999999997</v>
      </c>
      <c r="R20" s="604">
        <v>0.84399999999999997</v>
      </c>
      <c r="S20" s="510">
        <v>22</v>
      </c>
      <c r="T20" s="581">
        <v>0.89500000000000002</v>
      </c>
      <c r="U20" s="510">
        <v>13.5</v>
      </c>
      <c r="V20" s="510">
        <v>4.7899999999999998E-2</v>
      </c>
      <c r="W20" s="510"/>
      <c r="X20" s="510"/>
      <c r="Y20" s="510"/>
      <c r="Z20" s="510">
        <v>2E-3</v>
      </c>
      <c r="AA20" s="510">
        <v>8.0000000000000002E-3</v>
      </c>
      <c r="AB20" s="510">
        <v>0.15</v>
      </c>
      <c r="AC20" s="510">
        <v>4.0000000000000001E-3</v>
      </c>
      <c r="AD20" s="579">
        <f t="shared" si="0"/>
        <v>0.54945054945054939</v>
      </c>
      <c r="AF20">
        <v>9.1</v>
      </c>
    </row>
    <row r="21" spans="1:34" ht="15" x14ac:dyDescent="0.2">
      <c r="A21" s="510">
        <v>20</v>
      </c>
      <c r="B21" s="511" t="s">
        <v>1136</v>
      </c>
      <c r="C21" t="s">
        <v>1709</v>
      </c>
      <c r="D21" s="510">
        <v>50</v>
      </c>
      <c r="E21" s="510">
        <v>3</v>
      </c>
      <c r="F21" s="510">
        <v>400</v>
      </c>
      <c r="G21" s="510">
        <v>13.3</v>
      </c>
      <c r="H21" s="578">
        <v>0.11</v>
      </c>
      <c r="I21" s="578">
        <v>0.17</v>
      </c>
      <c r="J21" s="578">
        <v>1.64</v>
      </c>
      <c r="K21" s="578">
        <v>0.19</v>
      </c>
      <c r="L21" s="601">
        <v>0.82</v>
      </c>
      <c r="M21" s="578">
        <v>0.82</v>
      </c>
      <c r="N21" s="578">
        <v>0.15</v>
      </c>
      <c r="O21" s="578">
        <v>7.0000000000000007E-2</v>
      </c>
      <c r="P21" s="581">
        <v>0.84399999999999997</v>
      </c>
      <c r="Q21" s="604">
        <v>0.84399999999999997</v>
      </c>
      <c r="R21" s="604">
        <v>0.84399999999999997</v>
      </c>
      <c r="S21" s="510">
        <v>22</v>
      </c>
      <c r="T21" s="581">
        <v>0.89500000000000002</v>
      </c>
      <c r="U21" s="510">
        <v>13.5</v>
      </c>
      <c r="V21" s="510">
        <v>4.7899999999999998E-2</v>
      </c>
      <c r="W21" s="510"/>
      <c r="X21" s="510"/>
      <c r="Y21" s="510"/>
      <c r="Z21" s="510">
        <v>2E-3</v>
      </c>
      <c r="AA21" s="510">
        <v>8.0000000000000002E-3</v>
      </c>
      <c r="AB21" s="510">
        <v>0.15</v>
      </c>
      <c r="AC21" s="510">
        <v>4.0000000000000001E-3</v>
      </c>
      <c r="AD21" s="579">
        <f t="shared" si="0"/>
        <v>0.6097560975609756</v>
      </c>
      <c r="AF21">
        <v>9.1999999999999993</v>
      </c>
      <c r="AH21" s="332"/>
    </row>
    <row r="22" spans="1:34" ht="15" x14ac:dyDescent="0.2">
      <c r="A22" s="510">
        <v>21</v>
      </c>
      <c r="B22" s="511" t="s">
        <v>1136</v>
      </c>
      <c r="C22" t="s">
        <v>1710</v>
      </c>
      <c r="D22" s="510">
        <v>50</v>
      </c>
      <c r="E22" s="510">
        <v>3</v>
      </c>
      <c r="F22" s="510">
        <v>380</v>
      </c>
      <c r="G22" s="510">
        <v>15.5</v>
      </c>
      <c r="H22" s="578">
        <v>0.13</v>
      </c>
      <c r="I22" s="578">
        <v>0.2</v>
      </c>
      <c r="J22" s="578">
        <v>1.95</v>
      </c>
      <c r="K22" s="578">
        <v>0.22</v>
      </c>
      <c r="L22" s="601">
        <v>0.97</v>
      </c>
      <c r="M22" s="578">
        <v>0.97</v>
      </c>
      <c r="N22" s="578">
        <v>0.19</v>
      </c>
      <c r="O22" s="578">
        <v>0.08</v>
      </c>
      <c r="P22" s="510">
        <v>0.72699999999999998</v>
      </c>
      <c r="Q22" s="603">
        <v>0.72699999999999998</v>
      </c>
      <c r="R22" s="603">
        <v>0.72699999999999998</v>
      </c>
      <c r="S22" s="510">
        <v>22</v>
      </c>
      <c r="T22" s="510">
        <v>0.93100000000000005</v>
      </c>
      <c r="U22" s="510">
        <v>13.5</v>
      </c>
      <c r="V22" s="510">
        <v>4.7899999999999998E-2</v>
      </c>
      <c r="W22" s="510"/>
      <c r="X22" s="510"/>
      <c r="Y22" s="510"/>
      <c r="Z22" s="510">
        <v>2E-3</v>
      </c>
      <c r="AA22" s="510">
        <v>8.9999999999999993E-3</v>
      </c>
      <c r="AB22" s="510">
        <v>0.16</v>
      </c>
      <c r="AC22" s="510">
        <v>4.0000000000000001E-3</v>
      </c>
      <c r="AD22" s="579">
        <f t="shared" si="0"/>
        <v>0.51282051282051289</v>
      </c>
      <c r="AF22">
        <v>10</v>
      </c>
    </row>
    <row r="23" spans="1:34" ht="15" x14ac:dyDescent="0.2">
      <c r="A23" s="510">
        <v>22</v>
      </c>
      <c r="B23" s="511" t="s">
        <v>1136</v>
      </c>
      <c r="C23" t="s">
        <v>1710</v>
      </c>
      <c r="D23" s="510">
        <v>50</v>
      </c>
      <c r="E23" s="510">
        <v>3</v>
      </c>
      <c r="F23" s="510">
        <v>400</v>
      </c>
      <c r="G23" s="510">
        <v>15.5</v>
      </c>
      <c r="H23" s="578">
        <v>0.13</v>
      </c>
      <c r="I23" s="578">
        <v>0.18</v>
      </c>
      <c r="J23" s="578">
        <v>1.76</v>
      </c>
      <c r="K23" s="578">
        <v>0.19</v>
      </c>
      <c r="L23" s="601">
        <v>0.88</v>
      </c>
      <c r="M23" s="578">
        <v>0.88</v>
      </c>
      <c r="N23" s="578">
        <v>0.17</v>
      </c>
      <c r="O23" s="578">
        <v>7.0000000000000007E-2</v>
      </c>
      <c r="P23" s="510">
        <v>0.72699999999999998</v>
      </c>
      <c r="Q23" s="603">
        <v>0.72699999999999998</v>
      </c>
      <c r="R23" s="603">
        <v>0.72699999999999998</v>
      </c>
      <c r="S23" s="510">
        <v>22</v>
      </c>
      <c r="T23" s="510">
        <v>0.93100000000000005</v>
      </c>
      <c r="U23" s="510">
        <v>13.5</v>
      </c>
      <c r="V23" s="510">
        <v>4.7899999999999998E-2</v>
      </c>
      <c r="W23" s="510"/>
      <c r="X23" s="510"/>
      <c r="Y23" s="510"/>
      <c r="Z23" s="510">
        <v>2E-3</v>
      </c>
      <c r="AA23" s="510">
        <v>8.9999999999999993E-3</v>
      </c>
      <c r="AB23" s="510">
        <v>0.16</v>
      </c>
      <c r="AC23" s="510">
        <v>4.0000000000000001E-3</v>
      </c>
      <c r="AD23" s="579">
        <f t="shared" si="0"/>
        <v>0.56818181818181823</v>
      </c>
      <c r="AF23">
        <v>10.3</v>
      </c>
    </row>
    <row r="24" spans="1:34" ht="15" x14ac:dyDescent="0.2">
      <c r="A24" s="510">
        <v>23</v>
      </c>
      <c r="B24" s="511" t="s">
        <v>1136</v>
      </c>
      <c r="C24" t="s">
        <v>1711</v>
      </c>
      <c r="D24" s="510">
        <v>50</v>
      </c>
      <c r="E24" s="510">
        <v>3</v>
      </c>
      <c r="F24" s="510">
        <v>380</v>
      </c>
      <c r="G24" s="510">
        <v>17.7</v>
      </c>
      <c r="H24" s="578">
        <v>0.12</v>
      </c>
      <c r="I24" s="578">
        <v>0.19</v>
      </c>
      <c r="J24" s="578">
        <v>1.87</v>
      </c>
      <c r="K24" s="578">
        <v>0.22</v>
      </c>
      <c r="L24" s="601">
        <v>0.94</v>
      </c>
      <c r="M24" s="578">
        <v>0.94</v>
      </c>
      <c r="N24" s="578">
        <v>0.18</v>
      </c>
      <c r="O24" s="578">
        <v>0.08</v>
      </c>
      <c r="P24" s="510">
        <v>0.53600000000000003</v>
      </c>
      <c r="Q24" s="603">
        <v>0.53600000000000003</v>
      </c>
      <c r="R24" s="603">
        <v>0.53600000000000003</v>
      </c>
      <c r="S24" s="510">
        <v>22</v>
      </c>
      <c r="T24" s="510">
        <v>0.99299999999999999</v>
      </c>
      <c r="U24" s="510">
        <v>13.5</v>
      </c>
      <c r="V24" s="510">
        <v>4.7899999999999998E-2</v>
      </c>
      <c r="W24" s="510"/>
      <c r="X24" s="510"/>
      <c r="Y24" s="510"/>
      <c r="Z24" s="510">
        <v>3.0000000000000001E-3</v>
      </c>
      <c r="AA24" s="510">
        <v>0.01</v>
      </c>
      <c r="AB24" s="510">
        <v>0.19</v>
      </c>
      <c r="AC24" s="510">
        <v>4.0000000000000001E-3</v>
      </c>
      <c r="AD24" s="579">
        <f t="shared" si="0"/>
        <v>0.53475935828876997</v>
      </c>
      <c r="AF24">
        <v>10.8</v>
      </c>
    </row>
    <row r="25" spans="1:34" ht="15" x14ac:dyDescent="0.2">
      <c r="A25" s="510">
        <v>24</v>
      </c>
      <c r="B25" s="511" t="s">
        <v>1136</v>
      </c>
      <c r="C25" t="s">
        <v>1711</v>
      </c>
      <c r="D25" s="510">
        <v>50</v>
      </c>
      <c r="E25" s="510">
        <v>3</v>
      </c>
      <c r="F25" s="510">
        <v>400</v>
      </c>
      <c r="G25" s="510">
        <v>17.7</v>
      </c>
      <c r="H25" s="578">
        <v>0.11</v>
      </c>
      <c r="I25" s="578">
        <v>0.17</v>
      </c>
      <c r="J25" s="578">
        <v>1.69</v>
      </c>
      <c r="K25" s="578">
        <v>0.19</v>
      </c>
      <c r="L25" s="601">
        <v>0.85</v>
      </c>
      <c r="M25" s="578">
        <v>0.85</v>
      </c>
      <c r="N25" s="578">
        <v>0.16</v>
      </c>
      <c r="O25" s="578">
        <v>7.0000000000000007E-2</v>
      </c>
      <c r="P25" s="510">
        <v>0.53600000000000003</v>
      </c>
      <c r="Q25" s="603">
        <v>0.53600000000000003</v>
      </c>
      <c r="R25" s="603">
        <v>0.53600000000000003</v>
      </c>
      <c r="S25" s="510">
        <v>22</v>
      </c>
      <c r="T25" s="510">
        <v>0.99299999999999999</v>
      </c>
      <c r="U25" s="510">
        <v>13.5</v>
      </c>
      <c r="V25" s="510">
        <v>4.7899999999999998E-2</v>
      </c>
      <c r="W25" s="510"/>
      <c r="X25" s="510"/>
      <c r="Y25" s="510"/>
      <c r="Z25" s="510">
        <v>3.0000000000000001E-3</v>
      </c>
      <c r="AA25" s="510">
        <v>0.01</v>
      </c>
      <c r="AB25" s="510">
        <v>0.19</v>
      </c>
      <c r="AC25" s="510">
        <v>4.0000000000000001E-3</v>
      </c>
      <c r="AD25" s="579">
        <f t="shared" si="0"/>
        <v>0.59171597633136097</v>
      </c>
      <c r="AF25">
        <v>11</v>
      </c>
    </row>
    <row r="26" spans="1:34" ht="15" x14ac:dyDescent="0.2">
      <c r="A26" s="510">
        <v>25</v>
      </c>
      <c r="B26" s="511" t="s">
        <v>1136</v>
      </c>
      <c r="C26" t="s">
        <v>1712</v>
      </c>
      <c r="D26" s="510">
        <v>50</v>
      </c>
      <c r="E26" s="510">
        <v>3</v>
      </c>
      <c r="F26" s="510">
        <v>380</v>
      </c>
      <c r="G26" s="510">
        <v>8.8000000000000007</v>
      </c>
      <c r="H26" s="578">
        <v>0.11</v>
      </c>
      <c r="I26" s="578">
        <v>0.17</v>
      </c>
      <c r="J26" s="578">
        <v>1.64</v>
      </c>
      <c r="K26" s="578">
        <v>0.17</v>
      </c>
      <c r="L26" s="601">
        <v>0.78</v>
      </c>
      <c r="M26" s="578">
        <v>0.78</v>
      </c>
      <c r="N26" s="578">
        <v>0.14000000000000001</v>
      </c>
      <c r="O26" s="578">
        <v>7.0000000000000007E-2</v>
      </c>
      <c r="P26" s="510">
        <v>1.327</v>
      </c>
      <c r="Q26" s="603">
        <v>1.327</v>
      </c>
      <c r="R26" s="603">
        <v>1.327</v>
      </c>
      <c r="S26" s="510">
        <v>22</v>
      </c>
      <c r="T26" s="510">
        <v>0.41499999999999998</v>
      </c>
      <c r="U26" s="510">
        <v>17.5</v>
      </c>
      <c r="V26" s="510">
        <v>0.21099999999999999</v>
      </c>
      <c r="W26" s="510"/>
      <c r="X26" s="510"/>
      <c r="Y26" s="510"/>
      <c r="Z26" s="510">
        <v>2E-3</v>
      </c>
      <c r="AA26" s="510">
        <v>7.0000000000000001E-3</v>
      </c>
      <c r="AB26" s="510">
        <v>0.17</v>
      </c>
      <c r="AC26" s="510">
        <v>7.0000000000000001E-3</v>
      </c>
      <c r="AD26" s="579">
        <f t="shared" si="0"/>
        <v>0.6097560975609756</v>
      </c>
      <c r="AF26">
        <v>11.1</v>
      </c>
    </row>
    <row r="27" spans="1:34" ht="15" x14ac:dyDescent="0.2">
      <c r="A27" s="510">
        <v>26</v>
      </c>
      <c r="B27" s="511" t="s">
        <v>1136</v>
      </c>
      <c r="C27" t="s">
        <v>1712</v>
      </c>
      <c r="D27" s="510">
        <v>50</v>
      </c>
      <c r="E27" s="510">
        <v>3</v>
      </c>
      <c r="F27" s="510">
        <v>400</v>
      </c>
      <c r="G27" s="510">
        <v>8.8000000000000007</v>
      </c>
      <c r="H27" s="578">
        <v>0.11</v>
      </c>
      <c r="I27" s="578">
        <v>0.15</v>
      </c>
      <c r="J27" s="578">
        <v>1.48</v>
      </c>
      <c r="K27" s="578">
        <v>0.15</v>
      </c>
      <c r="L27" s="601">
        <v>0.7</v>
      </c>
      <c r="M27" s="578">
        <v>0.7</v>
      </c>
      <c r="N27" s="578">
        <v>0.12</v>
      </c>
      <c r="O27" s="578">
        <v>0.06</v>
      </c>
      <c r="P27" s="510">
        <v>1.327</v>
      </c>
      <c r="Q27" s="603">
        <v>1.327</v>
      </c>
      <c r="R27" s="603">
        <v>1.327</v>
      </c>
      <c r="S27" s="510">
        <v>22</v>
      </c>
      <c r="T27" s="510">
        <v>0.41499999999999998</v>
      </c>
      <c r="U27" s="510">
        <v>17.5</v>
      </c>
      <c r="V27" s="510">
        <v>0.21099999999999999</v>
      </c>
      <c r="W27" s="510"/>
      <c r="X27" s="510"/>
      <c r="Y27" s="510"/>
      <c r="Z27" s="510">
        <v>2E-3</v>
      </c>
      <c r="AA27" s="510">
        <v>7.0000000000000001E-3</v>
      </c>
      <c r="AB27" s="510">
        <v>0.17</v>
      </c>
      <c r="AC27" s="510">
        <v>7.0000000000000001E-3</v>
      </c>
      <c r="AD27" s="579">
        <f t="shared" si="0"/>
        <v>0.67567567567567566</v>
      </c>
      <c r="AF27">
        <v>11.3</v>
      </c>
    </row>
    <row r="28" spans="1:34" ht="15" x14ac:dyDescent="0.2">
      <c r="A28" s="510">
        <v>27</v>
      </c>
      <c r="B28" s="511" t="s">
        <v>1136</v>
      </c>
      <c r="C28" t="s">
        <v>1713</v>
      </c>
      <c r="D28" s="510">
        <v>50</v>
      </c>
      <c r="E28" s="510">
        <v>3</v>
      </c>
      <c r="F28" s="510">
        <v>380</v>
      </c>
      <c r="G28" s="510">
        <v>11.1</v>
      </c>
      <c r="H28" s="578">
        <v>0.12</v>
      </c>
      <c r="I28" s="578">
        <v>0.18</v>
      </c>
      <c r="J28" s="578">
        <v>1.8</v>
      </c>
      <c r="K28" s="578">
        <v>0.19</v>
      </c>
      <c r="L28" s="601">
        <v>0.87</v>
      </c>
      <c r="M28" s="578">
        <v>0.87</v>
      </c>
      <c r="N28" s="578">
        <v>0.16</v>
      </c>
      <c r="O28" s="578">
        <v>0.08</v>
      </c>
      <c r="P28" s="510">
        <v>0.95099999999999996</v>
      </c>
      <c r="Q28" s="603">
        <v>0.95099999999999996</v>
      </c>
      <c r="R28" s="603">
        <v>0.95099999999999996</v>
      </c>
      <c r="S28" s="510">
        <v>22</v>
      </c>
      <c r="T28" s="510">
        <v>0.46500000000000002</v>
      </c>
      <c r="U28" s="510">
        <v>18.5</v>
      </c>
      <c r="V28" s="510">
        <v>0.22800000000000001</v>
      </c>
      <c r="W28" s="510"/>
      <c r="X28" s="510"/>
      <c r="Y28" s="510"/>
      <c r="Z28" s="510">
        <v>2E-3</v>
      </c>
      <c r="AA28" s="510">
        <v>8.9999999999999993E-3</v>
      </c>
      <c r="AB28" s="510">
        <v>0.2</v>
      </c>
      <c r="AC28" s="510">
        <v>7.0000000000000001E-3</v>
      </c>
      <c r="AD28" s="579">
        <f t="shared" si="0"/>
        <v>0.55555555555555558</v>
      </c>
      <c r="AF28">
        <v>11.4</v>
      </c>
    </row>
    <row r="29" spans="1:34" ht="15" x14ac:dyDescent="0.2">
      <c r="A29" s="510">
        <v>28</v>
      </c>
      <c r="B29" s="511" t="s">
        <v>1136</v>
      </c>
      <c r="C29" t="s">
        <v>1713</v>
      </c>
      <c r="D29" s="510">
        <v>50</v>
      </c>
      <c r="E29" s="510">
        <v>3</v>
      </c>
      <c r="F29" s="510">
        <v>400</v>
      </c>
      <c r="G29" s="510">
        <v>11.1</v>
      </c>
      <c r="H29" s="578">
        <v>0.11</v>
      </c>
      <c r="I29" s="578">
        <v>0.16</v>
      </c>
      <c r="J29" s="578">
        <v>1.63</v>
      </c>
      <c r="K29" s="578">
        <v>0.17</v>
      </c>
      <c r="L29" s="601">
        <v>0.78</v>
      </c>
      <c r="M29" s="578">
        <v>0.78</v>
      </c>
      <c r="N29" s="578">
        <v>0.14000000000000001</v>
      </c>
      <c r="O29" s="578">
        <v>7.0000000000000007E-2</v>
      </c>
      <c r="P29" s="510">
        <v>0.95099999999999996</v>
      </c>
      <c r="Q29" s="603">
        <v>0.95099999999999996</v>
      </c>
      <c r="R29" s="603">
        <v>0.95099999999999996</v>
      </c>
      <c r="S29" s="510">
        <v>22</v>
      </c>
      <c r="T29" s="510">
        <v>0.46500000000000002</v>
      </c>
      <c r="U29" s="510">
        <v>18.5</v>
      </c>
      <c r="V29" s="510">
        <v>0.22800000000000001</v>
      </c>
      <c r="W29" s="510"/>
      <c r="X29" s="510"/>
      <c r="Y29" s="510"/>
      <c r="Z29" s="510">
        <v>2E-3</v>
      </c>
      <c r="AA29" s="510">
        <v>8.9999999999999993E-3</v>
      </c>
      <c r="AB29" s="510">
        <v>0.2</v>
      </c>
      <c r="AC29" s="510">
        <v>7.0000000000000001E-3</v>
      </c>
      <c r="AD29" s="579">
        <f t="shared" si="0"/>
        <v>0.61349693251533743</v>
      </c>
      <c r="AF29">
        <v>11.6</v>
      </c>
      <c r="AG29" s="528"/>
    </row>
    <row r="30" spans="1:34" ht="15" x14ac:dyDescent="0.2">
      <c r="A30" s="510">
        <v>29</v>
      </c>
      <c r="B30" s="511" t="s">
        <v>1136</v>
      </c>
      <c r="C30" t="s">
        <v>1714</v>
      </c>
      <c r="D30" s="510">
        <v>50</v>
      </c>
      <c r="E30" s="510">
        <v>3</v>
      </c>
      <c r="F30" s="510">
        <v>380</v>
      </c>
      <c r="G30" s="510">
        <v>13.3</v>
      </c>
      <c r="H30" s="578">
        <v>0.11</v>
      </c>
      <c r="I30" s="578">
        <v>0.17</v>
      </c>
      <c r="J30" s="578">
        <v>1.61</v>
      </c>
      <c r="K30" s="578">
        <v>0.17</v>
      </c>
      <c r="L30" s="601">
        <v>0.77</v>
      </c>
      <c r="M30" s="578">
        <v>0.77</v>
      </c>
      <c r="N30" s="578">
        <v>0.14000000000000001</v>
      </c>
      <c r="O30" s="578">
        <v>7.0000000000000007E-2</v>
      </c>
      <c r="P30" s="510">
        <v>0.70199999999999996</v>
      </c>
      <c r="Q30" s="603">
        <v>0.70199999999999996</v>
      </c>
      <c r="R30" s="603">
        <v>0.70199999999999996</v>
      </c>
      <c r="S30" s="510">
        <v>22</v>
      </c>
      <c r="T30" s="510">
        <v>0.55100000000000005</v>
      </c>
      <c r="U30" s="510">
        <v>18.5</v>
      </c>
      <c r="V30" s="510">
        <v>0.22800000000000001</v>
      </c>
      <c r="W30" s="510"/>
      <c r="X30" s="510"/>
      <c r="Y30" s="510"/>
      <c r="Z30" s="510">
        <v>3.0000000000000001E-3</v>
      </c>
      <c r="AA30" s="510">
        <v>1.0999999999999999E-2</v>
      </c>
      <c r="AB30" s="510">
        <v>0.26</v>
      </c>
      <c r="AC30" s="510">
        <v>7.0000000000000001E-3</v>
      </c>
      <c r="AD30" s="579">
        <f t="shared" si="0"/>
        <v>0.6211180124223602</v>
      </c>
      <c r="AF30">
        <v>11.7</v>
      </c>
    </row>
    <row r="31" spans="1:34" ht="15" x14ac:dyDescent="0.2">
      <c r="A31" s="510">
        <v>30</v>
      </c>
      <c r="B31" s="511" t="s">
        <v>1136</v>
      </c>
      <c r="C31" t="s">
        <v>1714</v>
      </c>
      <c r="D31" s="510">
        <v>50</v>
      </c>
      <c r="E31" s="510">
        <v>3</v>
      </c>
      <c r="F31" s="510">
        <v>400</v>
      </c>
      <c r="G31" s="510">
        <v>13.3</v>
      </c>
      <c r="H31" s="578">
        <v>0.1</v>
      </c>
      <c r="I31" s="578">
        <v>0.15</v>
      </c>
      <c r="J31" s="578">
        <v>1.45</v>
      </c>
      <c r="K31" s="578">
        <v>0.15</v>
      </c>
      <c r="L31" s="601">
        <v>0.69</v>
      </c>
      <c r="M31" s="578">
        <v>0.69</v>
      </c>
      <c r="N31" s="578">
        <v>0.12</v>
      </c>
      <c r="O31" s="578">
        <v>0.06</v>
      </c>
      <c r="P31" s="510">
        <v>0.70199999999999996</v>
      </c>
      <c r="Q31" s="603">
        <v>0.70199999999999996</v>
      </c>
      <c r="R31" s="603">
        <v>0.70199999999999996</v>
      </c>
      <c r="S31" s="510">
        <v>22</v>
      </c>
      <c r="T31" s="510">
        <v>0.55100000000000005</v>
      </c>
      <c r="U31" s="510">
        <v>18.5</v>
      </c>
      <c r="V31" s="510">
        <v>0.22800000000000001</v>
      </c>
      <c r="W31" s="510"/>
      <c r="X31" s="510"/>
      <c r="Y31" s="510"/>
      <c r="Z31" s="510">
        <v>3.0000000000000001E-3</v>
      </c>
      <c r="AA31" s="510">
        <v>1.0999999999999999E-2</v>
      </c>
      <c r="AB31" s="510">
        <v>0.26</v>
      </c>
      <c r="AC31" s="510">
        <v>7.0000000000000001E-3</v>
      </c>
      <c r="AD31" s="579">
        <f t="shared" si="0"/>
        <v>0.68965517241379315</v>
      </c>
      <c r="AF31">
        <v>11.8</v>
      </c>
    </row>
    <row r="32" spans="1:34" ht="15" x14ac:dyDescent="0.2">
      <c r="A32" s="510">
        <v>31</v>
      </c>
      <c r="B32" s="511" t="s">
        <v>1136</v>
      </c>
      <c r="C32" t="s">
        <v>1715</v>
      </c>
      <c r="D32" s="510">
        <v>50</v>
      </c>
      <c r="E32" s="510">
        <v>3</v>
      </c>
      <c r="F32" s="510">
        <v>380</v>
      </c>
      <c r="G32" s="510">
        <v>15.5</v>
      </c>
      <c r="H32" s="578">
        <v>0.11</v>
      </c>
      <c r="I32" s="578">
        <v>0.17</v>
      </c>
      <c r="J32" s="578">
        <v>1.61</v>
      </c>
      <c r="K32" s="578">
        <v>0.17</v>
      </c>
      <c r="L32" s="601">
        <v>0.78</v>
      </c>
      <c r="M32" s="578">
        <v>0.78</v>
      </c>
      <c r="N32" s="578">
        <v>0.14000000000000001</v>
      </c>
      <c r="O32" s="578">
        <v>7.0000000000000007E-2</v>
      </c>
      <c r="P32" s="510">
        <v>0.50600000000000001</v>
      </c>
      <c r="Q32" s="603">
        <v>0.50600000000000001</v>
      </c>
      <c r="R32" s="603">
        <v>0.50600000000000001</v>
      </c>
      <c r="S32" s="510">
        <v>22</v>
      </c>
      <c r="T32" s="510">
        <v>0.54500000000000004</v>
      </c>
      <c r="U32" s="510">
        <v>18.5</v>
      </c>
      <c r="V32" s="510">
        <v>0.22800000000000001</v>
      </c>
      <c r="W32" s="510"/>
      <c r="X32" s="510"/>
      <c r="Y32" s="510"/>
      <c r="Z32" s="510">
        <v>3.0000000000000001E-3</v>
      </c>
      <c r="AA32" s="510">
        <v>1.2999999999999999E-2</v>
      </c>
      <c r="AB32" s="510">
        <v>0.31</v>
      </c>
      <c r="AC32" s="510">
        <v>7.0000000000000001E-3</v>
      </c>
      <c r="AD32" s="579">
        <f t="shared" si="0"/>
        <v>0.6211180124223602</v>
      </c>
      <c r="AF32">
        <v>12</v>
      </c>
    </row>
    <row r="33" spans="1:34" ht="15" x14ac:dyDescent="0.2">
      <c r="A33" s="510">
        <v>32</v>
      </c>
      <c r="B33" s="511" t="s">
        <v>1136</v>
      </c>
      <c r="C33" t="s">
        <v>1715</v>
      </c>
      <c r="D33" s="510">
        <v>50</v>
      </c>
      <c r="E33" s="510">
        <v>3</v>
      </c>
      <c r="F33" s="510">
        <v>400</v>
      </c>
      <c r="G33" s="510">
        <v>15.5</v>
      </c>
      <c r="H33" s="578">
        <v>0.1</v>
      </c>
      <c r="I33" s="578">
        <v>0.15</v>
      </c>
      <c r="J33" s="578">
        <v>1.45</v>
      </c>
      <c r="K33" s="578">
        <v>0.15</v>
      </c>
      <c r="L33" s="601">
        <v>0.7</v>
      </c>
      <c r="M33" s="578">
        <v>0.7</v>
      </c>
      <c r="N33" s="578">
        <v>0.12</v>
      </c>
      <c r="O33" s="578">
        <v>0.06</v>
      </c>
      <c r="P33" s="510">
        <v>0.50600000000000001</v>
      </c>
      <c r="Q33" s="603">
        <v>0.50600000000000001</v>
      </c>
      <c r="R33" s="603">
        <v>0.50600000000000001</v>
      </c>
      <c r="S33" s="510">
        <v>22</v>
      </c>
      <c r="T33" s="510">
        <v>0.54500000000000004</v>
      </c>
      <c r="U33" s="510">
        <v>18.5</v>
      </c>
      <c r="V33" s="510">
        <v>0.22800000000000001</v>
      </c>
      <c r="W33" s="510"/>
      <c r="X33" s="510"/>
      <c r="Y33" s="510"/>
      <c r="Z33" s="510">
        <v>3.0000000000000001E-3</v>
      </c>
      <c r="AA33" s="510">
        <v>1.2999999999999999E-2</v>
      </c>
      <c r="AB33" s="510">
        <v>0.31</v>
      </c>
      <c r="AC33" s="510">
        <v>7.0000000000000001E-3</v>
      </c>
      <c r="AD33" s="579">
        <f t="shared" si="0"/>
        <v>0.68965517241379315</v>
      </c>
      <c r="AF33">
        <v>12.5</v>
      </c>
    </row>
    <row r="34" spans="1:34" ht="15" x14ac:dyDescent="0.2">
      <c r="A34" s="510">
        <v>33</v>
      </c>
      <c r="B34" s="511" t="s">
        <v>1136</v>
      </c>
      <c r="C34" s="580" t="s">
        <v>1716</v>
      </c>
      <c r="D34" s="510">
        <v>50</v>
      </c>
      <c r="E34" s="510">
        <v>3</v>
      </c>
      <c r="F34" s="510">
        <v>380</v>
      </c>
      <c r="G34" s="510">
        <v>6.9</v>
      </c>
      <c r="H34" s="578">
        <v>0.14199999999999999</v>
      </c>
      <c r="I34" s="578">
        <v>0.17</v>
      </c>
      <c r="J34" s="578">
        <v>2.198</v>
      </c>
      <c r="K34" s="578">
        <v>0.23</v>
      </c>
      <c r="L34" s="601">
        <v>1.4279999999999999</v>
      </c>
      <c r="M34" s="578">
        <v>1.4279999999999999</v>
      </c>
      <c r="N34" s="578">
        <v>0.23499999999999999</v>
      </c>
      <c r="O34" s="578">
        <v>1.2999999999999999E-2</v>
      </c>
      <c r="P34" s="510">
        <v>1.9350000000000001</v>
      </c>
      <c r="Q34" s="510">
        <v>2.786</v>
      </c>
      <c r="R34" s="510">
        <v>2.419</v>
      </c>
      <c r="S34" s="510">
        <v>22</v>
      </c>
      <c r="T34" s="510">
        <v>0.36799999999999999</v>
      </c>
      <c r="U34" s="510">
        <v>13.989000000000001</v>
      </c>
      <c r="V34" s="510">
        <v>9.2999999999999999E-2</v>
      </c>
      <c r="W34" s="510"/>
      <c r="X34" s="510"/>
      <c r="Y34" s="510"/>
      <c r="Z34" s="510">
        <v>1E-3</v>
      </c>
      <c r="AA34" s="510">
        <v>1.7000000000000001E-2</v>
      </c>
      <c r="AB34" s="510">
        <v>0.31900000000000001</v>
      </c>
      <c r="AC34" s="510">
        <v>4.0000000000000001E-3</v>
      </c>
      <c r="AD34" s="579">
        <f t="shared" si="0"/>
        <v>0.45495905368516837</v>
      </c>
      <c r="AF34">
        <v>13</v>
      </c>
    </row>
    <row r="35" spans="1:34" ht="15" x14ac:dyDescent="0.2">
      <c r="A35" s="510">
        <v>34</v>
      </c>
      <c r="B35" s="511" t="s">
        <v>1136</v>
      </c>
      <c r="C35" s="580" t="s">
        <v>1716</v>
      </c>
      <c r="D35" s="510">
        <v>50</v>
      </c>
      <c r="E35" s="510">
        <v>3</v>
      </c>
      <c r="F35" s="510">
        <v>400</v>
      </c>
      <c r="G35" s="510">
        <v>7.5</v>
      </c>
      <c r="H35" s="578">
        <v>0.13900000000000001</v>
      </c>
      <c r="I35" s="578">
        <v>0.16700000000000001</v>
      </c>
      <c r="J35" s="578">
        <v>2.1560000000000001</v>
      </c>
      <c r="K35" s="578">
        <v>0.22600000000000001</v>
      </c>
      <c r="L35" s="601">
        <v>1.4</v>
      </c>
      <c r="M35" s="578">
        <v>1.4</v>
      </c>
      <c r="N35" s="578">
        <v>0.23</v>
      </c>
      <c r="O35" s="578">
        <v>1.2999999999999999E-2</v>
      </c>
      <c r="P35" s="510">
        <v>1.9350000000000001</v>
      </c>
      <c r="Q35" s="510">
        <v>2.786</v>
      </c>
      <c r="R35" s="510">
        <v>2.419</v>
      </c>
      <c r="S35" s="510">
        <v>22</v>
      </c>
      <c r="T35" s="510">
        <v>0.36799999999999999</v>
      </c>
      <c r="U35" s="510">
        <v>13.989000000000001</v>
      </c>
      <c r="V35" s="510">
        <v>9.2999999999999999E-2</v>
      </c>
      <c r="W35" s="510"/>
      <c r="X35" s="510"/>
      <c r="Y35" s="510"/>
      <c r="Z35" s="510">
        <v>1E-3</v>
      </c>
      <c r="AA35" s="510">
        <v>1.7000000000000001E-2</v>
      </c>
      <c r="AB35" s="510">
        <v>0.31900000000000001</v>
      </c>
      <c r="AC35" s="510">
        <v>4.0000000000000001E-3</v>
      </c>
      <c r="AD35" s="579">
        <f t="shared" si="0"/>
        <v>0.46382189239332094</v>
      </c>
      <c r="AF35">
        <v>13.3</v>
      </c>
    </row>
    <row r="36" spans="1:34" ht="15" x14ac:dyDescent="0.2">
      <c r="A36" s="510">
        <v>35</v>
      </c>
      <c r="B36" s="511" t="s">
        <v>1136</v>
      </c>
      <c r="C36" t="s">
        <v>1717</v>
      </c>
      <c r="D36" s="510">
        <v>50</v>
      </c>
      <c r="E36" s="510">
        <v>3</v>
      </c>
      <c r="F36" s="510">
        <v>380</v>
      </c>
      <c r="G36" s="510">
        <v>9.1999999999999993</v>
      </c>
      <c r="H36" s="578">
        <v>0.11899999999999999</v>
      </c>
      <c r="I36" s="578">
        <v>0.13700000000000001</v>
      </c>
      <c r="J36" s="578">
        <v>2.1</v>
      </c>
      <c r="K36" s="578">
        <v>0.20200000000000001</v>
      </c>
      <c r="L36" s="601">
        <v>1.363</v>
      </c>
      <c r="M36" s="578">
        <v>1.363</v>
      </c>
      <c r="N36" s="578">
        <v>0.218</v>
      </c>
      <c r="O36" s="578">
        <v>1.2E-2</v>
      </c>
      <c r="P36" s="510">
        <v>1.1319999999999999</v>
      </c>
      <c r="Q36" s="510">
        <v>1.63</v>
      </c>
      <c r="R36" s="510">
        <v>1.415</v>
      </c>
      <c r="S36" s="510">
        <v>22</v>
      </c>
      <c r="T36" s="510">
        <v>0.41299999999999998</v>
      </c>
      <c r="U36" s="510">
        <v>13.989000000000001</v>
      </c>
      <c r="V36" s="510">
        <v>9.2999999999999999E-2</v>
      </c>
      <c r="W36" s="510"/>
      <c r="X36" s="510"/>
      <c r="Y36" s="510"/>
      <c r="Z36" s="510">
        <v>1E-3</v>
      </c>
      <c r="AA36" s="510">
        <v>1.6E-2</v>
      </c>
      <c r="AB36" s="510">
        <v>0.35799999999999998</v>
      </c>
      <c r="AC36" s="510">
        <v>5.0000000000000001E-3</v>
      </c>
      <c r="AD36" s="579">
        <f t="shared" si="0"/>
        <v>0.47619047619047616</v>
      </c>
      <c r="AF36">
        <v>13.5</v>
      </c>
    </row>
    <row r="37" spans="1:34" ht="15" x14ac:dyDescent="0.2">
      <c r="A37" s="510">
        <v>36</v>
      </c>
      <c r="B37" s="511" t="s">
        <v>1136</v>
      </c>
      <c r="C37" t="s">
        <v>1717</v>
      </c>
      <c r="D37" s="510">
        <v>50</v>
      </c>
      <c r="E37" s="510">
        <v>3</v>
      </c>
      <c r="F37" s="510">
        <v>400</v>
      </c>
      <c r="G37" s="510">
        <v>10</v>
      </c>
      <c r="H37" s="578">
        <v>0.11600000000000001</v>
      </c>
      <c r="I37" s="578">
        <v>0.13500000000000001</v>
      </c>
      <c r="J37" s="578">
        <v>2.06</v>
      </c>
      <c r="K37" s="578">
        <v>0.19800000000000001</v>
      </c>
      <c r="L37" s="601">
        <v>1.337</v>
      </c>
      <c r="M37" s="578">
        <v>1.337</v>
      </c>
      <c r="N37" s="578">
        <v>0.214</v>
      </c>
      <c r="O37" s="578">
        <v>1.2E-2</v>
      </c>
      <c r="P37" s="510">
        <v>1.1319999999999999</v>
      </c>
      <c r="Q37" s="510">
        <v>1.63</v>
      </c>
      <c r="R37" s="510">
        <v>1.415</v>
      </c>
      <c r="S37" s="510">
        <v>22</v>
      </c>
      <c r="T37" s="510">
        <v>0.41299999999999998</v>
      </c>
      <c r="U37" s="510">
        <v>13.989000000000001</v>
      </c>
      <c r="V37" s="510">
        <v>9.2999999999999999E-2</v>
      </c>
      <c r="W37" s="510"/>
      <c r="X37" s="510"/>
      <c r="Y37" s="510"/>
      <c r="Z37" s="510">
        <v>1E-3</v>
      </c>
      <c r="AA37" s="510">
        <v>1.6E-2</v>
      </c>
      <c r="AB37" s="510">
        <v>0.35799999999999998</v>
      </c>
      <c r="AC37" s="510">
        <v>5.0000000000000001E-3</v>
      </c>
      <c r="AD37" s="579">
        <f t="shared" si="0"/>
        <v>0.4854368932038835</v>
      </c>
      <c r="AF37">
        <v>13.6</v>
      </c>
      <c r="AH37" s="332"/>
    </row>
    <row r="38" spans="1:34" ht="15" x14ac:dyDescent="0.2">
      <c r="A38" s="510">
        <v>37</v>
      </c>
      <c r="B38" s="511" t="s">
        <v>1136</v>
      </c>
      <c r="C38" t="s">
        <v>1718</v>
      </c>
      <c r="D38" s="510">
        <v>50</v>
      </c>
      <c r="E38" s="510">
        <v>3</v>
      </c>
      <c r="F38" s="510">
        <v>380</v>
      </c>
      <c r="G38" s="510">
        <v>11.4</v>
      </c>
      <c r="H38" s="578">
        <v>0.11700000000000001</v>
      </c>
      <c r="I38" s="578">
        <v>0.14099999999999999</v>
      </c>
      <c r="J38" s="578">
        <v>2.1989999999999998</v>
      </c>
      <c r="K38" s="578">
        <v>0.20399999999999999</v>
      </c>
      <c r="L38" s="601">
        <v>1.4239999999999999</v>
      </c>
      <c r="M38" s="578">
        <v>1.4239999999999999</v>
      </c>
      <c r="N38" s="578">
        <v>0.224</v>
      </c>
      <c r="O38" s="578">
        <v>1.2999999999999999E-2</v>
      </c>
      <c r="P38" s="510">
        <v>0.82699999999999996</v>
      </c>
      <c r="Q38" s="510">
        <v>1.1910000000000001</v>
      </c>
      <c r="R38" s="510">
        <v>1.034</v>
      </c>
      <c r="S38" s="510">
        <v>22</v>
      </c>
      <c r="T38" s="510">
        <v>0.46600000000000003</v>
      </c>
      <c r="U38" s="510">
        <v>17.638000000000002</v>
      </c>
      <c r="V38" s="510">
        <v>0.10100000000000001</v>
      </c>
      <c r="W38" s="510"/>
      <c r="X38" s="510"/>
      <c r="Y38" s="510"/>
      <c r="Z38" s="510">
        <v>1E-3</v>
      </c>
      <c r="AA38" s="510">
        <v>1.7000000000000001E-2</v>
      </c>
      <c r="AB38" s="510">
        <v>0.38800000000000001</v>
      </c>
      <c r="AC38" s="510">
        <v>5.0000000000000001E-3</v>
      </c>
      <c r="AD38" s="579">
        <f t="shared" si="0"/>
        <v>0.45475216007276037</v>
      </c>
      <c r="AF38">
        <v>13.7</v>
      </c>
    </row>
    <row r="39" spans="1:34" ht="15" x14ac:dyDescent="0.2">
      <c r="A39" s="510">
        <v>38</v>
      </c>
      <c r="B39" s="511" t="s">
        <v>1136</v>
      </c>
      <c r="C39" t="s">
        <v>1718</v>
      </c>
      <c r="D39" s="510">
        <v>50</v>
      </c>
      <c r="E39" s="510">
        <v>3</v>
      </c>
      <c r="F39" s="510">
        <v>400</v>
      </c>
      <c r="G39" s="510">
        <v>12.5</v>
      </c>
      <c r="H39" s="578">
        <v>0.11600000000000001</v>
      </c>
      <c r="I39" s="578">
        <v>0.14000000000000001</v>
      </c>
      <c r="J39" s="578">
        <v>2.1760000000000002</v>
      </c>
      <c r="K39" s="578">
        <v>0.20200000000000001</v>
      </c>
      <c r="L39" s="601">
        <v>1.409</v>
      </c>
      <c r="M39" s="578">
        <v>1.409</v>
      </c>
      <c r="N39" s="578">
        <v>0.222</v>
      </c>
      <c r="O39" s="578">
        <v>1.2999999999999999E-2</v>
      </c>
      <c r="P39" s="510">
        <v>0.82699999999999996</v>
      </c>
      <c r="Q39" s="510">
        <v>1.1910000000000001</v>
      </c>
      <c r="R39" s="510">
        <v>1.034</v>
      </c>
      <c r="S39" s="510">
        <v>22</v>
      </c>
      <c r="T39" s="510">
        <v>0.46600000000000003</v>
      </c>
      <c r="U39" s="510">
        <v>17.638000000000002</v>
      </c>
      <c r="V39" s="510">
        <v>0.10100000000000001</v>
      </c>
      <c r="W39" s="510"/>
      <c r="X39" s="510"/>
      <c r="Y39" s="510"/>
      <c r="Z39" s="510">
        <v>1E-3</v>
      </c>
      <c r="AA39" s="510">
        <v>1.7000000000000001E-2</v>
      </c>
      <c r="AB39" s="510">
        <v>0.38800000000000001</v>
      </c>
      <c r="AC39" s="510">
        <v>5.0000000000000001E-3</v>
      </c>
      <c r="AD39" s="579">
        <f t="shared" si="0"/>
        <v>0.45955882352941174</v>
      </c>
      <c r="AF39">
        <v>14</v>
      </c>
    </row>
    <row r="40" spans="1:34" ht="15" x14ac:dyDescent="0.2">
      <c r="A40" s="510">
        <v>39</v>
      </c>
      <c r="B40" s="511" t="s">
        <v>1136</v>
      </c>
      <c r="C40" s="511" t="s">
        <v>1719</v>
      </c>
      <c r="D40" s="510">
        <v>50</v>
      </c>
      <c r="E40" s="510">
        <v>3</v>
      </c>
      <c r="F40" s="510">
        <v>380</v>
      </c>
      <c r="G40" s="510">
        <v>13.7</v>
      </c>
      <c r="H40" s="578">
        <v>0.109</v>
      </c>
      <c r="I40" s="578">
        <v>0.11899999999999999</v>
      </c>
      <c r="J40" s="578">
        <v>2.1150000000000002</v>
      </c>
      <c r="K40" s="578">
        <v>0.187</v>
      </c>
      <c r="L40" s="601">
        <v>1.3779999999999999</v>
      </c>
      <c r="M40" s="578">
        <v>1.3779999999999999</v>
      </c>
      <c r="N40" s="578">
        <v>0.215</v>
      </c>
      <c r="O40" s="578">
        <v>1.2999999999999999E-2</v>
      </c>
      <c r="P40" s="510">
        <v>0.64100000000000001</v>
      </c>
      <c r="Q40" s="510">
        <v>0.92300000000000004</v>
      </c>
      <c r="R40" s="510">
        <v>0.80100000000000005</v>
      </c>
      <c r="S40" s="510">
        <v>22</v>
      </c>
      <c r="T40" s="510">
        <v>0.50900000000000001</v>
      </c>
      <c r="U40" s="510">
        <v>17.638000000000002</v>
      </c>
      <c r="V40" s="510">
        <v>0.10100000000000001</v>
      </c>
      <c r="W40" s="510"/>
      <c r="X40" s="510"/>
      <c r="Y40" s="510"/>
      <c r="Z40" s="510">
        <v>1E-3</v>
      </c>
      <c r="AA40" s="510">
        <v>1.4E-2</v>
      </c>
      <c r="AB40" s="510">
        <v>0.39400000000000002</v>
      </c>
      <c r="AC40" s="510">
        <v>5.0000000000000001E-3</v>
      </c>
      <c r="AD40" s="579">
        <f t="shared" si="0"/>
        <v>0.47281323877068554</v>
      </c>
      <c r="AF40">
        <v>14.1</v>
      </c>
    </row>
    <row r="41" spans="1:34" ht="15" x14ac:dyDescent="0.2">
      <c r="A41" s="510">
        <v>40</v>
      </c>
      <c r="B41" s="511" t="s">
        <v>1136</v>
      </c>
      <c r="C41" t="s">
        <v>1719</v>
      </c>
      <c r="D41" s="510">
        <v>50</v>
      </c>
      <c r="E41" s="510">
        <v>3</v>
      </c>
      <c r="F41" s="510">
        <v>400</v>
      </c>
      <c r="G41" s="510">
        <v>15</v>
      </c>
      <c r="H41" s="578">
        <v>0.108</v>
      </c>
      <c r="I41" s="578">
        <v>0.11700000000000001</v>
      </c>
      <c r="J41" s="578">
        <v>2.09</v>
      </c>
      <c r="K41" s="578">
        <v>0.185</v>
      </c>
      <c r="L41" s="601">
        <v>1.3620000000000001</v>
      </c>
      <c r="M41" s="578">
        <v>1.3620000000000001</v>
      </c>
      <c r="N41" s="578">
        <v>0.21199999999999999</v>
      </c>
      <c r="O41" s="578">
        <v>1.2999999999999999E-2</v>
      </c>
      <c r="P41" s="510">
        <v>0.64100000000000001</v>
      </c>
      <c r="Q41" s="510">
        <v>0.92300000000000004</v>
      </c>
      <c r="R41" s="510">
        <v>0.80100000000000005</v>
      </c>
      <c r="S41" s="510">
        <v>22</v>
      </c>
      <c r="T41" s="510">
        <v>0.50900000000000001</v>
      </c>
      <c r="U41" s="510">
        <v>17.638000000000002</v>
      </c>
      <c r="V41" s="510">
        <v>0.10100000000000001</v>
      </c>
      <c r="W41" s="510"/>
      <c r="X41" s="510"/>
      <c r="Y41" s="510"/>
      <c r="Z41" s="510">
        <v>1E-3</v>
      </c>
      <c r="AA41" s="510">
        <v>1.4E-2</v>
      </c>
      <c r="AB41" s="510">
        <v>0.39400000000000002</v>
      </c>
      <c r="AC41" s="510">
        <v>5.0000000000000001E-3</v>
      </c>
      <c r="AD41" s="579">
        <f t="shared" si="0"/>
        <v>0.47846889952153115</v>
      </c>
      <c r="AF41">
        <v>14.5</v>
      </c>
    </row>
    <row r="42" spans="1:34" ht="15" x14ac:dyDescent="0.2">
      <c r="A42" s="510">
        <v>41</v>
      </c>
      <c r="B42" s="511" t="s">
        <v>1136</v>
      </c>
      <c r="C42" t="s">
        <v>1720</v>
      </c>
      <c r="D42" s="510">
        <v>50</v>
      </c>
      <c r="E42" s="510">
        <v>3</v>
      </c>
      <c r="F42" s="510">
        <v>380</v>
      </c>
      <c r="G42" s="510">
        <v>25</v>
      </c>
      <c r="H42" s="578">
        <v>0.14000000000000001</v>
      </c>
      <c r="I42" s="578">
        <v>0.23</v>
      </c>
      <c r="J42" s="578">
        <v>2.2599999999999998</v>
      </c>
      <c r="K42" s="578">
        <v>0.25</v>
      </c>
      <c r="L42" s="601">
        <v>1.1299999999999999</v>
      </c>
      <c r="M42" s="578">
        <v>1.1299999999999999</v>
      </c>
      <c r="N42" s="578">
        <v>0.21</v>
      </c>
      <c r="O42" s="578">
        <v>0.09</v>
      </c>
      <c r="P42" s="510">
        <v>0.373</v>
      </c>
      <c r="Q42" s="603">
        <v>0.373</v>
      </c>
      <c r="R42" s="603">
        <v>0.373</v>
      </c>
      <c r="S42" s="510">
        <v>22</v>
      </c>
      <c r="T42" s="510">
        <v>1.125</v>
      </c>
      <c r="U42" s="510">
        <v>18</v>
      </c>
      <c r="V42" s="510">
        <v>0.128</v>
      </c>
      <c r="W42" s="510"/>
      <c r="X42" s="510"/>
      <c r="Y42" s="510"/>
      <c r="Z42" s="510">
        <v>3.0000000000000001E-3</v>
      </c>
      <c r="AA42" s="510">
        <v>1.2E-2</v>
      </c>
      <c r="AB42" s="510">
        <v>0.23</v>
      </c>
      <c r="AC42" s="510">
        <v>4.0000000000000001E-3</v>
      </c>
      <c r="AD42" s="579">
        <f t="shared" si="0"/>
        <v>0.44247787610619471</v>
      </c>
      <c r="AF42">
        <v>14.6</v>
      </c>
    </row>
    <row r="43" spans="1:34" ht="15" x14ac:dyDescent="0.2">
      <c r="A43" s="510">
        <v>42</v>
      </c>
      <c r="B43" s="511" t="s">
        <v>1136</v>
      </c>
      <c r="C43" t="s">
        <v>1720</v>
      </c>
      <c r="D43" s="510">
        <v>50</v>
      </c>
      <c r="E43" s="510">
        <v>3</v>
      </c>
      <c r="F43" s="510">
        <v>400</v>
      </c>
      <c r="G43" s="510">
        <v>25</v>
      </c>
      <c r="H43" s="578">
        <v>0.13</v>
      </c>
      <c r="I43" s="578">
        <v>0.21</v>
      </c>
      <c r="J43" s="578">
        <v>2.04</v>
      </c>
      <c r="K43" s="578">
        <v>0.23</v>
      </c>
      <c r="L43" s="601">
        <v>1.02</v>
      </c>
      <c r="M43" s="578">
        <v>1.02</v>
      </c>
      <c r="N43" s="578">
        <v>0.19</v>
      </c>
      <c r="O43" s="578">
        <v>0.08</v>
      </c>
      <c r="P43" s="510">
        <v>0.373</v>
      </c>
      <c r="Q43" s="603">
        <v>0.373</v>
      </c>
      <c r="R43" s="603">
        <v>0.373</v>
      </c>
      <c r="S43" s="510">
        <v>22</v>
      </c>
      <c r="T43" s="510">
        <v>1.125</v>
      </c>
      <c r="U43" s="510">
        <v>18</v>
      </c>
      <c r="V43" s="510">
        <v>0.128</v>
      </c>
      <c r="W43" s="510"/>
      <c r="X43" s="510"/>
      <c r="Y43" s="510"/>
      <c r="Z43" s="510">
        <v>3.0000000000000001E-3</v>
      </c>
      <c r="AA43" s="510">
        <v>1.2E-2</v>
      </c>
      <c r="AB43" s="510">
        <v>0.23</v>
      </c>
      <c r="AC43" s="510">
        <v>4.0000000000000001E-3</v>
      </c>
      <c r="AD43" s="579">
        <f t="shared" si="0"/>
        <v>0.49019607843137253</v>
      </c>
      <c r="AF43">
        <v>15</v>
      </c>
    </row>
    <row r="44" spans="1:34" ht="15" x14ac:dyDescent="0.2">
      <c r="A44" s="510">
        <v>43</v>
      </c>
      <c r="B44" s="511" t="s">
        <v>1136</v>
      </c>
      <c r="C44" t="s">
        <v>1721</v>
      </c>
      <c r="D44" s="510">
        <v>50</v>
      </c>
      <c r="E44" s="510">
        <v>3</v>
      </c>
      <c r="F44" s="510">
        <v>380</v>
      </c>
      <c r="G44" s="510">
        <v>27.5</v>
      </c>
      <c r="H44" s="578">
        <v>0.13</v>
      </c>
      <c r="I44" s="578">
        <v>0.22</v>
      </c>
      <c r="J44" s="578">
        <v>2.17</v>
      </c>
      <c r="K44" s="578">
        <v>0.24</v>
      </c>
      <c r="L44" s="601">
        <v>1.0900000000000001</v>
      </c>
      <c r="M44" s="578">
        <v>1.0900000000000001</v>
      </c>
      <c r="N44" s="578">
        <v>0.2</v>
      </c>
      <c r="O44" s="578">
        <v>0.09</v>
      </c>
      <c r="P44" s="510">
        <v>0.30599999999999999</v>
      </c>
      <c r="Q44" s="603">
        <v>0.30599999999999999</v>
      </c>
      <c r="R44" s="603">
        <v>0.30599999999999999</v>
      </c>
      <c r="S44" s="510">
        <v>22</v>
      </c>
      <c r="T44" s="510">
        <v>1.214</v>
      </c>
      <c r="U44" s="510">
        <v>19</v>
      </c>
      <c r="V44" s="510">
        <v>0.13400000000000001</v>
      </c>
      <c r="W44" s="510"/>
      <c r="X44" s="510"/>
      <c r="Y44" s="510"/>
      <c r="Z44" s="510">
        <v>3.0000000000000001E-3</v>
      </c>
      <c r="AA44" s="510">
        <v>1.4E-2</v>
      </c>
      <c r="AB44" s="510">
        <v>0.26</v>
      </c>
      <c r="AC44" s="510">
        <v>4.0000000000000001E-3</v>
      </c>
      <c r="AD44" s="579">
        <f t="shared" si="0"/>
        <v>0.46082949308755761</v>
      </c>
      <c r="AF44">
        <v>15.4</v>
      </c>
    </row>
    <row r="45" spans="1:34" ht="15" x14ac:dyDescent="0.2">
      <c r="A45" s="510">
        <v>44</v>
      </c>
      <c r="B45" s="511" t="s">
        <v>1136</v>
      </c>
      <c r="C45" t="s">
        <v>1721</v>
      </c>
      <c r="D45" s="510">
        <v>50</v>
      </c>
      <c r="E45" s="510">
        <v>3</v>
      </c>
      <c r="F45" s="510">
        <v>400</v>
      </c>
      <c r="G45" s="510">
        <v>27.5</v>
      </c>
      <c r="H45" s="578">
        <v>0.12</v>
      </c>
      <c r="I45" s="578">
        <v>0.2</v>
      </c>
      <c r="J45" s="578">
        <v>1.96</v>
      </c>
      <c r="K45" s="578">
        <v>0.22</v>
      </c>
      <c r="L45" s="601">
        <v>0.98</v>
      </c>
      <c r="M45" s="578">
        <v>0.98</v>
      </c>
      <c r="N45" s="578">
        <v>0.18</v>
      </c>
      <c r="O45" s="578">
        <v>0.08</v>
      </c>
      <c r="P45" s="510">
        <v>0.30599999999999999</v>
      </c>
      <c r="Q45" s="603">
        <v>0.30599999999999999</v>
      </c>
      <c r="R45" s="603">
        <v>0.30599999999999999</v>
      </c>
      <c r="S45" s="510">
        <v>22</v>
      </c>
      <c r="T45" s="510">
        <v>1.214</v>
      </c>
      <c r="U45" s="510">
        <v>19</v>
      </c>
      <c r="V45" s="510">
        <v>0.13400000000000001</v>
      </c>
      <c r="W45" s="510"/>
      <c r="X45" s="510"/>
      <c r="Y45" s="510"/>
      <c r="Z45" s="510">
        <v>3.0000000000000001E-3</v>
      </c>
      <c r="AA45" s="510">
        <v>1.4E-2</v>
      </c>
      <c r="AB45" s="510">
        <v>0.26</v>
      </c>
      <c r="AC45" s="510">
        <v>4.0000000000000001E-3</v>
      </c>
      <c r="AD45" s="579">
        <f t="shared" si="0"/>
        <v>0.51020408163265307</v>
      </c>
      <c r="AF45">
        <v>15.5</v>
      </c>
    </row>
    <row r="46" spans="1:34" ht="15" x14ac:dyDescent="0.2">
      <c r="A46" s="510">
        <v>45</v>
      </c>
      <c r="B46" s="511" t="s">
        <v>1136</v>
      </c>
      <c r="C46" t="s">
        <v>1722</v>
      </c>
      <c r="D46" s="510">
        <v>50</v>
      </c>
      <c r="E46" s="510">
        <v>3</v>
      </c>
      <c r="F46" s="510">
        <v>380</v>
      </c>
      <c r="G46" s="510">
        <v>32</v>
      </c>
      <c r="H46" s="578">
        <v>0.14000000000000001</v>
      </c>
      <c r="I46" s="578">
        <v>0.23</v>
      </c>
      <c r="J46" s="578">
        <v>2.3199999999999998</v>
      </c>
      <c r="K46" s="578">
        <v>0.27</v>
      </c>
      <c r="L46" s="601">
        <v>1.1499999999999999</v>
      </c>
      <c r="M46" s="578">
        <v>1.1499999999999999</v>
      </c>
      <c r="N46" s="578">
        <v>0.22</v>
      </c>
      <c r="O46" s="578">
        <v>0.1</v>
      </c>
      <c r="P46" s="510">
        <v>0.26100000000000001</v>
      </c>
      <c r="Q46" s="603">
        <v>0.26100000000000001</v>
      </c>
      <c r="R46" s="603">
        <v>0.26100000000000001</v>
      </c>
      <c r="S46" s="510">
        <v>22</v>
      </c>
      <c r="T46" s="510">
        <v>1.28</v>
      </c>
      <c r="U46" s="510">
        <v>20</v>
      </c>
      <c r="V46" s="510">
        <v>0.105</v>
      </c>
      <c r="W46" s="510"/>
      <c r="X46" s="510"/>
      <c r="Y46" s="510"/>
      <c r="Z46" s="510">
        <v>4.0000000000000001E-3</v>
      </c>
      <c r="AA46" s="510">
        <v>1.4999999999999999E-2</v>
      </c>
      <c r="AB46" s="510">
        <v>0.28000000000000003</v>
      </c>
      <c r="AC46" s="510">
        <v>4.0000000000000001E-3</v>
      </c>
      <c r="AD46" s="579">
        <f t="shared" si="0"/>
        <v>0.43103448275862072</v>
      </c>
      <c r="AF46">
        <v>16</v>
      </c>
    </row>
    <row r="47" spans="1:34" ht="15" x14ac:dyDescent="0.2">
      <c r="A47" s="510">
        <v>46</v>
      </c>
      <c r="B47" s="511" t="s">
        <v>1136</v>
      </c>
      <c r="C47" t="s">
        <v>1722</v>
      </c>
      <c r="D47" s="510">
        <v>50</v>
      </c>
      <c r="E47" s="510">
        <v>3</v>
      </c>
      <c r="F47" s="510">
        <v>400</v>
      </c>
      <c r="G47" s="510">
        <v>32</v>
      </c>
      <c r="H47" s="578">
        <v>0.13</v>
      </c>
      <c r="I47" s="578">
        <v>0.21</v>
      </c>
      <c r="J47" s="578">
        <v>2.09</v>
      </c>
      <c r="K47" s="578">
        <v>0.24</v>
      </c>
      <c r="L47" s="601">
        <v>1.04</v>
      </c>
      <c r="M47" s="578">
        <v>1.04</v>
      </c>
      <c r="N47" s="578">
        <v>0.2</v>
      </c>
      <c r="O47" s="578">
        <v>0.09</v>
      </c>
      <c r="P47" s="510">
        <v>0.26100000000000001</v>
      </c>
      <c r="Q47" s="603">
        <v>0.26100000000000001</v>
      </c>
      <c r="R47" s="603">
        <v>0.26100000000000001</v>
      </c>
      <c r="S47" s="510">
        <v>22</v>
      </c>
      <c r="T47" s="510">
        <v>1.28</v>
      </c>
      <c r="U47" s="510">
        <v>20</v>
      </c>
      <c r="V47" s="510">
        <v>0.105</v>
      </c>
      <c r="W47" s="510"/>
      <c r="X47" s="510"/>
      <c r="Y47" s="510"/>
      <c r="Z47" s="510">
        <v>4.0000000000000001E-3</v>
      </c>
      <c r="AA47" s="510">
        <v>1.4999999999999999E-2</v>
      </c>
      <c r="AB47" s="510">
        <v>0.28000000000000003</v>
      </c>
      <c r="AC47" s="510">
        <v>4.0000000000000001E-3</v>
      </c>
      <c r="AD47" s="579">
        <f t="shared" si="0"/>
        <v>0.47846889952153115</v>
      </c>
      <c r="AF47">
        <v>16.5</v>
      </c>
    </row>
    <row r="48" spans="1:34" ht="15" x14ac:dyDescent="0.2">
      <c r="A48" s="510">
        <v>47</v>
      </c>
      <c r="B48" s="511" t="s">
        <v>1136</v>
      </c>
      <c r="C48" t="s">
        <v>1723</v>
      </c>
      <c r="D48" s="510">
        <v>50</v>
      </c>
      <c r="E48" s="510">
        <v>3</v>
      </c>
      <c r="F48" s="510">
        <v>380</v>
      </c>
      <c r="G48" s="510">
        <v>37.5</v>
      </c>
      <c r="H48" s="578">
        <v>0.13</v>
      </c>
      <c r="I48" s="578">
        <v>0.21</v>
      </c>
      <c r="J48" s="578">
        <v>2.08</v>
      </c>
      <c r="K48" s="578">
        <v>0.23</v>
      </c>
      <c r="L48" s="601">
        <v>1.04</v>
      </c>
      <c r="M48" s="578">
        <v>1.04</v>
      </c>
      <c r="N48" s="578">
        <v>0.2</v>
      </c>
      <c r="O48" s="578">
        <v>0.09</v>
      </c>
      <c r="P48" s="510">
        <v>0.17699999999999999</v>
      </c>
      <c r="Q48" s="603">
        <v>0.17699999999999999</v>
      </c>
      <c r="R48" s="603">
        <v>0.17699999999999999</v>
      </c>
      <c r="S48" s="510">
        <v>22</v>
      </c>
      <c r="T48" s="510">
        <v>1.4790000000000001</v>
      </c>
      <c r="U48" s="510">
        <v>20</v>
      </c>
      <c r="V48" s="510">
        <v>0.105</v>
      </c>
      <c r="W48" s="510"/>
      <c r="X48" s="510"/>
      <c r="Y48" s="510"/>
      <c r="Z48" s="510">
        <v>5.0000000000000001E-3</v>
      </c>
      <c r="AA48" s="510">
        <v>0.02</v>
      </c>
      <c r="AB48" s="510">
        <v>0.37</v>
      </c>
      <c r="AC48" s="510">
        <v>4.0000000000000001E-3</v>
      </c>
      <c r="AD48" s="579">
        <f t="shared" si="0"/>
        <v>0.48076923076923073</v>
      </c>
      <c r="AF48">
        <v>17</v>
      </c>
    </row>
    <row r="49" spans="1:32" ht="15" x14ac:dyDescent="0.2">
      <c r="A49" s="510">
        <v>48</v>
      </c>
      <c r="B49" s="511" t="s">
        <v>1136</v>
      </c>
      <c r="C49" t="s">
        <v>1723</v>
      </c>
      <c r="D49" s="510">
        <v>50</v>
      </c>
      <c r="E49" s="510">
        <v>3</v>
      </c>
      <c r="F49" s="510">
        <v>400</v>
      </c>
      <c r="G49" s="510">
        <v>37.5</v>
      </c>
      <c r="H49" s="578">
        <v>0.12</v>
      </c>
      <c r="I49" s="578">
        <v>0.19</v>
      </c>
      <c r="J49" s="578">
        <v>1.88</v>
      </c>
      <c r="K49" s="578">
        <v>0.21</v>
      </c>
      <c r="L49" s="601">
        <v>0.94</v>
      </c>
      <c r="M49" s="578">
        <v>0.94</v>
      </c>
      <c r="N49" s="578">
        <v>0.18</v>
      </c>
      <c r="O49" s="578">
        <v>0.08</v>
      </c>
      <c r="P49" s="510">
        <v>0.17699999999999999</v>
      </c>
      <c r="Q49" s="603">
        <v>0.17699999999999999</v>
      </c>
      <c r="R49" s="603">
        <v>0.17699999999999999</v>
      </c>
      <c r="S49" s="510">
        <v>22</v>
      </c>
      <c r="T49" s="510">
        <v>1.4790000000000001</v>
      </c>
      <c r="U49" s="510">
        <v>20</v>
      </c>
      <c r="V49" s="510">
        <v>0.105</v>
      </c>
      <c r="W49" s="510"/>
      <c r="X49" s="510"/>
      <c r="Y49" s="510"/>
      <c r="Z49" s="510">
        <v>5.0000000000000001E-3</v>
      </c>
      <c r="AA49" s="510">
        <v>0.02</v>
      </c>
      <c r="AB49" s="510">
        <v>0.37</v>
      </c>
      <c r="AC49" s="510">
        <v>4.0000000000000001E-3</v>
      </c>
      <c r="AD49" s="579">
        <f t="shared" si="0"/>
        <v>0.53191489361702127</v>
      </c>
      <c r="AF49">
        <v>17.5</v>
      </c>
    </row>
    <row r="50" spans="1:32" ht="15" x14ac:dyDescent="0.2">
      <c r="A50" s="510">
        <v>49</v>
      </c>
      <c r="B50" s="511" t="s">
        <v>1136</v>
      </c>
      <c r="C50" t="s">
        <v>1724</v>
      </c>
      <c r="D50" s="510">
        <v>50</v>
      </c>
      <c r="E50" s="510">
        <v>3</v>
      </c>
      <c r="F50" s="510">
        <v>380</v>
      </c>
      <c r="G50" s="510">
        <v>40</v>
      </c>
      <c r="H50" s="578">
        <v>0.12</v>
      </c>
      <c r="I50" s="578">
        <v>0.2</v>
      </c>
      <c r="J50" s="578">
        <v>1.92</v>
      </c>
      <c r="K50" s="578">
        <v>0.22</v>
      </c>
      <c r="L50" s="601">
        <v>0.95</v>
      </c>
      <c r="M50" s="578">
        <v>0.95</v>
      </c>
      <c r="N50" s="578">
        <v>0.18</v>
      </c>
      <c r="O50" s="578">
        <v>0.08</v>
      </c>
      <c r="P50" s="510">
        <v>0.153</v>
      </c>
      <c r="Q50" s="603">
        <v>0.153</v>
      </c>
      <c r="R50" s="603">
        <v>0.153</v>
      </c>
      <c r="S50" s="510">
        <v>22</v>
      </c>
      <c r="T50" s="510">
        <v>1.59</v>
      </c>
      <c r="U50" s="510">
        <v>20</v>
      </c>
      <c r="V50" s="510">
        <v>0.105</v>
      </c>
      <c r="W50" s="510"/>
      <c r="X50" s="510"/>
      <c r="Y50" s="510"/>
      <c r="Z50" s="510">
        <v>6.0000000000000001E-3</v>
      </c>
      <c r="AA50" s="510">
        <v>2.3E-2</v>
      </c>
      <c r="AB50" s="510">
        <v>0.43</v>
      </c>
      <c r="AC50" s="510">
        <v>4.0000000000000001E-3</v>
      </c>
      <c r="AD50" s="579">
        <f t="shared" si="0"/>
        <v>0.52083333333333337</v>
      </c>
      <c r="AF50">
        <v>17.7</v>
      </c>
    </row>
    <row r="51" spans="1:32" ht="15" x14ac:dyDescent="0.2">
      <c r="A51" s="510">
        <v>50</v>
      </c>
      <c r="B51" s="511" t="s">
        <v>1136</v>
      </c>
      <c r="C51" t="s">
        <v>1724</v>
      </c>
      <c r="D51" s="510">
        <v>50</v>
      </c>
      <c r="E51" s="510">
        <v>3</v>
      </c>
      <c r="F51" s="510">
        <v>400</v>
      </c>
      <c r="G51" s="510">
        <v>40</v>
      </c>
      <c r="H51" s="578">
        <v>0.11</v>
      </c>
      <c r="I51" s="578">
        <v>0.18</v>
      </c>
      <c r="J51" s="578">
        <v>1.73</v>
      </c>
      <c r="K51" s="578">
        <v>0.2</v>
      </c>
      <c r="L51" s="601">
        <v>0.86</v>
      </c>
      <c r="M51" s="578">
        <v>0.86</v>
      </c>
      <c r="N51" s="578">
        <v>0.16</v>
      </c>
      <c r="O51" s="578">
        <v>7.0000000000000007E-2</v>
      </c>
      <c r="P51" s="510">
        <v>0.153</v>
      </c>
      <c r="Q51" s="603">
        <v>0.153</v>
      </c>
      <c r="R51" s="603">
        <v>0.153</v>
      </c>
      <c r="S51" s="510">
        <v>22</v>
      </c>
      <c r="T51" s="510">
        <v>1.59</v>
      </c>
      <c r="U51" s="510">
        <v>20</v>
      </c>
      <c r="V51" s="510">
        <v>0.105</v>
      </c>
      <c r="W51" s="510"/>
      <c r="X51" s="510"/>
      <c r="Y51" s="510"/>
      <c r="Z51" s="510">
        <v>6.0000000000000001E-3</v>
      </c>
      <c r="AA51" s="510">
        <v>2.3E-2</v>
      </c>
      <c r="AB51" s="510">
        <v>0.43</v>
      </c>
      <c r="AC51" s="510">
        <v>4.0000000000000001E-3</v>
      </c>
      <c r="AD51" s="579">
        <f t="shared" si="0"/>
        <v>0.5780346820809249</v>
      </c>
      <c r="AF51">
        <v>18</v>
      </c>
    </row>
    <row r="52" spans="1:32" ht="15" x14ac:dyDescent="0.2">
      <c r="A52" s="510">
        <v>51</v>
      </c>
      <c r="B52" s="511" t="s">
        <v>1136</v>
      </c>
      <c r="C52" t="s">
        <v>1725</v>
      </c>
      <c r="D52" s="510">
        <v>50</v>
      </c>
      <c r="E52" s="510">
        <v>3</v>
      </c>
      <c r="F52" s="510">
        <v>380</v>
      </c>
      <c r="G52" s="510">
        <v>45</v>
      </c>
      <c r="H52" s="578">
        <v>0.09</v>
      </c>
      <c r="I52" s="578">
        <v>0.14000000000000001</v>
      </c>
      <c r="J52" s="578">
        <v>2.06</v>
      </c>
      <c r="K52" s="578">
        <v>0.23</v>
      </c>
      <c r="L52" s="601">
        <v>1.03</v>
      </c>
      <c r="M52" s="578">
        <v>1.03</v>
      </c>
      <c r="N52" s="578">
        <v>0.2</v>
      </c>
      <c r="O52" s="578">
        <v>0.09</v>
      </c>
      <c r="P52" s="510">
        <v>0.125</v>
      </c>
      <c r="Q52" s="603">
        <v>0.125</v>
      </c>
      <c r="R52" s="603">
        <v>0.125</v>
      </c>
      <c r="S52" s="510">
        <v>22</v>
      </c>
      <c r="T52" s="510">
        <v>1.7090000000000001</v>
      </c>
      <c r="U52" s="510">
        <v>20</v>
      </c>
      <c r="V52" s="510">
        <v>0.105</v>
      </c>
      <c r="W52" s="510"/>
      <c r="X52" s="510"/>
      <c r="Y52" s="510"/>
      <c r="Z52" s="510">
        <v>6.0000000000000001E-3</v>
      </c>
      <c r="AA52" s="510">
        <v>2.4E-2</v>
      </c>
      <c r="AB52" s="510">
        <v>0.44</v>
      </c>
      <c r="AC52" s="510">
        <v>4.0000000000000001E-3</v>
      </c>
      <c r="AD52" s="579">
        <f t="shared" si="0"/>
        <v>0.4854368932038835</v>
      </c>
      <c r="AF52">
        <v>18.5</v>
      </c>
    </row>
    <row r="53" spans="1:32" ht="15" x14ac:dyDescent="0.2">
      <c r="A53" s="510">
        <v>52</v>
      </c>
      <c r="B53" s="511" t="s">
        <v>1136</v>
      </c>
      <c r="C53" t="s">
        <v>1725</v>
      </c>
      <c r="D53" s="510">
        <v>50</v>
      </c>
      <c r="E53" s="510">
        <v>3</v>
      </c>
      <c r="F53" s="510">
        <v>400</v>
      </c>
      <c r="G53" s="510">
        <v>45</v>
      </c>
      <c r="H53" s="578">
        <v>0.08</v>
      </c>
      <c r="I53" s="578">
        <v>0.13</v>
      </c>
      <c r="J53" s="578">
        <v>1.86</v>
      </c>
      <c r="K53" s="578">
        <v>0.21</v>
      </c>
      <c r="L53" s="601">
        <v>0.93</v>
      </c>
      <c r="M53" s="578">
        <v>0.93</v>
      </c>
      <c r="N53" s="578">
        <v>0.18</v>
      </c>
      <c r="O53" s="578">
        <v>0.08</v>
      </c>
      <c r="P53" s="510">
        <v>0.125</v>
      </c>
      <c r="Q53" s="603">
        <v>0.125</v>
      </c>
      <c r="R53" s="603">
        <v>0.125</v>
      </c>
      <c r="S53" s="510">
        <v>22</v>
      </c>
      <c r="T53" s="510">
        <v>1.7090000000000001</v>
      </c>
      <c r="U53" s="510">
        <v>20</v>
      </c>
      <c r="V53" s="510">
        <v>0.105</v>
      </c>
      <c r="W53" s="510"/>
      <c r="X53" s="510"/>
      <c r="Y53" s="510"/>
      <c r="Z53" s="510">
        <v>6.0000000000000001E-3</v>
      </c>
      <c r="AA53" s="510">
        <v>2.4E-2</v>
      </c>
      <c r="AB53" s="510">
        <v>0.44</v>
      </c>
      <c r="AC53" s="510">
        <v>4.0000000000000001E-3</v>
      </c>
      <c r="AD53" s="579">
        <f t="shared" si="0"/>
        <v>0.5376344086021505</v>
      </c>
      <c r="AF53">
        <v>18.8</v>
      </c>
    </row>
    <row r="54" spans="1:32" ht="15" x14ac:dyDescent="0.2">
      <c r="A54" s="510">
        <v>53</v>
      </c>
      <c r="B54" s="511" t="s">
        <v>1136</v>
      </c>
      <c r="C54" t="s">
        <v>1726</v>
      </c>
      <c r="D54" s="510">
        <v>50</v>
      </c>
      <c r="E54" s="510">
        <v>3</v>
      </c>
      <c r="F54" s="510">
        <v>380</v>
      </c>
      <c r="G54" s="510">
        <v>20</v>
      </c>
      <c r="H54" s="578">
        <v>0.11</v>
      </c>
      <c r="I54" s="578">
        <v>0.17</v>
      </c>
      <c r="J54" s="578">
        <v>1.66</v>
      </c>
      <c r="K54" s="578">
        <v>0.18</v>
      </c>
      <c r="L54" s="601">
        <v>0.8</v>
      </c>
      <c r="M54" s="578">
        <v>0.8</v>
      </c>
      <c r="N54" s="578">
        <v>0.14000000000000001</v>
      </c>
      <c r="O54" s="578">
        <v>7.0000000000000007E-2</v>
      </c>
      <c r="P54" s="510">
        <v>0.377</v>
      </c>
      <c r="Q54" s="603">
        <v>0.377</v>
      </c>
      <c r="R54" s="603">
        <v>0.377</v>
      </c>
      <c r="S54" s="510">
        <v>22</v>
      </c>
      <c r="T54" s="510">
        <v>0.65700000000000003</v>
      </c>
      <c r="U54" s="510">
        <v>18.5</v>
      </c>
      <c r="V54" s="510">
        <v>0.22800000000000001</v>
      </c>
      <c r="W54" s="510"/>
      <c r="X54" s="510"/>
      <c r="Y54" s="510"/>
      <c r="Z54" s="510">
        <v>4.0000000000000001E-3</v>
      </c>
      <c r="AA54" s="510">
        <v>1.7000000000000001E-2</v>
      </c>
      <c r="AB54" s="510">
        <v>0.38</v>
      </c>
      <c r="AC54" s="510">
        <v>7.0000000000000001E-3</v>
      </c>
      <c r="AD54" s="579">
        <f t="shared" si="0"/>
        <v>0.60240963855421692</v>
      </c>
      <c r="AF54">
        <v>19.2</v>
      </c>
    </row>
    <row r="55" spans="1:32" ht="15" x14ac:dyDescent="0.2">
      <c r="A55" s="510">
        <v>54</v>
      </c>
      <c r="B55" s="511" t="s">
        <v>1136</v>
      </c>
      <c r="C55" t="s">
        <v>1726</v>
      </c>
      <c r="D55" s="510">
        <v>50</v>
      </c>
      <c r="E55" s="510">
        <v>3</v>
      </c>
      <c r="F55" s="510">
        <v>400</v>
      </c>
      <c r="G55" s="510">
        <v>20</v>
      </c>
      <c r="H55" s="578">
        <v>0.1</v>
      </c>
      <c r="I55" s="578">
        <v>0.15</v>
      </c>
      <c r="J55" s="578">
        <v>1.5</v>
      </c>
      <c r="K55" s="578">
        <v>0.16</v>
      </c>
      <c r="L55" s="601">
        <v>0.72</v>
      </c>
      <c r="M55" s="578">
        <v>0.72</v>
      </c>
      <c r="N55" s="578">
        <v>0.13</v>
      </c>
      <c r="O55" s="578">
        <v>0.06</v>
      </c>
      <c r="P55" s="510">
        <v>0.377</v>
      </c>
      <c r="Q55" s="603">
        <v>0.377</v>
      </c>
      <c r="R55" s="603">
        <v>0.377</v>
      </c>
      <c r="S55" s="510">
        <v>22</v>
      </c>
      <c r="T55" s="510">
        <v>0.65700000000000003</v>
      </c>
      <c r="U55" s="510">
        <v>18.5</v>
      </c>
      <c r="V55" s="510">
        <v>0.22800000000000001</v>
      </c>
      <c r="W55" s="510"/>
      <c r="X55" s="510"/>
      <c r="Y55" s="510"/>
      <c r="Z55" s="510">
        <v>4.0000000000000001E-3</v>
      </c>
      <c r="AA55" s="510">
        <v>1.7000000000000001E-2</v>
      </c>
      <c r="AB55" s="510">
        <v>0.38</v>
      </c>
      <c r="AC55" s="510">
        <v>7.0000000000000001E-3</v>
      </c>
      <c r="AD55" s="579">
        <f t="shared" si="0"/>
        <v>0.66666666666666663</v>
      </c>
      <c r="AF55">
        <v>20</v>
      </c>
    </row>
    <row r="56" spans="1:32" ht="15" x14ac:dyDescent="0.2">
      <c r="A56" s="510">
        <v>55</v>
      </c>
      <c r="B56" s="511" t="s">
        <v>1136</v>
      </c>
      <c r="C56" t="s">
        <v>1727</v>
      </c>
      <c r="D56" s="510">
        <v>50</v>
      </c>
      <c r="E56" s="510">
        <v>3</v>
      </c>
      <c r="F56" s="510">
        <v>380</v>
      </c>
      <c r="G56" s="510">
        <v>25</v>
      </c>
      <c r="H56" s="578">
        <v>0.12</v>
      </c>
      <c r="I56" s="578">
        <v>0.17</v>
      </c>
      <c r="J56" s="578">
        <v>1.78</v>
      </c>
      <c r="K56" s="578">
        <v>0.19</v>
      </c>
      <c r="L56" s="601">
        <v>0.85</v>
      </c>
      <c r="M56" s="578">
        <v>0.85</v>
      </c>
      <c r="N56" s="578">
        <v>0.16</v>
      </c>
      <c r="O56" s="578">
        <v>0.08</v>
      </c>
      <c r="P56" s="510">
        <v>0.29599999999999999</v>
      </c>
      <c r="Q56" s="603">
        <v>0.29599999999999999</v>
      </c>
      <c r="R56" s="603">
        <v>0.29599999999999999</v>
      </c>
      <c r="S56" s="510">
        <v>22</v>
      </c>
      <c r="T56" s="510">
        <v>0.67</v>
      </c>
      <c r="U56" s="510">
        <v>19.399999999999999</v>
      </c>
      <c r="V56" s="510">
        <v>0.215</v>
      </c>
      <c r="W56" s="510"/>
      <c r="X56" s="510"/>
      <c r="Y56" s="510"/>
      <c r="Z56" s="510">
        <v>5.0000000000000001E-3</v>
      </c>
      <c r="AA56" s="510">
        <v>1.9E-2</v>
      </c>
      <c r="AB56" s="510">
        <v>0.45</v>
      </c>
      <c r="AC56" s="510">
        <v>7.0000000000000001E-3</v>
      </c>
      <c r="AD56" s="579">
        <f t="shared" si="0"/>
        <v>0.5617977528089888</v>
      </c>
      <c r="AF56">
        <v>20.5</v>
      </c>
    </row>
    <row r="57" spans="1:32" ht="15" x14ac:dyDescent="0.2">
      <c r="A57" s="510">
        <v>56</v>
      </c>
      <c r="B57" s="511" t="s">
        <v>1136</v>
      </c>
      <c r="C57" t="s">
        <v>1727</v>
      </c>
      <c r="D57" s="510">
        <v>50</v>
      </c>
      <c r="E57" s="510">
        <v>3</v>
      </c>
      <c r="F57" s="510">
        <v>400</v>
      </c>
      <c r="G57" s="510">
        <v>25</v>
      </c>
      <c r="H57" s="578">
        <v>0.11</v>
      </c>
      <c r="I57" s="578">
        <v>0.15</v>
      </c>
      <c r="J57" s="578">
        <v>1.61</v>
      </c>
      <c r="K57" s="578">
        <v>0.17</v>
      </c>
      <c r="L57" s="601">
        <v>0.77</v>
      </c>
      <c r="M57" s="578">
        <v>0.77</v>
      </c>
      <c r="N57" s="578">
        <v>0.14000000000000001</v>
      </c>
      <c r="O57" s="578">
        <v>7.0000000000000007E-2</v>
      </c>
      <c r="P57" s="510">
        <v>0.29599999999999999</v>
      </c>
      <c r="Q57" s="603">
        <v>0.29599999999999999</v>
      </c>
      <c r="R57" s="603">
        <v>0.29599999999999999</v>
      </c>
      <c r="S57" s="510">
        <v>22</v>
      </c>
      <c r="T57" s="510">
        <v>0.67</v>
      </c>
      <c r="U57" s="510">
        <v>19.399999999999999</v>
      </c>
      <c r="V57" s="510">
        <v>0.215</v>
      </c>
      <c r="W57" s="510"/>
      <c r="X57" s="510"/>
      <c r="Y57" s="510"/>
      <c r="Z57" s="510">
        <v>5.0000000000000001E-3</v>
      </c>
      <c r="AA57" s="510">
        <v>1.9E-2</v>
      </c>
      <c r="AB57" s="510">
        <v>0.45</v>
      </c>
      <c r="AC57" s="510">
        <v>7.0000000000000001E-3</v>
      </c>
      <c r="AD57" s="579">
        <f t="shared" si="0"/>
        <v>0.6211180124223602</v>
      </c>
      <c r="AF57">
        <v>21.5</v>
      </c>
    </row>
    <row r="58" spans="1:32" ht="15" x14ac:dyDescent="0.2">
      <c r="A58" s="510">
        <v>57</v>
      </c>
      <c r="B58" s="511" t="s">
        <v>1136</v>
      </c>
      <c r="C58" t="s">
        <v>1728</v>
      </c>
      <c r="D58" s="510">
        <v>50</v>
      </c>
      <c r="E58" s="510">
        <v>3</v>
      </c>
      <c r="F58" s="510">
        <v>380</v>
      </c>
      <c r="G58" s="510">
        <v>27.5</v>
      </c>
      <c r="H58" s="578">
        <v>0.12</v>
      </c>
      <c r="I58" s="578">
        <v>0.17</v>
      </c>
      <c r="J58" s="578">
        <v>1.83</v>
      </c>
      <c r="K58" s="578">
        <v>0.19</v>
      </c>
      <c r="L58" s="601">
        <v>0.88</v>
      </c>
      <c r="M58" s="578">
        <v>0.88</v>
      </c>
      <c r="N58" s="578">
        <v>0.16</v>
      </c>
      <c r="O58" s="578">
        <v>0.08</v>
      </c>
      <c r="P58" s="510">
        <v>0.26500000000000001</v>
      </c>
      <c r="Q58" s="603">
        <v>0.26500000000000001</v>
      </c>
      <c r="R58" s="603">
        <v>0.26500000000000001</v>
      </c>
      <c r="S58" s="510">
        <v>22</v>
      </c>
      <c r="T58" s="510">
        <v>0.70799999999999996</v>
      </c>
      <c r="U58" s="510">
        <v>20.3</v>
      </c>
      <c r="V58" s="510">
        <v>0.20100000000000001</v>
      </c>
      <c r="W58" s="510"/>
      <c r="X58" s="510"/>
      <c r="Y58" s="510"/>
      <c r="Z58" s="510">
        <v>5.0000000000000001E-3</v>
      </c>
      <c r="AA58" s="510">
        <v>2.1000000000000001E-2</v>
      </c>
      <c r="AB58" s="510">
        <v>0.48</v>
      </c>
      <c r="AC58" s="510">
        <v>7.0000000000000001E-3</v>
      </c>
      <c r="AD58" s="579">
        <f t="shared" si="0"/>
        <v>0.54644808743169393</v>
      </c>
      <c r="AF58">
        <v>21.9</v>
      </c>
    </row>
    <row r="59" spans="1:32" ht="15" x14ac:dyDescent="0.2">
      <c r="A59" s="510">
        <v>58</v>
      </c>
      <c r="B59" s="511" t="s">
        <v>1136</v>
      </c>
      <c r="C59" t="s">
        <v>1728</v>
      </c>
      <c r="D59" s="510">
        <v>50</v>
      </c>
      <c r="E59" s="510">
        <v>3</v>
      </c>
      <c r="F59" s="510">
        <v>400</v>
      </c>
      <c r="G59" s="510">
        <v>27.5</v>
      </c>
      <c r="H59" s="578">
        <v>0.11</v>
      </c>
      <c r="I59" s="578">
        <v>0.15</v>
      </c>
      <c r="J59" s="578">
        <v>1.65</v>
      </c>
      <c r="K59" s="578">
        <v>0.17</v>
      </c>
      <c r="L59" s="601">
        <v>0.79</v>
      </c>
      <c r="M59" s="578">
        <v>0.79</v>
      </c>
      <c r="N59" s="578">
        <v>0.14000000000000001</v>
      </c>
      <c r="O59" s="578">
        <v>7.0000000000000007E-2</v>
      </c>
      <c r="P59" s="510">
        <v>0.26500000000000001</v>
      </c>
      <c r="Q59" s="603">
        <v>0.26500000000000001</v>
      </c>
      <c r="R59" s="603">
        <v>0.26500000000000001</v>
      </c>
      <c r="S59" s="510">
        <v>22</v>
      </c>
      <c r="T59" s="510">
        <v>0.70799999999999996</v>
      </c>
      <c r="U59" s="510">
        <v>20.3</v>
      </c>
      <c r="V59" s="510">
        <v>0.20100000000000001</v>
      </c>
      <c r="W59" s="510"/>
      <c r="X59" s="510"/>
      <c r="Y59" s="510"/>
      <c r="Z59" s="510">
        <v>5.0000000000000001E-3</v>
      </c>
      <c r="AA59" s="510">
        <v>2.1000000000000001E-2</v>
      </c>
      <c r="AB59" s="510">
        <v>0.48</v>
      </c>
      <c r="AC59" s="510">
        <v>7.0000000000000001E-3</v>
      </c>
      <c r="AD59" s="579">
        <f t="shared" si="0"/>
        <v>0.60606060606060608</v>
      </c>
      <c r="AF59">
        <v>22</v>
      </c>
    </row>
    <row r="60" spans="1:32" ht="15" x14ac:dyDescent="0.2">
      <c r="A60" s="510">
        <v>59</v>
      </c>
      <c r="B60" s="511" t="s">
        <v>1136</v>
      </c>
      <c r="C60" t="s">
        <v>1729</v>
      </c>
      <c r="D60" s="510">
        <v>50</v>
      </c>
      <c r="E60" s="510">
        <v>3</v>
      </c>
      <c r="F60" s="510">
        <v>380</v>
      </c>
      <c r="G60" s="510">
        <v>30</v>
      </c>
      <c r="H60" s="578">
        <v>0.12</v>
      </c>
      <c r="I60" s="578">
        <v>0.16</v>
      </c>
      <c r="J60" s="578">
        <v>1.74</v>
      </c>
      <c r="K60" s="578">
        <v>0.18</v>
      </c>
      <c r="L60" s="601">
        <v>0.83</v>
      </c>
      <c r="M60" s="578">
        <v>0.83</v>
      </c>
      <c r="N60" s="578">
        <v>0.16</v>
      </c>
      <c r="O60" s="578">
        <v>7.0000000000000007E-2</v>
      </c>
      <c r="P60" s="510">
        <v>0.222</v>
      </c>
      <c r="Q60" s="603">
        <v>0.222</v>
      </c>
      <c r="R60" s="603">
        <v>0.222</v>
      </c>
      <c r="S60" s="510">
        <v>22</v>
      </c>
      <c r="T60" s="510">
        <v>0.85699999999999998</v>
      </c>
      <c r="U60" s="510">
        <v>20.3</v>
      </c>
      <c r="V60" s="510">
        <v>0.20100000000000001</v>
      </c>
      <c r="W60" s="510"/>
      <c r="X60" s="510"/>
      <c r="Y60" s="510"/>
      <c r="Z60" s="510">
        <v>6.0000000000000001E-3</v>
      </c>
      <c r="AA60" s="510">
        <v>2.4E-2</v>
      </c>
      <c r="AB60" s="510">
        <v>0.55000000000000004</v>
      </c>
      <c r="AC60" s="510">
        <v>7.0000000000000001E-3</v>
      </c>
      <c r="AD60" s="579">
        <f t="shared" si="0"/>
        <v>0.57471264367816088</v>
      </c>
      <c r="AF60">
        <v>22.1</v>
      </c>
    </row>
    <row r="61" spans="1:32" ht="15" x14ac:dyDescent="0.2">
      <c r="A61" s="510">
        <v>60</v>
      </c>
      <c r="B61" s="511" t="s">
        <v>1136</v>
      </c>
      <c r="C61" t="s">
        <v>1729</v>
      </c>
      <c r="D61" s="510">
        <v>50</v>
      </c>
      <c r="E61" s="510">
        <v>3</v>
      </c>
      <c r="F61" s="510">
        <v>400</v>
      </c>
      <c r="G61" s="510">
        <v>30</v>
      </c>
      <c r="H61" s="578">
        <v>0.11</v>
      </c>
      <c r="I61" s="578">
        <v>0.14000000000000001</v>
      </c>
      <c r="J61" s="578">
        <v>1.57</v>
      </c>
      <c r="K61" s="578">
        <v>0.16</v>
      </c>
      <c r="L61" s="601">
        <v>0.75</v>
      </c>
      <c r="M61" s="578">
        <v>0.75</v>
      </c>
      <c r="N61" s="578">
        <v>0.14000000000000001</v>
      </c>
      <c r="O61" s="578">
        <v>0.06</v>
      </c>
      <c r="P61" s="510">
        <v>0.222</v>
      </c>
      <c r="Q61" s="603">
        <v>0.222</v>
      </c>
      <c r="R61" s="603">
        <v>0.222</v>
      </c>
      <c r="S61" s="510">
        <v>22</v>
      </c>
      <c r="T61" s="510">
        <v>0.85699999999999998</v>
      </c>
      <c r="U61" s="510">
        <v>20.3</v>
      </c>
      <c r="V61" s="510">
        <v>0.20100000000000001</v>
      </c>
      <c r="W61" s="510"/>
      <c r="X61" s="510"/>
      <c r="Y61" s="510"/>
      <c r="Z61" s="510">
        <v>6.0000000000000001E-3</v>
      </c>
      <c r="AA61" s="510">
        <v>2.4E-2</v>
      </c>
      <c r="AB61" s="510">
        <v>0.55000000000000004</v>
      </c>
      <c r="AC61" s="510">
        <v>7.0000000000000001E-3</v>
      </c>
      <c r="AD61" s="579">
        <f t="shared" si="0"/>
        <v>0.63694267515923564</v>
      </c>
      <c r="AF61">
        <v>23</v>
      </c>
    </row>
    <row r="62" spans="1:32" ht="15" x14ac:dyDescent="0.2">
      <c r="A62" s="510">
        <v>61</v>
      </c>
      <c r="B62" s="511" t="s">
        <v>1136</v>
      </c>
      <c r="C62" t="s">
        <v>1730</v>
      </c>
      <c r="D62" s="510">
        <v>50</v>
      </c>
      <c r="E62" s="510">
        <v>3</v>
      </c>
      <c r="F62" s="510">
        <v>380</v>
      </c>
      <c r="G62" s="510">
        <v>35</v>
      </c>
      <c r="H62" s="578">
        <v>0.12</v>
      </c>
      <c r="I62" s="578">
        <v>0.17</v>
      </c>
      <c r="J62" s="578">
        <v>1.85</v>
      </c>
      <c r="K62" s="578">
        <v>0.19</v>
      </c>
      <c r="L62" s="601">
        <v>0.89</v>
      </c>
      <c r="M62" s="578">
        <v>0.89</v>
      </c>
      <c r="N62" s="578">
        <v>0.16</v>
      </c>
      <c r="O62" s="578">
        <v>0.08</v>
      </c>
      <c r="P62" s="510">
        <v>0.17899999999999999</v>
      </c>
      <c r="Q62" s="603">
        <v>0.17899999999999999</v>
      </c>
      <c r="R62" s="603">
        <v>0.17899999999999999</v>
      </c>
      <c r="S62" s="510">
        <v>22</v>
      </c>
      <c r="T62" s="510">
        <v>0.89</v>
      </c>
      <c r="U62" s="510">
        <v>22.9</v>
      </c>
      <c r="V62" s="510">
        <v>0.21</v>
      </c>
      <c r="W62" s="510"/>
      <c r="X62" s="510"/>
      <c r="Y62" s="510"/>
      <c r="Z62" s="510">
        <v>7.0000000000000001E-3</v>
      </c>
      <c r="AA62" s="510">
        <v>2.5999999999999999E-2</v>
      </c>
      <c r="AB62" s="510">
        <v>0.6</v>
      </c>
      <c r="AC62" s="510">
        <v>7.0000000000000001E-3</v>
      </c>
      <c r="AD62" s="579">
        <f t="shared" si="0"/>
        <v>0.54054054054054046</v>
      </c>
      <c r="AF62">
        <v>24</v>
      </c>
    </row>
    <row r="63" spans="1:32" ht="15" x14ac:dyDescent="0.2">
      <c r="A63" s="510">
        <v>62</v>
      </c>
      <c r="B63" s="511" t="s">
        <v>1136</v>
      </c>
      <c r="C63" t="s">
        <v>1730</v>
      </c>
      <c r="D63" s="510">
        <v>50</v>
      </c>
      <c r="E63" s="510">
        <v>3</v>
      </c>
      <c r="F63" s="510">
        <v>400</v>
      </c>
      <c r="G63" s="510">
        <v>35</v>
      </c>
      <c r="H63" s="578">
        <v>0.11</v>
      </c>
      <c r="I63" s="578">
        <v>0.15</v>
      </c>
      <c r="J63" s="578">
        <v>1.67</v>
      </c>
      <c r="K63" s="578">
        <v>0.17</v>
      </c>
      <c r="L63" s="601">
        <v>0.8</v>
      </c>
      <c r="M63" s="578">
        <v>0.8</v>
      </c>
      <c r="N63" s="578">
        <v>0.14000000000000001</v>
      </c>
      <c r="O63" s="578">
        <v>7.0000000000000007E-2</v>
      </c>
      <c r="P63" s="510">
        <v>0.17899999999999999</v>
      </c>
      <c r="Q63" s="603">
        <v>0.17899999999999999</v>
      </c>
      <c r="R63" s="603">
        <v>0.17899999999999999</v>
      </c>
      <c r="S63" s="510">
        <v>22</v>
      </c>
      <c r="T63" s="510">
        <v>0.89</v>
      </c>
      <c r="U63" s="510">
        <v>22.9</v>
      </c>
      <c r="V63" s="510">
        <v>0.21</v>
      </c>
      <c r="W63" s="510"/>
      <c r="X63" s="510"/>
      <c r="Y63" s="510"/>
      <c r="Z63" s="510">
        <v>7.0000000000000001E-3</v>
      </c>
      <c r="AA63" s="510">
        <v>2.5999999999999999E-2</v>
      </c>
      <c r="AB63" s="510">
        <v>0.6</v>
      </c>
      <c r="AC63" s="510">
        <v>7.0000000000000001E-3</v>
      </c>
      <c r="AD63" s="579">
        <f t="shared" si="0"/>
        <v>0.5988023952095809</v>
      </c>
      <c r="AF63">
        <v>24.3</v>
      </c>
    </row>
    <row r="64" spans="1:32" ht="15" x14ac:dyDescent="0.2">
      <c r="A64" s="510">
        <v>63</v>
      </c>
      <c r="B64" s="511" t="s">
        <v>1136</v>
      </c>
      <c r="C64" t="s">
        <v>1731</v>
      </c>
      <c r="D64" s="510">
        <v>50</v>
      </c>
      <c r="E64" s="510">
        <v>3</v>
      </c>
      <c r="F64" s="510">
        <v>380</v>
      </c>
      <c r="G64" s="510">
        <v>40</v>
      </c>
      <c r="H64" s="578">
        <v>0.13</v>
      </c>
      <c r="I64" s="578">
        <v>0.18</v>
      </c>
      <c r="J64" s="578">
        <v>1.92</v>
      </c>
      <c r="K64" s="578">
        <v>0.2</v>
      </c>
      <c r="L64" s="601">
        <v>0.92</v>
      </c>
      <c r="M64" s="578">
        <v>0.92</v>
      </c>
      <c r="N64" s="578">
        <v>0.17</v>
      </c>
      <c r="O64" s="578">
        <v>0.08</v>
      </c>
      <c r="P64" s="510">
        <v>0.154</v>
      </c>
      <c r="Q64" s="603">
        <v>0.154</v>
      </c>
      <c r="R64" s="603">
        <v>0.154</v>
      </c>
      <c r="S64" s="510">
        <v>22</v>
      </c>
      <c r="T64" s="510">
        <v>0.99</v>
      </c>
      <c r="U64" s="510">
        <v>22.9</v>
      </c>
      <c r="V64" s="510">
        <v>0.21</v>
      </c>
      <c r="W64" s="510"/>
      <c r="X64" s="510"/>
      <c r="Y64" s="510"/>
      <c r="Z64" s="510">
        <v>7.0000000000000001E-3</v>
      </c>
      <c r="AA64" s="510">
        <v>2.9000000000000001E-2</v>
      </c>
      <c r="AB64" s="510">
        <v>0.66</v>
      </c>
      <c r="AC64" s="510">
        <v>7.0000000000000001E-3</v>
      </c>
      <c r="AD64" s="579">
        <f t="shared" si="0"/>
        <v>0.52083333333333337</v>
      </c>
      <c r="AF64">
        <v>25</v>
      </c>
    </row>
    <row r="65" spans="1:34" ht="15" x14ac:dyDescent="0.2">
      <c r="A65" s="510">
        <v>64</v>
      </c>
      <c r="B65" s="511" t="s">
        <v>1136</v>
      </c>
      <c r="C65" t="s">
        <v>1731</v>
      </c>
      <c r="D65" s="510">
        <v>50</v>
      </c>
      <c r="E65" s="510">
        <v>3</v>
      </c>
      <c r="F65" s="510">
        <v>400</v>
      </c>
      <c r="G65" s="510">
        <v>40</v>
      </c>
      <c r="H65" s="578">
        <v>0.12</v>
      </c>
      <c r="I65" s="578">
        <v>0.16</v>
      </c>
      <c r="J65" s="578">
        <v>1.73</v>
      </c>
      <c r="K65" s="578">
        <v>0.18</v>
      </c>
      <c r="L65" s="601">
        <v>0.83</v>
      </c>
      <c r="M65" s="578">
        <v>0.83</v>
      </c>
      <c r="N65" s="578">
        <v>0.15</v>
      </c>
      <c r="O65" s="578">
        <v>7.0000000000000007E-2</v>
      </c>
      <c r="P65" s="510">
        <v>0.154</v>
      </c>
      <c r="Q65" s="603">
        <v>0.154</v>
      </c>
      <c r="R65" s="603">
        <v>0.154</v>
      </c>
      <c r="S65" s="510">
        <v>22</v>
      </c>
      <c r="T65" s="510">
        <v>0.99</v>
      </c>
      <c r="U65" s="510">
        <v>22.9</v>
      </c>
      <c r="V65" s="510">
        <v>0.21</v>
      </c>
      <c r="W65" s="510"/>
      <c r="X65" s="510"/>
      <c r="Y65" s="510"/>
      <c r="Z65" s="510">
        <v>7.0000000000000001E-3</v>
      </c>
      <c r="AA65" s="510">
        <v>2.9000000000000001E-2</v>
      </c>
      <c r="AB65" s="510">
        <v>0.66</v>
      </c>
      <c r="AC65" s="510">
        <v>7.0000000000000001E-3</v>
      </c>
      <c r="AD65" s="579">
        <f t="shared" si="0"/>
        <v>0.5780346820809249</v>
      </c>
      <c r="AF65">
        <v>25.5</v>
      </c>
    </row>
    <row r="66" spans="1:34" ht="15" x14ac:dyDescent="0.2">
      <c r="A66" s="510">
        <v>65</v>
      </c>
      <c r="B66" s="511" t="s">
        <v>1136</v>
      </c>
      <c r="C66" t="s">
        <v>1732</v>
      </c>
      <c r="D66" s="510">
        <v>50</v>
      </c>
      <c r="E66" s="510">
        <v>3</v>
      </c>
      <c r="F66" s="510">
        <v>380</v>
      </c>
      <c r="G66" s="510">
        <v>42.5</v>
      </c>
      <c r="H66" s="578">
        <v>0.13</v>
      </c>
      <c r="I66" s="578">
        <v>0.19</v>
      </c>
      <c r="J66" s="578">
        <v>1.98</v>
      </c>
      <c r="K66" s="578">
        <v>0.21</v>
      </c>
      <c r="L66" s="601">
        <v>0.95</v>
      </c>
      <c r="M66" s="578">
        <v>0.95</v>
      </c>
      <c r="N66" s="578">
        <v>0.18</v>
      </c>
      <c r="O66" s="578">
        <v>0.08</v>
      </c>
      <c r="P66" s="510">
        <v>0.153</v>
      </c>
      <c r="Q66" s="603">
        <v>0.153</v>
      </c>
      <c r="R66" s="603">
        <v>0.153</v>
      </c>
      <c r="S66" s="510">
        <v>22</v>
      </c>
      <c r="T66" s="510">
        <v>0.98299999999999998</v>
      </c>
      <c r="U66" s="510">
        <v>22.9</v>
      </c>
      <c r="V66" s="510">
        <v>0.21</v>
      </c>
      <c r="W66" s="510"/>
      <c r="X66" s="510"/>
      <c r="Y66" s="510"/>
      <c r="Z66" s="510">
        <v>7.0000000000000001E-3</v>
      </c>
      <c r="AA66" s="510">
        <v>0.03</v>
      </c>
      <c r="AB66" s="510">
        <v>0.68</v>
      </c>
      <c r="AC66" s="510">
        <v>7.0000000000000001E-3</v>
      </c>
      <c r="AD66" s="579">
        <f t="shared" si="0"/>
        <v>0.50505050505050508</v>
      </c>
      <c r="AF66">
        <v>25.9</v>
      </c>
    </row>
    <row r="67" spans="1:34" ht="15" x14ac:dyDescent="0.2">
      <c r="A67" s="510">
        <v>66</v>
      </c>
      <c r="B67" s="511" t="s">
        <v>1136</v>
      </c>
      <c r="C67" t="s">
        <v>1732</v>
      </c>
      <c r="D67" s="510">
        <v>50</v>
      </c>
      <c r="E67" s="510">
        <v>3</v>
      </c>
      <c r="F67" s="510">
        <v>400</v>
      </c>
      <c r="G67" s="510">
        <v>42.5</v>
      </c>
      <c r="H67" s="578">
        <v>0.12</v>
      </c>
      <c r="I67" s="578">
        <v>0.17</v>
      </c>
      <c r="J67" s="578">
        <v>1.79</v>
      </c>
      <c r="K67" s="578">
        <v>0.19</v>
      </c>
      <c r="L67" s="601">
        <v>0.86</v>
      </c>
      <c r="M67" s="578">
        <v>0.86</v>
      </c>
      <c r="N67" s="578">
        <v>0.16</v>
      </c>
      <c r="O67" s="578">
        <v>7.0000000000000007E-2</v>
      </c>
      <c r="P67" s="510">
        <v>0.153</v>
      </c>
      <c r="Q67" s="603">
        <v>0.153</v>
      </c>
      <c r="R67" s="603">
        <v>0.153</v>
      </c>
      <c r="S67" s="510">
        <v>22</v>
      </c>
      <c r="T67" s="510">
        <v>0.98299999999999998</v>
      </c>
      <c r="U67" s="510">
        <v>22.9</v>
      </c>
      <c r="V67" s="510">
        <v>0.21</v>
      </c>
      <c r="W67" s="510"/>
      <c r="X67" s="510"/>
      <c r="Y67" s="510"/>
      <c r="Z67" s="510">
        <v>7.0000000000000001E-3</v>
      </c>
      <c r="AA67" s="510">
        <v>0.03</v>
      </c>
      <c r="AB67" s="510">
        <v>0.68</v>
      </c>
      <c r="AC67" s="510">
        <v>7.0000000000000001E-3</v>
      </c>
      <c r="AD67" s="579">
        <f t="shared" si="0"/>
        <v>0.55865921787709494</v>
      </c>
      <c r="AF67">
        <v>26</v>
      </c>
    </row>
    <row r="68" spans="1:34" ht="15" x14ac:dyDescent="0.2">
      <c r="A68" s="510">
        <v>67</v>
      </c>
      <c r="B68" s="511" t="s">
        <v>1136</v>
      </c>
      <c r="C68" t="s">
        <v>1733</v>
      </c>
      <c r="D68" s="510">
        <v>50</v>
      </c>
      <c r="E68" s="510">
        <v>3</v>
      </c>
      <c r="F68" s="510">
        <v>380</v>
      </c>
      <c r="G68" s="510">
        <v>24.3</v>
      </c>
      <c r="H68" s="578">
        <v>0.12</v>
      </c>
      <c r="I68" s="578">
        <v>0.2</v>
      </c>
      <c r="J68" s="578">
        <v>1.92</v>
      </c>
      <c r="K68" s="578">
        <v>0.22</v>
      </c>
      <c r="L68" s="601">
        <v>0.96</v>
      </c>
      <c r="M68" s="578">
        <v>0.96</v>
      </c>
      <c r="N68" s="578">
        <v>0.18</v>
      </c>
      <c r="O68" s="578">
        <v>0.08</v>
      </c>
      <c r="P68" s="510">
        <v>0.30599999999999999</v>
      </c>
      <c r="Q68" s="603">
        <v>0.30599999999999999</v>
      </c>
      <c r="R68" s="603">
        <v>0.30599999999999999</v>
      </c>
      <c r="S68" s="510">
        <v>22</v>
      </c>
      <c r="T68" s="510">
        <v>1.214</v>
      </c>
      <c r="U68" s="510">
        <v>19</v>
      </c>
      <c r="V68" s="510">
        <v>0.13400000000000001</v>
      </c>
      <c r="W68" s="510"/>
      <c r="X68" s="510"/>
      <c r="Y68" s="510"/>
      <c r="Z68" s="510">
        <v>3.0000000000000001E-3</v>
      </c>
      <c r="AA68" s="510">
        <v>1.4E-2</v>
      </c>
      <c r="AB68" s="510">
        <v>0.26</v>
      </c>
      <c r="AC68" s="510">
        <v>4.0000000000000001E-3</v>
      </c>
      <c r="AD68" s="579">
        <f t="shared" si="0"/>
        <v>0.52083333333333337</v>
      </c>
      <c r="AF68">
        <v>26.5</v>
      </c>
    </row>
    <row r="69" spans="1:34" ht="15" x14ac:dyDescent="0.2">
      <c r="A69" s="510">
        <v>68</v>
      </c>
      <c r="B69" s="511" t="s">
        <v>1136</v>
      </c>
      <c r="C69" t="s">
        <v>1733</v>
      </c>
      <c r="D69" s="510">
        <v>50</v>
      </c>
      <c r="E69" s="510">
        <v>3</v>
      </c>
      <c r="F69" s="510">
        <v>400</v>
      </c>
      <c r="G69" s="510">
        <v>24.3</v>
      </c>
      <c r="H69" s="578">
        <v>0.11</v>
      </c>
      <c r="I69" s="578">
        <v>0.18</v>
      </c>
      <c r="J69" s="578">
        <v>1.73</v>
      </c>
      <c r="K69" s="578">
        <v>0.19</v>
      </c>
      <c r="L69" s="601">
        <v>0.87</v>
      </c>
      <c r="M69" s="578">
        <v>0.87</v>
      </c>
      <c r="N69" s="578">
        <v>0.16</v>
      </c>
      <c r="O69" s="578">
        <v>7.0000000000000007E-2</v>
      </c>
      <c r="P69" s="510">
        <v>0.30599999999999999</v>
      </c>
      <c r="Q69" s="603">
        <v>0.30599999999999999</v>
      </c>
      <c r="R69" s="603">
        <v>0.30599999999999999</v>
      </c>
      <c r="S69" s="510">
        <v>22</v>
      </c>
      <c r="T69" s="510">
        <v>1.214</v>
      </c>
      <c r="U69" s="510">
        <v>19</v>
      </c>
      <c r="V69" s="510">
        <v>0.13400000000000001</v>
      </c>
      <c r="W69" s="510"/>
      <c r="X69" s="510"/>
      <c r="Y69" s="510"/>
      <c r="Z69" s="510">
        <v>3.0000000000000001E-3</v>
      </c>
      <c r="AA69" s="510">
        <v>1.4E-2</v>
      </c>
      <c r="AB69" s="510">
        <v>0.26</v>
      </c>
      <c r="AC69" s="510">
        <v>4.0000000000000001E-3</v>
      </c>
      <c r="AD69" s="579">
        <f t="shared" si="0"/>
        <v>0.5780346820809249</v>
      </c>
      <c r="AF69">
        <v>27</v>
      </c>
      <c r="AH69" s="332"/>
    </row>
    <row r="70" spans="1:34" ht="15" x14ac:dyDescent="0.2">
      <c r="A70" s="510">
        <v>69</v>
      </c>
      <c r="B70" s="511" t="s">
        <v>1136</v>
      </c>
      <c r="C70" t="s">
        <v>1734</v>
      </c>
      <c r="D70" s="510">
        <v>50</v>
      </c>
      <c r="E70" s="510">
        <v>3</v>
      </c>
      <c r="F70" s="510">
        <v>380</v>
      </c>
      <c r="G70" s="510">
        <v>28.3</v>
      </c>
      <c r="H70" s="578">
        <v>0.13</v>
      </c>
      <c r="I70" s="578">
        <v>0.21</v>
      </c>
      <c r="J70" s="578">
        <v>2.0499999999999998</v>
      </c>
      <c r="K70" s="578">
        <v>0.24</v>
      </c>
      <c r="L70" s="601">
        <v>1.02</v>
      </c>
      <c r="M70" s="578">
        <v>1.02</v>
      </c>
      <c r="N70" s="578">
        <v>0.2</v>
      </c>
      <c r="O70" s="578">
        <v>0.09</v>
      </c>
      <c r="P70" s="510">
        <v>0.26100000000000001</v>
      </c>
      <c r="Q70" s="603">
        <v>0.26100000000000001</v>
      </c>
      <c r="R70" s="603">
        <v>0.26100000000000001</v>
      </c>
      <c r="S70" s="510">
        <v>22</v>
      </c>
      <c r="T70" s="510">
        <v>1.28</v>
      </c>
      <c r="U70" s="510">
        <v>20</v>
      </c>
      <c r="V70" s="510">
        <v>0.105</v>
      </c>
      <c r="W70" s="510"/>
      <c r="X70" s="510"/>
      <c r="Y70" s="510"/>
      <c r="Z70" s="510">
        <v>4.0000000000000001E-3</v>
      </c>
      <c r="AA70" s="510">
        <v>1.4999999999999999E-2</v>
      </c>
      <c r="AB70" s="510">
        <v>0.28000000000000003</v>
      </c>
      <c r="AC70" s="510">
        <v>4.0000000000000001E-3</v>
      </c>
      <c r="AD70" s="579">
        <f t="shared" ref="AD70:AD191" si="1">1/J70</f>
        <v>0.48780487804878053</v>
      </c>
      <c r="AF70">
        <v>27.5</v>
      </c>
    </row>
    <row r="71" spans="1:34" ht="15" x14ac:dyDescent="0.2">
      <c r="A71" s="510">
        <v>70</v>
      </c>
      <c r="B71" s="511" t="s">
        <v>1136</v>
      </c>
      <c r="C71" t="s">
        <v>1734</v>
      </c>
      <c r="D71" s="510">
        <v>50</v>
      </c>
      <c r="E71" s="510">
        <v>3</v>
      </c>
      <c r="F71" s="510">
        <v>400</v>
      </c>
      <c r="G71" s="510">
        <v>28.3</v>
      </c>
      <c r="H71" s="578">
        <v>0.11</v>
      </c>
      <c r="I71" s="578">
        <v>0.19</v>
      </c>
      <c r="J71" s="578">
        <v>1.85</v>
      </c>
      <c r="K71" s="578">
        <v>0.21</v>
      </c>
      <c r="L71" s="601">
        <v>0.92</v>
      </c>
      <c r="M71" s="578">
        <v>0.92</v>
      </c>
      <c r="N71" s="578">
        <v>0.18</v>
      </c>
      <c r="O71" s="578">
        <v>7.0000000000000007E-2</v>
      </c>
      <c r="P71" s="510">
        <v>0.26100000000000001</v>
      </c>
      <c r="Q71" s="603">
        <v>0.26100000000000001</v>
      </c>
      <c r="R71" s="603">
        <v>0.26100000000000001</v>
      </c>
      <c r="S71" s="510">
        <v>22</v>
      </c>
      <c r="T71" s="510">
        <v>1.28</v>
      </c>
      <c r="U71" s="510">
        <v>20</v>
      </c>
      <c r="V71" s="510">
        <v>0.105</v>
      </c>
      <c r="W71" s="510"/>
      <c r="X71" s="510"/>
      <c r="Y71" s="510"/>
      <c r="Z71" s="510">
        <v>4.0000000000000001E-3</v>
      </c>
      <c r="AA71" s="510">
        <v>1.4999999999999999E-2</v>
      </c>
      <c r="AB71" s="510">
        <v>0.28000000000000003</v>
      </c>
      <c r="AC71" s="510">
        <v>4.0000000000000001E-3</v>
      </c>
      <c r="AD71" s="579">
        <f t="shared" si="1"/>
        <v>0.54054054054054046</v>
      </c>
      <c r="AF71">
        <v>28</v>
      </c>
    </row>
    <row r="72" spans="1:34" ht="15" x14ac:dyDescent="0.2">
      <c r="A72" s="510">
        <v>71</v>
      </c>
      <c r="B72" s="511" t="s">
        <v>1136</v>
      </c>
      <c r="C72" t="s">
        <v>1735</v>
      </c>
      <c r="D72" s="510">
        <v>50</v>
      </c>
      <c r="E72" s="510">
        <v>3</v>
      </c>
      <c r="F72" s="510">
        <v>380</v>
      </c>
      <c r="G72" s="510">
        <v>33.200000000000003</v>
      </c>
      <c r="H72" s="578">
        <v>0.12</v>
      </c>
      <c r="I72" s="578">
        <v>0.19</v>
      </c>
      <c r="J72" s="578">
        <v>1.84</v>
      </c>
      <c r="K72" s="578">
        <v>0.21</v>
      </c>
      <c r="L72" s="601">
        <v>0.92</v>
      </c>
      <c r="M72" s="578">
        <v>0.92</v>
      </c>
      <c r="N72" s="578">
        <v>0.18</v>
      </c>
      <c r="O72" s="578">
        <v>0.08</v>
      </c>
      <c r="P72" s="510">
        <v>0.17699999999999999</v>
      </c>
      <c r="Q72" s="603">
        <v>0.17699999999999999</v>
      </c>
      <c r="R72" s="603">
        <v>0.17699999999999999</v>
      </c>
      <c r="S72" s="510">
        <v>22</v>
      </c>
      <c r="T72" s="510">
        <v>1.4790000000000001</v>
      </c>
      <c r="U72" s="510">
        <v>20</v>
      </c>
      <c r="V72" s="510">
        <v>0.105</v>
      </c>
      <c r="W72" s="510"/>
      <c r="X72" s="510"/>
      <c r="Y72" s="510"/>
      <c r="Z72" s="510">
        <v>5.0000000000000001E-3</v>
      </c>
      <c r="AA72" s="510">
        <v>0.02</v>
      </c>
      <c r="AB72" s="510">
        <v>0.37</v>
      </c>
      <c r="AC72" s="510">
        <v>4.0000000000000001E-3</v>
      </c>
      <c r="AD72" s="579">
        <f t="shared" si="1"/>
        <v>0.54347826086956519</v>
      </c>
      <c r="AF72">
        <v>28.3</v>
      </c>
    </row>
    <row r="73" spans="1:34" ht="15" x14ac:dyDescent="0.2">
      <c r="A73" s="510">
        <v>72</v>
      </c>
      <c r="B73" s="511" t="s">
        <v>1136</v>
      </c>
      <c r="C73" t="s">
        <v>1735</v>
      </c>
      <c r="D73" s="510">
        <v>50</v>
      </c>
      <c r="E73" s="510">
        <v>3</v>
      </c>
      <c r="F73" s="510">
        <v>400</v>
      </c>
      <c r="G73" s="510">
        <v>33.200000000000003</v>
      </c>
      <c r="H73" s="578">
        <v>0.11</v>
      </c>
      <c r="I73" s="578">
        <v>0.17</v>
      </c>
      <c r="J73" s="578">
        <v>1.66</v>
      </c>
      <c r="K73" s="578">
        <v>0.19</v>
      </c>
      <c r="L73" s="601">
        <v>0.83</v>
      </c>
      <c r="M73" s="578">
        <v>0.83</v>
      </c>
      <c r="N73" s="578">
        <v>0.16</v>
      </c>
      <c r="O73" s="578">
        <v>7.0000000000000007E-2</v>
      </c>
      <c r="P73" s="510">
        <v>0.17699999999999999</v>
      </c>
      <c r="Q73" s="603">
        <v>0.17699999999999999</v>
      </c>
      <c r="R73" s="603">
        <v>0.17699999999999999</v>
      </c>
      <c r="S73" s="510">
        <v>22</v>
      </c>
      <c r="T73" s="510">
        <v>1.4790000000000001</v>
      </c>
      <c r="U73" s="510">
        <v>20</v>
      </c>
      <c r="V73" s="510">
        <v>0.105</v>
      </c>
      <c r="W73" s="510"/>
      <c r="X73" s="510"/>
      <c r="Y73" s="510"/>
      <c r="Z73" s="510">
        <v>5.0000000000000001E-3</v>
      </c>
      <c r="AA73" s="510">
        <v>0.02</v>
      </c>
      <c r="AB73" s="510">
        <v>0.37</v>
      </c>
      <c r="AC73" s="510">
        <v>4.0000000000000001E-3</v>
      </c>
      <c r="AD73" s="579">
        <f t="shared" si="1"/>
        <v>0.60240963855421692</v>
      </c>
      <c r="AF73">
        <v>30</v>
      </c>
    </row>
    <row r="74" spans="1:34" ht="15" x14ac:dyDescent="0.2">
      <c r="A74" s="510">
        <v>73</v>
      </c>
      <c r="B74" s="511" t="s">
        <v>1136</v>
      </c>
      <c r="C74" t="s">
        <v>1736</v>
      </c>
      <c r="D74" s="510">
        <v>50</v>
      </c>
      <c r="E74" s="510">
        <v>3</v>
      </c>
      <c r="F74" s="510">
        <v>380</v>
      </c>
      <c r="G74" s="510">
        <v>35.4</v>
      </c>
      <c r="H74" s="578">
        <v>0.11</v>
      </c>
      <c r="I74" s="578">
        <v>0.18</v>
      </c>
      <c r="J74" s="578">
        <v>1.7</v>
      </c>
      <c r="K74" s="578">
        <v>0.2</v>
      </c>
      <c r="L74" s="601">
        <v>0.84</v>
      </c>
      <c r="M74" s="578">
        <v>0.84</v>
      </c>
      <c r="N74" s="578">
        <v>0.16</v>
      </c>
      <c r="O74" s="578">
        <v>7.0000000000000007E-2</v>
      </c>
      <c r="P74" s="510">
        <v>0.153</v>
      </c>
      <c r="Q74" s="603">
        <v>0.153</v>
      </c>
      <c r="R74" s="603">
        <v>0.153</v>
      </c>
      <c r="S74" s="510">
        <v>22</v>
      </c>
      <c r="T74" s="510">
        <v>1.59</v>
      </c>
      <c r="U74" s="510">
        <v>20</v>
      </c>
      <c r="V74" s="510">
        <v>0.105</v>
      </c>
      <c r="W74" s="510"/>
      <c r="X74" s="510"/>
      <c r="Y74" s="510"/>
      <c r="Z74" s="510">
        <v>6.0000000000000001E-3</v>
      </c>
      <c r="AA74" s="510">
        <v>2.3E-2</v>
      </c>
      <c r="AB74" s="510">
        <v>0.43</v>
      </c>
      <c r="AC74" s="510">
        <v>4.0000000000000001E-3</v>
      </c>
      <c r="AD74" s="579">
        <f t="shared" si="1"/>
        <v>0.58823529411764708</v>
      </c>
      <c r="AF74">
        <v>30.5</v>
      </c>
    </row>
    <row r="75" spans="1:34" ht="15" x14ac:dyDescent="0.2">
      <c r="A75" s="510">
        <v>74</v>
      </c>
      <c r="B75" s="511" t="s">
        <v>1136</v>
      </c>
      <c r="C75" t="s">
        <v>1736</v>
      </c>
      <c r="D75" s="510">
        <v>50</v>
      </c>
      <c r="E75" s="510">
        <v>3</v>
      </c>
      <c r="F75" s="510">
        <v>400</v>
      </c>
      <c r="G75" s="510">
        <v>35.4</v>
      </c>
      <c r="H75" s="578">
        <v>0.1</v>
      </c>
      <c r="I75" s="578">
        <v>0.16</v>
      </c>
      <c r="J75" s="578">
        <v>1.53</v>
      </c>
      <c r="K75" s="578">
        <v>0.18</v>
      </c>
      <c r="L75" s="601">
        <v>0.76</v>
      </c>
      <c r="M75" s="578">
        <v>0.76</v>
      </c>
      <c r="N75" s="578">
        <v>0.14000000000000001</v>
      </c>
      <c r="O75" s="578">
        <v>0.06</v>
      </c>
      <c r="P75" s="510">
        <v>0.153</v>
      </c>
      <c r="Q75" s="603">
        <v>0.153</v>
      </c>
      <c r="R75" s="603">
        <v>0.153</v>
      </c>
      <c r="S75" s="510">
        <v>22</v>
      </c>
      <c r="T75" s="510">
        <v>1.59</v>
      </c>
      <c r="U75" s="510">
        <v>20</v>
      </c>
      <c r="V75" s="510">
        <v>0.105</v>
      </c>
      <c r="W75" s="510"/>
      <c r="X75" s="510"/>
      <c r="Y75" s="510"/>
      <c r="Z75" s="510">
        <v>6.0000000000000001E-3</v>
      </c>
      <c r="AA75" s="510">
        <v>2.3E-2</v>
      </c>
      <c r="AB75" s="510">
        <v>0.43</v>
      </c>
      <c r="AC75" s="510">
        <v>4.0000000000000001E-3</v>
      </c>
      <c r="AD75" s="579">
        <f t="shared" si="1"/>
        <v>0.65359477124183007</v>
      </c>
      <c r="AF75">
        <v>30.9</v>
      </c>
    </row>
    <row r="76" spans="1:34" ht="15" x14ac:dyDescent="0.2">
      <c r="A76" s="510">
        <v>75</v>
      </c>
      <c r="B76" s="511" t="s">
        <v>1136</v>
      </c>
      <c r="C76" t="s">
        <v>1737</v>
      </c>
      <c r="D76" s="510">
        <v>50</v>
      </c>
      <c r="E76" s="510">
        <v>3</v>
      </c>
      <c r="F76" s="510">
        <v>380</v>
      </c>
      <c r="G76" s="510">
        <v>39.799999999999997</v>
      </c>
      <c r="H76" s="578">
        <v>0.08</v>
      </c>
      <c r="I76" s="578">
        <v>0.13</v>
      </c>
      <c r="J76" s="578">
        <v>1.82</v>
      </c>
      <c r="K76" s="578">
        <v>0.21</v>
      </c>
      <c r="L76" s="601">
        <v>0.91</v>
      </c>
      <c r="M76" s="578">
        <v>0.91</v>
      </c>
      <c r="N76" s="578">
        <v>0.18</v>
      </c>
      <c r="O76" s="578">
        <v>0.08</v>
      </c>
      <c r="P76" s="510">
        <v>0.125</v>
      </c>
      <c r="Q76" s="603">
        <v>0.125</v>
      </c>
      <c r="R76" s="603">
        <v>0.125</v>
      </c>
      <c r="S76" s="510">
        <v>22</v>
      </c>
      <c r="T76" s="510">
        <v>1.7090000000000001</v>
      </c>
      <c r="U76" s="510">
        <v>20</v>
      </c>
      <c r="V76" s="510">
        <v>0.105</v>
      </c>
      <c r="W76" s="510"/>
      <c r="X76" s="510"/>
      <c r="Y76" s="510"/>
      <c r="Z76" s="510">
        <v>6.0000000000000001E-3</v>
      </c>
      <c r="AA76" s="510">
        <v>2.4E-2</v>
      </c>
      <c r="AB76" s="510">
        <v>0.44</v>
      </c>
      <c r="AC76" s="510">
        <v>4.0000000000000001E-3</v>
      </c>
      <c r="AD76" s="579">
        <f t="shared" si="1"/>
        <v>0.54945054945054939</v>
      </c>
      <c r="AF76">
        <v>31</v>
      </c>
    </row>
    <row r="77" spans="1:34" ht="15" x14ac:dyDescent="0.2">
      <c r="A77" s="510">
        <v>76</v>
      </c>
      <c r="B77" s="511" t="s">
        <v>1136</v>
      </c>
      <c r="C77" t="s">
        <v>1737</v>
      </c>
      <c r="D77" s="510">
        <v>50</v>
      </c>
      <c r="E77" s="510">
        <v>3</v>
      </c>
      <c r="F77" s="510">
        <v>400</v>
      </c>
      <c r="G77" s="510">
        <v>39.799999999999997</v>
      </c>
      <c r="H77" s="578">
        <v>7.0000000000000007E-2</v>
      </c>
      <c r="I77" s="578">
        <v>0.11</v>
      </c>
      <c r="J77" s="578">
        <v>1.65</v>
      </c>
      <c r="K77" s="578">
        <v>0.19</v>
      </c>
      <c r="L77" s="601">
        <v>0.82</v>
      </c>
      <c r="M77" s="578">
        <v>0.82</v>
      </c>
      <c r="N77" s="578">
        <v>0.16</v>
      </c>
      <c r="O77" s="578">
        <v>7.0000000000000007E-2</v>
      </c>
      <c r="P77" s="510">
        <v>0.125</v>
      </c>
      <c r="Q77" s="603">
        <v>0.125</v>
      </c>
      <c r="R77" s="603">
        <v>0.125</v>
      </c>
      <c r="S77" s="510">
        <v>22</v>
      </c>
      <c r="T77" s="510">
        <v>1.7090000000000001</v>
      </c>
      <c r="U77" s="510">
        <v>20</v>
      </c>
      <c r="V77" s="510">
        <v>0.105</v>
      </c>
      <c r="W77" s="510"/>
      <c r="X77" s="510"/>
      <c r="Y77" s="510"/>
      <c r="Z77" s="510">
        <v>6.0000000000000001E-3</v>
      </c>
      <c r="AA77" s="510">
        <v>2.4E-2</v>
      </c>
      <c r="AB77" s="510">
        <v>0.44</v>
      </c>
      <c r="AC77" s="510">
        <v>4.0000000000000001E-3</v>
      </c>
      <c r="AD77" s="579">
        <f t="shared" si="1"/>
        <v>0.60606060606060608</v>
      </c>
      <c r="AF77">
        <v>31.5</v>
      </c>
    </row>
    <row r="78" spans="1:34" ht="15" x14ac:dyDescent="0.2">
      <c r="A78" s="510">
        <v>77</v>
      </c>
      <c r="B78" s="511" t="s">
        <v>1136</v>
      </c>
      <c r="C78" t="s">
        <v>1738</v>
      </c>
      <c r="D78" s="510">
        <v>50</v>
      </c>
      <c r="E78" s="510">
        <v>3</v>
      </c>
      <c r="F78" s="510">
        <v>380</v>
      </c>
      <c r="G78" s="510">
        <v>17.7</v>
      </c>
      <c r="H78" s="578">
        <v>0.1</v>
      </c>
      <c r="I78" s="578">
        <v>0.15</v>
      </c>
      <c r="J78" s="578">
        <v>1.47</v>
      </c>
      <c r="K78" s="578">
        <v>0.16</v>
      </c>
      <c r="L78" s="601">
        <v>0.71</v>
      </c>
      <c r="M78" s="578">
        <v>0.71</v>
      </c>
      <c r="N78" s="578">
        <v>0.13</v>
      </c>
      <c r="O78" s="578">
        <v>0.06</v>
      </c>
      <c r="P78" s="510">
        <v>0.377</v>
      </c>
      <c r="Q78" s="603">
        <v>0.377</v>
      </c>
      <c r="R78" s="603">
        <v>0.377</v>
      </c>
      <c r="S78" s="510">
        <v>22</v>
      </c>
      <c r="T78" s="510">
        <v>0.65700000000000003</v>
      </c>
      <c r="U78" s="510">
        <v>18.5</v>
      </c>
      <c r="V78" s="510">
        <v>0.22800000000000001</v>
      </c>
      <c r="W78" s="510"/>
      <c r="X78" s="510"/>
      <c r="Y78" s="510"/>
      <c r="Z78" s="510">
        <v>4.0000000000000001E-3</v>
      </c>
      <c r="AA78" s="510">
        <v>1.7000000000000001E-2</v>
      </c>
      <c r="AB78" s="510">
        <v>0.38</v>
      </c>
      <c r="AC78" s="510">
        <v>7.0000000000000001E-3</v>
      </c>
      <c r="AD78" s="579">
        <f t="shared" si="1"/>
        <v>0.68027210884353739</v>
      </c>
      <c r="AF78">
        <v>32</v>
      </c>
    </row>
    <row r="79" spans="1:34" ht="15" x14ac:dyDescent="0.2">
      <c r="A79" s="510">
        <v>78</v>
      </c>
      <c r="B79" s="511" t="s">
        <v>1136</v>
      </c>
      <c r="C79" t="s">
        <v>1738</v>
      </c>
      <c r="D79" s="510">
        <v>50</v>
      </c>
      <c r="E79" s="510">
        <v>3</v>
      </c>
      <c r="F79" s="510">
        <v>400</v>
      </c>
      <c r="G79" s="510">
        <v>17.7</v>
      </c>
      <c r="H79" s="578">
        <v>0.09</v>
      </c>
      <c r="I79" s="578">
        <v>0.13</v>
      </c>
      <c r="J79" s="578">
        <v>1.33</v>
      </c>
      <c r="K79" s="578">
        <v>0.14000000000000001</v>
      </c>
      <c r="L79" s="601">
        <v>0.64</v>
      </c>
      <c r="M79" s="578">
        <v>0.64</v>
      </c>
      <c r="N79" s="578">
        <v>0.12</v>
      </c>
      <c r="O79" s="578">
        <v>0.05</v>
      </c>
      <c r="P79" s="510">
        <v>0.377</v>
      </c>
      <c r="Q79" s="603">
        <v>0.377</v>
      </c>
      <c r="R79" s="603">
        <v>0.377</v>
      </c>
      <c r="S79" s="510">
        <v>22</v>
      </c>
      <c r="T79" s="510">
        <v>0.65700000000000003</v>
      </c>
      <c r="U79" s="510">
        <v>18.5</v>
      </c>
      <c r="V79" s="510">
        <v>0.22800000000000001</v>
      </c>
      <c r="W79" s="510"/>
      <c r="X79" s="510"/>
      <c r="Y79" s="510"/>
      <c r="Z79" s="510">
        <v>4.0000000000000001E-3</v>
      </c>
      <c r="AA79" s="510">
        <v>1.7000000000000001E-2</v>
      </c>
      <c r="AB79" s="510">
        <v>0.38</v>
      </c>
      <c r="AC79" s="510">
        <v>7.0000000000000001E-3</v>
      </c>
      <c r="AD79" s="579">
        <f t="shared" si="1"/>
        <v>0.75187969924812026</v>
      </c>
      <c r="AF79">
        <v>32.5</v>
      </c>
    </row>
    <row r="80" spans="1:34" ht="15" x14ac:dyDescent="0.2">
      <c r="A80" s="510">
        <v>79</v>
      </c>
      <c r="B80" s="511" t="s">
        <v>1136</v>
      </c>
      <c r="C80" t="s">
        <v>1739</v>
      </c>
      <c r="D80" s="510">
        <v>50</v>
      </c>
      <c r="E80" s="510">
        <v>3</v>
      </c>
      <c r="F80" s="510">
        <v>380</v>
      </c>
      <c r="G80" s="510">
        <v>22.1</v>
      </c>
      <c r="H80" s="578">
        <v>0.11</v>
      </c>
      <c r="I80" s="578">
        <v>0.15</v>
      </c>
      <c r="J80" s="578">
        <v>1.58</v>
      </c>
      <c r="K80" s="578">
        <v>0.17</v>
      </c>
      <c r="L80" s="601">
        <v>0.75</v>
      </c>
      <c r="M80" s="578">
        <v>0.75</v>
      </c>
      <c r="N80" s="578">
        <v>0.14000000000000001</v>
      </c>
      <c r="O80" s="578">
        <v>7.0000000000000007E-2</v>
      </c>
      <c r="P80" s="510">
        <v>0.29599999999999999</v>
      </c>
      <c r="Q80" s="603">
        <v>0.29599999999999999</v>
      </c>
      <c r="R80" s="603">
        <v>0.29599999999999999</v>
      </c>
      <c r="S80" s="510">
        <v>22</v>
      </c>
      <c r="T80" s="510">
        <v>0.67</v>
      </c>
      <c r="U80" s="510">
        <v>19.399999999999999</v>
      </c>
      <c r="V80" s="510">
        <v>0.215</v>
      </c>
      <c r="W80" s="510"/>
      <c r="X80" s="510"/>
      <c r="Y80" s="510"/>
      <c r="Z80" s="510">
        <v>5.0000000000000001E-3</v>
      </c>
      <c r="AA80" s="510">
        <v>1.9E-2</v>
      </c>
      <c r="AB80" s="510">
        <v>0.45</v>
      </c>
      <c r="AC80" s="510">
        <v>7.0000000000000001E-3</v>
      </c>
      <c r="AD80" s="579">
        <f t="shared" si="1"/>
        <v>0.63291139240506322</v>
      </c>
      <c r="AF80">
        <v>33</v>
      </c>
    </row>
    <row r="81" spans="1:32" ht="15" x14ac:dyDescent="0.2">
      <c r="A81" s="510">
        <v>80</v>
      </c>
      <c r="B81" s="511" t="s">
        <v>1136</v>
      </c>
      <c r="C81" t="s">
        <v>1739</v>
      </c>
      <c r="D81" s="510">
        <v>50</v>
      </c>
      <c r="E81" s="510">
        <v>3</v>
      </c>
      <c r="F81" s="510">
        <v>400</v>
      </c>
      <c r="G81" s="510">
        <v>22.1</v>
      </c>
      <c r="H81" s="578">
        <v>0.1</v>
      </c>
      <c r="I81" s="578">
        <v>0.13</v>
      </c>
      <c r="J81" s="578">
        <v>1.42</v>
      </c>
      <c r="K81" s="578">
        <v>0.15</v>
      </c>
      <c r="L81" s="601">
        <v>0.68</v>
      </c>
      <c r="M81" s="578">
        <v>0.68</v>
      </c>
      <c r="N81" s="578">
        <v>0.12</v>
      </c>
      <c r="O81" s="578">
        <v>0.06</v>
      </c>
      <c r="P81" s="510">
        <v>0.29599999999999999</v>
      </c>
      <c r="Q81" s="603">
        <v>0.29599999999999999</v>
      </c>
      <c r="R81" s="603">
        <v>0.29599999999999999</v>
      </c>
      <c r="S81" s="510">
        <v>22</v>
      </c>
      <c r="T81" s="510">
        <v>0.67</v>
      </c>
      <c r="U81" s="510">
        <v>19.399999999999999</v>
      </c>
      <c r="V81" s="510">
        <v>0.215</v>
      </c>
      <c r="W81" s="510"/>
      <c r="X81" s="510"/>
      <c r="Y81" s="510"/>
      <c r="Z81" s="510">
        <v>5.0000000000000001E-3</v>
      </c>
      <c r="AA81" s="510">
        <v>1.9E-2</v>
      </c>
      <c r="AB81" s="510">
        <v>0.45</v>
      </c>
      <c r="AC81" s="510">
        <v>7.0000000000000001E-3</v>
      </c>
      <c r="AD81" s="579">
        <f t="shared" si="1"/>
        <v>0.70422535211267612</v>
      </c>
      <c r="AF81">
        <v>33.200000000000003</v>
      </c>
    </row>
    <row r="82" spans="1:32" ht="15" x14ac:dyDescent="0.2">
      <c r="A82" s="510">
        <v>81</v>
      </c>
      <c r="B82" s="511" t="s">
        <v>1136</v>
      </c>
      <c r="C82" t="s">
        <v>1740</v>
      </c>
      <c r="D82" s="510">
        <v>50</v>
      </c>
      <c r="E82" s="510">
        <v>3</v>
      </c>
      <c r="F82" s="510">
        <v>380</v>
      </c>
      <c r="G82" s="510">
        <v>24.3</v>
      </c>
      <c r="H82" s="578">
        <v>0.11</v>
      </c>
      <c r="I82" s="578">
        <v>0.15</v>
      </c>
      <c r="J82" s="578">
        <v>1.62</v>
      </c>
      <c r="K82" s="578">
        <v>0.17</v>
      </c>
      <c r="L82" s="601">
        <v>0.77</v>
      </c>
      <c r="M82" s="578">
        <v>0.77</v>
      </c>
      <c r="N82" s="578">
        <v>0.14000000000000001</v>
      </c>
      <c r="O82" s="578">
        <v>7.0000000000000007E-2</v>
      </c>
      <c r="P82" s="510">
        <v>0.26500000000000001</v>
      </c>
      <c r="Q82" s="603">
        <v>0.26500000000000001</v>
      </c>
      <c r="R82" s="603">
        <v>0.26500000000000001</v>
      </c>
      <c r="S82" s="510">
        <v>22</v>
      </c>
      <c r="T82" s="510">
        <v>0.70799999999999996</v>
      </c>
      <c r="U82" s="510">
        <v>20.3</v>
      </c>
      <c r="V82" s="510">
        <v>0.20100000000000001</v>
      </c>
      <c r="W82" s="510"/>
      <c r="X82" s="510"/>
      <c r="Y82" s="510"/>
      <c r="Z82" s="510">
        <v>5.0000000000000001E-3</v>
      </c>
      <c r="AA82" s="510">
        <v>2.1000000000000001E-2</v>
      </c>
      <c r="AB82" s="510">
        <v>0.48</v>
      </c>
      <c r="AC82" s="510">
        <v>7.0000000000000001E-3</v>
      </c>
      <c r="AD82" s="579">
        <f t="shared" si="1"/>
        <v>0.61728395061728392</v>
      </c>
      <c r="AF82">
        <v>34</v>
      </c>
    </row>
    <row r="83" spans="1:32" ht="15" x14ac:dyDescent="0.2">
      <c r="A83" s="510">
        <v>82</v>
      </c>
      <c r="B83" s="511" t="s">
        <v>1136</v>
      </c>
      <c r="C83" t="s">
        <v>1740</v>
      </c>
      <c r="D83" s="510">
        <v>50</v>
      </c>
      <c r="E83" s="510">
        <v>3</v>
      </c>
      <c r="F83" s="510">
        <v>400</v>
      </c>
      <c r="G83" s="510">
        <v>24.3</v>
      </c>
      <c r="H83" s="578">
        <v>0.1</v>
      </c>
      <c r="I83" s="578">
        <v>0.13</v>
      </c>
      <c r="J83" s="578">
        <v>1.46</v>
      </c>
      <c r="K83" s="578">
        <v>0.15</v>
      </c>
      <c r="L83" s="601">
        <v>0.7</v>
      </c>
      <c r="M83" s="578">
        <v>0.7</v>
      </c>
      <c r="N83" s="578">
        <v>0.12</v>
      </c>
      <c r="O83" s="578">
        <v>0.06</v>
      </c>
      <c r="P83" s="510">
        <v>0.26500000000000001</v>
      </c>
      <c r="Q83" s="603">
        <v>0.26500000000000001</v>
      </c>
      <c r="R83" s="603">
        <v>0.26500000000000001</v>
      </c>
      <c r="S83" s="510">
        <v>22</v>
      </c>
      <c r="T83" s="510">
        <v>0.70799999999999996</v>
      </c>
      <c r="U83" s="510">
        <v>20.3</v>
      </c>
      <c r="V83" s="510">
        <v>0.20100000000000001</v>
      </c>
      <c r="W83" s="510"/>
      <c r="X83" s="510"/>
      <c r="Y83" s="510"/>
      <c r="Z83" s="510">
        <v>5.0000000000000001E-3</v>
      </c>
      <c r="AA83" s="510">
        <v>2.1000000000000001E-2</v>
      </c>
      <c r="AB83" s="510">
        <v>0.48</v>
      </c>
      <c r="AC83" s="510">
        <v>7.0000000000000001E-3</v>
      </c>
      <c r="AD83" s="579">
        <f t="shared" si="1"/>
        <v>0.68493150684931503</v>
      </c>
      <c r="AF83">
        <v>35</v>
      </c>
    </row>
    <row r="84" spans="1:32" ht="15" x14ac:dyDescent="0.2">
      <c r="A84" s="510">
        <v>83</v>
      </c>
      <c r="B84" s="511" t="s">
        <v>1136</v>
      </c>
      <c r="C84" t="s">
        <v>1741</v>
      </c>
      <c r="D84" s="510">
        <v>50</v>
      </c>
      <c r="E84" s="510">
        <v>3</v>
      </c>
      <c r="F84" s="510">
        <v>380</v>
      </c>
      <c r="G84" s="510">
        <v>26.5</v>
      </c>
      <c r="H84" s="578">
        <v>0.11</v>
      </c>
      <c r="I84" s="578">
        <v>0.14000000000000001</v>
      </c>
      <c r="J84" s="578">
        <v>1.54</v>
      </c>
      <c r="K84" s="578">
        <v>0.16</v>
      </c>
      <c r="L84" s="601">
        <v>0.73</v>
      </c>
      <c r="M84" s="578">
        <v>0.73</v>
      </c>
      <c r="N84" s="578">
        <v>0.14000000000000001</v>
      </c>
      <c r="O84" s="578">
        <v>0.06</v>
      </c>
      <c r="P84" s="510">
        <v>0.222</v>
      </c>
      <c r="Q84" s="603">
        <v>0.222</v>
      </c>
      <c r="R84" s="603">
        <v>0.222</v>
      </c>
      <c r="S84" s="510">
        <v>22</v>
      </c>
      <c r="T84" s="510">
        <v>0.85699999999999998</v>
      </c>
      <c r="U84" s="510">
        <v>20.3</v>
      </c>
      <c r="V84" s="510">
        <v>0.20100000000000001</v>
      </c>
      <c r="W84" s="510"/>
      <c r="X84" s="510"/>
      <c r="Y84" s="510"/>
      <c r="Z84" s="510">
        <v>6.0000000000000001E-3</v>
      </c>
      <c r="AA84" s="510">
        <v>2.4E-2</v>
      </c>
      <c r="AB84" s="510">
        <v>0.55000000000000004</v>
      </c>
      <c r="AC84" s="510">
        <v>7.0000000000000001E-3</v>
      </c>
      <c r="AD84" s="579">
        <f t="shared" si="1"/>
        <v>0.64935064935064934</v>
      </c>
      <c r="AF84">
        <v>35.4</v>
      </c>
    </row>
    <row r="85" spans="1:32" ht="15" x14ac:dyDescent="0.2">
      <c r="A85" s="510">
        <v>84</v>
      </c>
      <c r="B85" s="511" t="s">
        <v>1136</v>
      </c>
      <c r="C85" t="s">
        <v>1741</v>
      </c>
      <c r="D85" s="510">
        <v>50</v>
      </c>
      <c r="E85" s="510">
        <v>3</v>
      </c>
      <c r="F85" s="510">
        <v>400</v>
      </c>
      <c r="G85" s="510">
        <v>26.5</v>
      </c>
      <c r="H85" s="578">
        <v>0.1</v>
      </c>
      <c r="I85" s="578">
        <v>0.12</v>
      </c>
      <c r="J85" s="578">
        <v>1.39</v>
      </c>
      <c r="K85" s="578">
        <v>0.14000000000000001</v>
      </c>
      <c r="L85" s="601">
        <v>0.73</v>
      </c>
      <c r="M85" s="578">
        <v>0.73</v>
      </c>
      <c r="N85" s="578">
        <v>0.12</v>
      </c>
      <c r="O85" s="578">
        <v>0.05</v>
      </c>
      <c r="P85" s="510">
        <v>0.222</v>
      </c>
      <c r="Q85" s="603">
        <v>0.222</v>
      </c>
      <c r="R85" s="603">
        <v>0.222</v>
      </c>
      <c r="S85" s="510">
        <v>22</v>
      </c>
      <c r="T85" s="510">
        <v>0.85699999999999998</v>
      </c>
      <c r="U85" s="510">
        <v>20.3</v>
      </c>
      <c r="V85" s="510">
        <v>0.20100000000000001</v>
      </c>
      <c r="W85" s="510"/>
      <c r="X85" s="510"/>
      <c r="Y85" s="510"/>
      <c r="Z85" s="510">
        <v>6.0000000000000001E-3</v>
      </c>
      <c r="AA85" s="510">
        <v>2.4E-2</v>
      </c>
      <c r="AB85" s="510">
        <v>0.55000000000000004</v>
      </c>
      <c r="AC85" s="510">
        <v>7.0000000000000001E-3</v>
      </c>
      <c r="AD85" s="579">
        <f t="shared" si="1"/>
        <v>0.71942446043165476</v>
      </c>
      <c r="AF85">
        <v>36</v>
      </c>
    </row>
    <row r="86" spans="1:32" ht="15" x14ac:dyDescent="0.2">
      <c r="A86" s="510">
        <v>85</v>
      </c>
      <c r="B86" s="511" t="s">
        <v>1136</v>
      </c>
      <c r="C86" t="s">
        <v>1742</v>
      </c>
      <c r="D86" s="510">
        <v>50</v>
      </c>
      <c r="E86" s="510">
        <v>3</v>
      </c>
      <c r="F86" s="510">
        <v>380</v>
      </c>
      <c r="G86" s="510">
        <v>31</v>
      </c>
      <c r="H86" s="578">
        <v>0.11</v>
      </c>
      <c r="I86" s="578">
        <v>0.15</v>
      </c>
      <c r="J86" s="578">
        <v>1.64</v>
      </c>
      <c r="K86" s="578">
        <v>0.17</v>
      </c>
      <c r="L86" s="601">
        <v>0.79</v>
      </c>
      <c r="M86" s="578">
        <v>0.79</v>
      </c>
      <c r="N86" s="578">
        <v>0.14000000000000001</v>
      </c>
      <c r="O86" s="578">
        <v>7.0000000000000007E-2</v>
      </c>
      <c r="P86" s="581">
        <v>0.17899999999999999</v>
      </c>
      <c r="Q86" s="604">
        <v>0.17899999999999999</v>
      </c>
      <c r="R86" s="604">
        <v>0.17899999999999999</v>
      </c>
      <c r="S86" s="581">
        <v>22</v>
      </c>
      <c r="T86" s="581">
        <v>0.89</v>
      </c>
      <c r="U86" s="510">
        <v>22.9</v>
      </c>
      <c r="V86" s="510">
        <v>0.21</v>
      </c>
      <c r="W86" s="510"/>
      <c r="X86" s="510"/>
      <c r="Y86" s="510"/>
      <c r="Z86" s="510">
        <v>7.0000000000000001E-3</v>
      </c>
      <c r="AA86" s="510">
        <v>2.5999999999999999E-2</v>
      </c>
      <c r="AB86" s="510">
        <v>0.6</v>
      </c>
      <c r="AC86" s="510">
        <v>7.0000000000000001E-3</v>
      </c>
      <c r="AD86" s="579">
        <f t="shared" si="1"/>
        <v>0.6097560975609756</v>
      </c>
      <c r="AF86">
        <v>36.6</v>
      </c>
    </row>
    <row r="87" spans="1:32" ht="15" x14ac:dyDescent="0.2">
      <c r="A87" s="510">
        <v>86</v>
      </c>
      <c r="B87" s="511" t="s">
        <v>1136</v>
      </c>
      <c r="C87" t="s">
        <v>1742</v>
      </c>
      <c r="D87" s="510">
        <v>50</v>
      </c>
      <c r="E87" s="510">
        <v>3</v>
      </c>
      <c r="F87" s="510">
        <v>400</v>
      </c>
      <c r="G87" s="510">
        <v>31</v>
      </c>
      <c r="H87" s="578">
        <v>0.1</v>
      </c>
      <c r="I87" s="578">
        <v>0.13</v>
      </c>
      <c r="J87" s="578">
        <v>1.48</v>
      </c>
      <c r="K87" s="578">
        <v>0.15</v>
      </c>
      <c r="L87" s="601">
        <v>0.71</v>
      </c>
      <c r="M87" s="578">
        <v>0.71</v>
      </c>
      <c r="N87" s="578">
        <v>0.12</v>
      </c>
      <c r="O87" s="578">
        <v>0.06</v>
      </c>
      <c r="P87" s="581">
        <v>0.17899999999999999</v>
      </c>
      <c r="Q87" s="604">
        <v>0.17899999999999999</v>
      </c>
      <c r="R87" s="604">
        <v>0.17899999999999999</v>
      </c>
      <c r="S87" s="581">
        <v>22</v>
      </c>
      <c r="T87" s="581">
        <v>0.89</v>
      </c>
      <c r="U87" s="510">
        <v>22.9</v>
      </c>
      <c r="V87" s="510">
        <v>0.21</v>
      </c>
      <c r="W87" s="510"/>
      <c r="X87" s="510"/>
      <c r="Y87" s="510"/>
      <c r="Z87" s="510">
        <v>7.0000000000000001E-3</v>
      </c>
      <c r="AA87" s="510">
        <v>2.5999999999999999E-2</v>
      </c>
      <c r="AB87" s="510">
        <v>0.6</v>
      </c>
      <c r="AC87" s="510">
        <v>7.0000000000000001E-3</v>
      </c>
      <c r="AD87" s="579">
        <f t="shared" si="1"/>
        <v>0.67567567567567566</v>
      </c>
      <c r="AF87">
        <v>36.700000000000003</v>
      </c>
    </row>
    <row r="88" spans="1:32" ht="15" x14ac:dyDescent="0.2">
      <c r="A88" s="510">
        <v>87</v>
      </c>
      <c r="B88" s="511" t="s">
        <v>1136</v>
      </c>
      <c r="C88" t="s">
        <v>1743</v>
      </c>
      <c r="D88" s="510">
        <v>50</v>
      </c>
      <c r="E88" s="510">
        <v>3</v>
      </c>
      <c r="F88" s="510">
        <v>380</v>
      </c>
      <c r="G88" s="510">
        <v>35.4</v>
      </c>
      <c r="H88" s="578">
        <v>0.12</v>
      </c>
      <c r="I88" s="578">
        <v>0.16</v>
      </c>
      <c r="J88" s="578">
        <v>1.7</v>
      </c>
      <c r="K88" s="578">
        <v>0.18</v>
      </c>
      <c r="L88" s="601">
        <v>0.81</v>
      </c>
      <c r="M88" s="578">
        <v>0.81</v>
      </c>
      <c r="N88" s="578">
        <v>0.15</v>
      </c>
      <c r="O88" s="578">
        <v>7.0000000000000007E-2</v>
      </c>
      <c r="P88" s="510">
        <v>0.154</v>
      </c>
      <c r="Q88" s="603">
        <v>0.154</v>
      </c>
      <c r="R88" s="603">
        <v>0.154</v>
      </c>
      <c r="S88" s="510">
        <v>22</v>
      </c>
      <c r="T88" s="510">
        <v>0.99</v>
      </c>
      <c r="U88" s="510">
        <v>22.9</v>
      </c>
      <c r="V88" s="510">
        <v>0.21</v>
      </c>
      <c r="W88" s="510"/>
      <c r="X88" s="510"/>
      <c r="Y88" s="510"/>
      <c r="Z88" s="510">
        <v>7.0000000000000001E-3</v>
      </c>
      <c r="AA88" s="510">
        <v>2.9000000000000001E-2</v>
      </c>
      <c r="AB88" s="510">
        <v>0.66</v>
      </c>
      <c r="AC88" s="510">
        <v>7.0000000000000001E-3</v>
      </c>
      <c r="AD88" s="579">
        <f t="shared" si="1"/>
        <v>0.58823529411764708</v>
      </c>
      <c r="AF88">
        <v>37.5</v>
      </c>
    </row>
    <row r="89" spans="1:32" ht="15" x14ac:dyDescent="0.2">
      <c r="A89" s="510">
        <v>88</v>
      </c>
      <c r="B89" s="511" t="s">
        <v>1136</v>
      </c>
      <c r="C89" t="s">
        <v>1743</v>
      </c>
      <c r="D89" s="510">
        <v>50</v>
      </c>
      <c r="E89" s="510">
        <v>3</v>
      </c>
      <c r="F89" s="510">
        <v>400</v>
      </c>
      <c r="G89" s="510">
        <v>35.4</v>
      </c>
      <c r="H89" s="578">
        <v>0.11</v>
      </c>
      <c r="I89" s="578">
        <v>0.14000000000000001</v>
      </c>
      <c r="J89" s="578">
        <v>1.53</v>
      </c>
      <c r="K89" s="578">
        <v>0.16</v>
      </c>
      <c r="L89" s="601">
        <v>0.73</v>
      </c>
      <c r="M89" s="578">
        <v>0.73</v>
      </c>
      <c r="N89" s="578">
        <v>0.13</v>
      </c>
      <c r="O89" s="578">
        <v>0.06</v>
      </c>
      <c r="P89" s="510">
        <v>0.154</v>
      </c>
      <c r="Q89" s="603">
        <v>0.154</v>
      </c>
      <c r="R89" s="603">
        <v>0.154</v>
      </c>
      <c r="S89" s="510">
        <v>22</v>
      </c>
      <c r="T89" s="510">
        <v>0.99</v>
      </c>
      <c r="U89" s="510">
        <v>22.9</v>
      </c>
      <c r="V89" s="510">
        <v>0.21</v>
      </c>
      <c r="W89" s="510"/>
      <c r="X89" s="510"/>
      <c r="Y89" s="510"/>
      <c r="Z89" s="510">
        <v>7.0000000000000001E-3</v>
      </c>
      <c r="AA89" s="510">
        <v>2.9000000000000001E-2</v>
      </c>
      <c r="AB89" s="510">
        <v>0.66</v>
      </c>
      <c r="AC89" s="510">
        <v>7.0000000000000001E-3</v>
      </c>
      <c r="AD89" s="579">
        <f t="shared" si="1"/>
        <v>0.65359477124183007</v>
      </c>
      <c r="AF89">
        <v>37.6</v>
      </c>
    </row>
    <row r="90" spans="1:32" ht="15" x14ac:dyDescent="0.2">
      <c r="A90" s="510">
        <v>89</v>
      </c>
      <c r="B90" s="511" t="s">
        <v>1136</v>
      </c>
      <c r="C90" t="s">
        <v>1744</v>
      </c>
      <c r="D90" s="510">
        <v>50</v>
      </c>
      <c r="E90" s="510">
        <v>3</v>
      </c>
      <c r="F90" s="510">
        <v>380</v>
      </c>
      <c r="G90" s="510">
        <v>37.6</v>
      </c>
      <c r="H90" s="578">
        <v>0.12</v>
      </c>
      <c r="I90" s="578">
        <v>0.17</v>
      </c>
      <c r="J90" s="578">
        <v>1.75</v>
      </c>
      <c r="K90" s="578">
        <v>0.19</v>
      </c>
      <c r="L90" s="601">
        <v>0.84</v>
      </c>
      <c r="M90" s="578">
        <v>0.84</v>
      </c>
      <c r="N90" s="578">
        <v>0.16</v>
      </c>
      <c r="O90" s="578">
        <v>7.0000000000000007E-2</v>
      </c>
      <c r="P90" s="510">
        <v>0.153</v>
      </c>
      <c r="Q90" s="603">
        <v>0.153</v>
      </c>
      <c r="R90" s="603">
        <v>0.153</v>
      </c>
      <c r="S90" s="510">
        <v>22</v>
      </c>
      <c r="T90" s="510">
        <v>0.98299999999999998</v>
      </c>
      <c r="U90" s="510">
        <v>22.9</v>
      </c>
      <c r="V90" s="510">
        <v>0.21</v>
      </c>
      <c r="W90" s="510"/>
      <c r="X90" s="510"/>
      <c r="Y90" s="510"/>
      <c r="Z90" s="510">
        <v>7.0000000000000001E-3</v>
      </c>
      <c r="AA90" s="510">
        <v>0.03</v>
      </c>
      <c r="AB90" s="510">
        <v>0.68</v>
      </c>
      <c r="AC90" s="510">
        <v>7.0000000000000001E-3</v>
      </c>
      <c r="AD90" s="579">
        <f t="shared" si="1"/>
        <v>0.5714285714285714</v>
      </c>
      <c r="AF90">
        <v>38</v>
      </c>
    </row>
    <row r="91" spans="1:32" ht="15" x14ac:dyDescent="0.2">
      <c r="A91" s="510">
        <v>90</v>
      </c>
      <c r="B91" s="511" t="s">
        <v>1136</v>
      </c>
      <c r="C91" t="s">
        <v>1744</v>
      </c>
      <c r="D91" s="510">
        <v>50</v>
      </c>
      <c r="E91" s="510">
        <v>3</v>
      </c>
      <c r="F91" s="510">
        <v>400</v>
      </c>
      <c r="G91" s="510">
        <v>37.6</v>
      </c>
      <c r="H91" s="578">
        <v>0.11</v>
      </c>
      <c r="I91" s="578">
        <v>0.15</v>
      </c>
      <c r="J91" s="578">
        <v>1.58</v>
      </c>
      <c r="K91" s="578">
        <v>0.17</v>
      </c>
      <c r="L91" s="601">
        <v>0.76</v>
      </c>
      <c r="M91" s="578">
        <v>0.76</v>
      </c>
      <c r="N91" s="578">
        <v>0.14000000000000001</v>
      </c>
      <c r="O91" s="578">
        <v>0.06</v>
      </c>
      <c r="P91" s="510">
        <v>0.153</v>
      </c>
      <c r="Q91" s="603">
        <v>0.153</v>
      </c>
      <c r="R91" s="603">
        <v>0.153</v>
      </c>
      <c r="S91" s="510">
        <v>22</v>
      </c>
      <c r="T91" s="510">
        <v>0.98299999999999998</v>
      </c>
      <c r="U91" s="510">
        <v>22.9</v>
      </c>
      <c r="V91" s="510">
        <v>0.21</v>
      </c>
      <c r="W91" s="510"/>
      <c r="X91" s="510"/>
      <c r="Y91" s="510"/>
      <c r="Z91" s="510">
        <v>7.0000000000000001E-3</v>
      </c>
      <c r="AA91" s="510">
        <v>0.03</v>
      </c>
      <c r="AB91" s="510">
        <v>0.68</v>
      </c>
      <c r="AC91" s="510">
        <v>7.0000000000000001E-3</v>
      </c>
      <c r="AD91" s="579">
        <f t="shared" si="1"/>
        <v>0.63291139240506322</v>
      </c>
      <c r="AF91">
        <v>39</v>
      </c>
    </row>
    <row r="92" spans="1:32" ht="15" x14ac:dyDescent="0.2">
      <c r="A92" s="510">
        <v>91</v>
      </c>
      <c r="B92" s="511" t="s">
        <v>1136</v>
      </c>
      <c r="C92" s="511" t="s">
        <v>1745</v>
      </c>
      <c r="D92" s="510">
        <v>50</v>
      </c>
      <c r="E92" s="510">
        <v>3</v>
      </c>
      <c r="F92" s="510">
        <v>380</v>
      </c>
      <c r="G92" s="510">
        <v>32</v>
      </c>
      <c r="H92" s="578">
        <v>0.13100000000000001</v>
      </c>
      <c r="I92" s="578">
        <v>0.16700000000000001</v>
      </c>
      <c r="J92" s="578">
        <v>2.8980000000000001</v>
      </c>
      <c r="K92" s="578">
        <v>0.17699999999999999</v>
      </c>
      <c r="L92" s="601">
        <v>1.2549999999999999</v>
      </c>
      <c r="M92" s="578">
        <v>1.2549999999999999</v>
      </c>
      <c r="N92" s="578">
        <v>0.223</v>
      </c>
      <c r="O92" s="578">
        <v>4.4999999999999998E-2</v>
      </c>
      <c r="P92" s="510">
        <v>0.20300000000000001</v>
      </c>
      <c r="Q92" s="510">
        <v>0.29199999999999998</v>
      </c>
      <c r="R92" s="510">
        <v>0.254</v>
      </c>
      <c r="S92" s="510">
        <v>22</v>
      </c>
      <c r="T92" s="510">
        <v>0.92500000000000004</v>
      </c>
      <c r="U92" s="510">
        <v>16.440000000000001</v>
      </c>
      <c r="V92" s="510">
        <v>0.20699999999999999</v>
      </c>
      <c r="W92" s="510"/>
      <c r="X92" s="510"/>
      <c r="Y92" s="510"/>
      <c r="Z92" s="510">
        <v>1.2999999999999999E-2</v>
      </c>
      <c r="AA92" s="510">
        <v>2.9000000000000001E-2</v>
      </c>
      <c r="AB92" s="510">
        <v>0.30499999999999999</v>
      </c>
      <c r="AC92" s="510">
        <v>7.0000000000000001E-3</v>
      </c>
      <c r="AD92" s="579">
        <f t="shared" si="1"/>
        <v>0.34506556245686681</v>
      </c>
      <c r="AF92">
        <v>39.799999999999997</v>
      </c>
    </row>
    <row r="93" spans="1:32" ht="15" x14ac:dyDescent="0.2">
      <c r="A93" s="510">
        <v>92</v>
      </c>
      <c r="B93" s="511" t="s">
        <v>1136</v>
      </c>
      <c r="C93" s="511" t="s">
        <v>1745</v>
      </c>
      <c r="D93" s="510">
        <v>50</v>
      </c>
      <c r="E93" s="510">
        <v>3</v>
      </c>
      <c r="F93" s="510">
        <v>400</v>
      </c>
      <c r="G93" s="510">
        <v>35</v>
      </c>
      <c r="H93" s="578">
        <v>0.13100000000000001</v>
      </c>
      <c r="I93" s="578">
        <v>0.16700000000000001</v>
      </c>
      <c r="J93" s="578">
        <v>2.6160000000000001</v>
      </c>
      <c r="K93" s="578">
        <v>0.159</v>
      </c>
      <c r="L93" s="601">
        <v>1.1319999999999999</v>
      </c>
      <c r="M93" s="578">
        <v>1.1319999999999999</v>
      </c>
      <c r="N93" s="578">
        <v>0.20100000000000001</v>
      </c>
      <c r="O93" s="578">
        <v>4.1000000000000002E-2</v>
      </c>
      <c r="P93" s="510">
        <v>0.20300000000000001</v>
      </c>
      <c r="Q93" s="510">
        <v>0.29199999999999998</v>
      </c>
      <c r="R93" s="510">
        <v>0.254</v>
      </c>
      <c r="S93" s="510">
        <v>22</v>
      </c>
      <c r="T93" s="510">
        <v>0.92500000000000004</v>
      </c>
      <c r="U93" s="510">
        <v>16.440000000000001</v>
      </c>
      <c r="V93" s="510">
        <v>0.20699999999999999</v>
      </c>
      <c r="W93" s="510"/>
      <c r="X93" s="510"/>
      <c r="Y93" s="510"/>
      <c r="Z93" s="510">
        <v>1.2999999999999999E-2</v>
      </c>
      <c r="AA93" s="510">
        <v>2.9000000000000001E-2</v>
      </c>
      <c r="AB93" s="510">
        <v>0.30499999999999999</v>
      </c>
      <c r="AC93" s="510">
        <v>7.0000000000000001E-3</v>
      </c>
      <c r="AD93" s="579">
        <f t="shared" si="1"/>
        <v>0.38226299694189603</v>
      </c>
      <c r="AF93">
        <v>40</v>
      </c>
    </row>
    <row r="94" spans="1:32" ht="15" x14ac:dyDescent="0.2">
      <c r="A94" s="510">
        <v>93</v>
      </c>
      <c r="B94" s="511" t="s">
        <v>1136</v>
      </c>
      <c r="C94" s="511" t="s">
        <v>1746</v>
      </c>
      <c r="D94" s="510">
        <v>50</v>
      </c>
      <c r="E94" s="510">
        <v>3</v>
      </c>
      <c r="F94" s="510">
        <v>380</v>
      </c>
      <c r="G94" s="510">
        <v>36.6</v>
      </c>
      <c r="H94" s="578">
        <v>0.12</v>
      </c>
      <c r="I94" s="578">
        <v>0.153</v>
      </c>
      <c r="J94" s="578">
        <v>2.6520000000000001</v>
      </c>
      <c r="K94" s="578">
        <v>0.16200000000000001</v>
      </c>
      <c r="L94" s="601">
        <v>1.1479999999999999</v>
      </c>
      <c r="M94" s="578">
        <v>1.1479999999999999</v>
      </c>
      <c r="N94" s="578">
        <v>0.20399999999999999</v>
      </c>
      <c r="O94" s="578">
        <v>4.1000000000000002E-2</v>
      </c>
      <c r="P94" s="510">
        <v>0.17699999999999999</v>
      </c>
      <c r="Q94" s="510">
        <v>0.255</v>
      </c>
      <c r="R94" s="510">
        <v>0.221</v>
      </c>
      <c r="S94" s="510">
        <v>22</v>
      </c>
      <c r="T94" s="510">
        <v>0.96499999999999997</v>
      </c>
      <c r="U94" s="510">
        <v>15.5</v>
      </c>
      <c r="V94" s="510">
        <v>0.112</v>
      </c>
      <c r="W94" s="510"/>
      <c r="X94" s="510"/>
      <c r="Y94" s="510"/>
      <c r="Z94" s="510">
        <v>3.0000000000000001E-3</v>
      </c>
      <c r="AA94" s="510">
        <v>2.9000000000000001E-2</v>
      </c>
      <c r="AB94" s="510">
        <v>0.23100000000000001</v>
      </c>
      <c r="AC94" s="510">
        <v>7.0000000000000001E-3</v>
      </c>
      <c r="AD94" s="579">
        <f t="shared" si="1"/>
        <v>0.37707390648567118</v>
      </c>
      <c r="AF94">
        <v>41</v>
      </c>
    </row>
    <row r="95" spans="1:32" ht="15" x14ac:dyDescent="0.2">
      <c r="A95" s="510">
        <v>94</v>
      </c>
      <c r="B95" s="511" t="s">
        <v>1136</v>
      </c>
      <c r="C95" s="511" t="s">
        <v>1746</v>
      </c>
      <c r="D95" s="510">
        <v>50</v>
      </c>
      <c r="E95" s="510">
        <v>3</v>
      </c>
      <c r="F95" s="510">
        <v>400</v>
      </c>
      <c r="G95" s="510">
        <v>40</v>
      </c>
      <c r="H95" s="578">
        <v>0.11799999999999999</v>
      </c>
      <c r="I95" s="578">
        <v>0.151</v>
      </c>
      <c r="J95" s="578">
        <v>2.6160000000000001</v>
      </c>
      <c r="K95" s="578">
        <v>0.159</v>
      </c>
      <c r="L95" s="601">
        <v>1.1319999999999999</v>
      </c>
      <c r="M95" s="578">
        <v>1.1319999999999999</v>
      </c>
      <c r="N95" s="578">
        <v>0.20100000000000001</v>
      </c>
      <c r="O95" s="578">
        <v>4.1000000000000002E-2</v>
      </c>
      <c r="P95" s="510">
        <v>0.17699999999999999</v>
      </c>
      <c r="Q95" s="510">
        <v>0.255</v>
      </c>
      <c r="R95" s="510">
        <v>0.221</v>
      </c>
      <c r="S95" s="510">
        <v>22</v>
      </c>
      <c r="T95" s="510">
        <v>0.96499999999999997</v>
      </c>
      <c r="U95" s="510">
        <v>15.5</v>
      </c>
      <c r="V95" s="510">
        <v>0.112</v>
      </c>
      <c r="W95" s="510"/>
      <c r="X95" s="510"/>
      <c r="Y95" s="510"/>
      <c r="Z95" s="510">
        <v>3.0000000000000001E-3</v>
      </c>
      <c r="AA95" s="510">
        <v>2.9000000000000001E-2</v>
      </c>
      <c r="AB95" s="510">
        <v>0.23100000000000001</v>
      </c>
      <c r="AC95" s="510">
        <v>7.0000000000000001E-3</v>
      </c>
      <c r="AD95" s="579">
        <f t="shared" si="1"/>
        <v>0.38226299694189603</v>
      </c>
      <c r="AF95">
        <v>41.2</v>
      </c>
    </row>
    <row r="96" spans="1:32" ht="15" x14ac:dyDescent="0.2">
      <c r="A96" s="510">
        <v>95</v>
      </c>
      <c r="B96" s="511" t="s">
        <v>1136</v>
      </c>
      <c r="C96" s="511" t="s">
        <v>1747</v>
      </c>
      <c r="D96" s="510">
        <v>50</v>
      </c>
      <c r="E96" s="510">
        <v>3</v>
      </c>
      <c r="F96" s="510">
        <v>380</v>
      </c>
      <c r="G96" s="510">
        <v>41.2</v>
      </c>
      <c r="H96" s="578">
        <v>0.13100000000000001</v>
      </c>
      <c r="I96" s="578">
        <v>0.12</v>
      </c>
      <c r="J96" s="578">
        <v>1.9870000000000001</v>
      </c>
      <c r="K96" s="578">
        <v>0.14399999999999999</v>
      </c>
      <c r="L96" s="601">
        <v>1.0960000000000001</v>
      </c>
      <c r="M96" s="578">
        <v>1.0960000000000001</v>
      </c>
      <c r="N96" s="578">
        <v>0.191</v>
      </c>
      <c r="O96" s="578">
        <v>4.1000000000000002E-2</v>
      </c>
      <c r="P96" s="510">
        <v>0.13500000000000001</v>
      </c>
      <c r="Q96" s="510">
        <v>0.19400000000000001</v>
      </c>
      <c r="R96" s="510">
        <v>0.16900000000000001</v>
      </c>
      <c r="S96" s="510">
        <v>22</v>
      </c>
      <c r="T96" s="510">
        <v>1.06</v>
      </c>
      <c r="U96" s="510">
        <v>14.4</v>
      </c>
      <c r="V96" s="510">
        <v>0.20699999999999999</v>
      </c>
      <c r="W96" s="510"/>
      <c r="X96" s="510"/>
      <c r="Y96" s="510"/>
      <c r="Z96" s="510">
        <v>3.0000000000000001E-3</v>
      </c>
      <c r="AA96" s="510">
        <v>2.5999999999999999E-2</v>
      </c>
      <c r="AB96" s="510">
        <v>0.17199999999999999</v>
      </c>
      <c r="AC96" s="510">
        <v>8.0000000000000002E-3</v>
      </c>
      <c r="AD96" s="579">
        <f t="shared" si="1"/>
        <v>0.50327126321087068</v>
      </c>
      <c r="AF96">
        <v>42.5</v>
      </c>
    </row>
    <row r="97" spans="1:32" ht="15" x14ac:dyDescent="0.2">
      <c r="A97" s="510">
        <v>96</v>
      </c>
      <c r="B97" s="511" t="s">
        <v>1136</v>
      </c>
      <c r="C97" s="511" t="s">
        <v>1747</v>
      </c>
      <c r="D97" s="510">
        <v>50</v>
      </c>
      <c r="E97" s="510">
        <v>3</v>
      </c>
      <c r="F97" s="510">
        <v>400</v>
      </c>
      <c r="G97" s="510">
        <v>45</v>
      </c>
      <c r="H97" s="578">
        <v>0.129</v>
      </c>
      <c r="I97" s="578">
        <v>0.11799999999999999</v>
      </c>
      <c r="J97" s="578">
        <v>1.9590000000000001</v>
      </c>
      <c r="K97" s="578">
        <v>0.14199999999999999</v>
      </c>
      <c r="L97" s="601">
        <v>1.081</v>
      </c>
      <c r="M97" s="578">
        <v>1.081</v>
      </c>
      <c r="N97" s="578">
        <v>0.188</v>
      </c>
      <c r="O97" s="578">
        <v>4.1000000000000002E-2</v>
      </c>
      <c r="P97" s="510">
        <v>0.13500000000000001</v>
      </c>
      <c r="Q97" s="510">
        <v>0.19400000000000001</v>
      </c>
      <c r="R97" s="510">
        <v>0.16900000000000001</v>
      </c>
      <c r="S97" s="510">
        <v>22</v>
      </c>
      <c r="T97" s="510">
        <v>1.06</v>
      </c>
      <c r="U97" s="510">
        <v>14.4</v>
      </c>
      <c r="V97" s="510">
        <v>0.20699999999999999</v>
      </c>
      <c r="W97" s="510"/>
      <c r="X97" s="510"/>
      <c r="Y97" s="510"/>
      <c r="Z97" s="510">
        <v>3.0000000000000001E-3</v>
      </c>
      <c r="AA97" s="510">
        <v>2.5999999999999999E-2</v>
      </c>
      <c r="AB97" s="510">
        <v>0.17199999999999999</v>
      </c>
      <c r="AC97" s="510">
        <v>8.0000000000000002E-3</v>
      </c>
      <c r="AD97" s="579">
        <f t="shared" si="1"/>
        <v>0.51046452271567122</v>
      </c>
      <c r="AF97">
        <v>44</v>
      </c>
    </row>
    <row r="98" spans="1:32" ht="15" x14ac:dyDescent="0.2">
      <c r="A98" s="510">
        <v>97</v>
      </c>
      <c r="B98" s="511" t="s">
        <v>1136</v>
      </c>
      <c r="C98" s="511" t="s">
        <v>1748</v>
      </c>
      <c r="D98" s="510">
        <v>50</v>
      </c>
      <c r="E98" s="510">
        <v>3</v>
      </c>
      <c r="F98" s="510">
        <v>380</v>
      </c>
      <c r="G98" s="510">
        <v>45.8</v>
      </c>
      <c r="H98" s="578">
        <v>0.73199999999999998</v>
      </c>
      <c r="I98" s="578">
        <v>0.11799999999999999</v>
      </c>
      <c r="J98" s="578">
        <v>1.915</v>
      </c>
      <c r="K98" s="578">
        <v>0.308</v>
      </c>
      <c r="L98" s="601">
        <v>1.127</v>
      </c>
      <c r="M98" s="578">
        <v>1.127</v>
      </c>
      <c r="N98" s="578">
        <v>0.193</v>
      </c>
      <c r="O98" s="578">
        <v>4.2000000000000003E-2</v>
      </c>
      <c r="P98" s="510">
        <v>0.11600000000000001</v>
      </c>
      <c r="Q98" s="510">
        <v>0.16700000000000001</v>
      </c>
      <c r="R98" s="510">
        <v>0.14499999999999999</v>
      </c>
      <c r="S98" s="510">
        <v>22</v>
      </c>
      <c r="T98" s="510">
        <v>1.1000000000000001</v>
      </c>
      <c r="U98" s="510">
        <v>14.7</v>
      </c>
      <c r="V98" s="510">
        <v>0.20100000000000001</v>
      </c>
      <c r="W98" s="510"/>
      <c r="X98" s="510"/>
      <c r="Y98" s="510"/>
      <c r="Z98" s="510">
        <v>3.0000000000000001E-3</v>
      </c>
      <c r="AA98" s="510">
        <v>2.4E-2</v>
      </c>
      <c r="AB98" s="510">
        <v>0.13700000000000001</v>
      </c>
      <c r="AC98" s="510">
        <v>1E-3</v>
      </c>
      <c r="AD98" s="579">
        <f t="shared" si="1"/>
        <v>0.5221932114882506</v>
      </c>
      <c r="AF98">
        <v>45</v>
      </c>
    </row>
    <row r="99" spans="1:32" ht="15" x14ac:dyDescent="0.2">
      <c r="A99" s="510">
        <v>98</v>
      </c>
      <c r="B99" s="511" t="s">
        <v>1136</v>
      </c>
      <c r="C99" s="511" t="s">
        <v>1748</v>
      </c>
      <c r="D99" s="510">
        <v>50</v>
      </c>
      <c r="E99" s="510">
        <v>3</v>
      </c>
      <c r="F99" s="510">
        <v>400</v>
      </c>
      <c r="G99" s="510">
        <v>50</v>
      </c>
      <c r="H99" s="578">
        <v>0.72099999999999997</v>
      </c>
      <c r="I99" s="578">
        <v>0.11600000000000001</v>
      </c>
      <c r="J99" s="578">
        <v>1.887</v>
      </c>
      <c r="K99" s="578">
        <v>0.30399999999999999</v>
      </c>
      <c r="L99" s="601">
        <v>1.111</v>
      </c>
      <c r="M99" s="578">
        <v>1.111</v>
      </c>
      <c r="N99" s="578">
        <v>0.191</v>
      </c>
      <c r="O99" s="578">
        <v>4.1000000000000002E-2</v>
      </c>
      <c r="P99" s="510">
        <v>0.11600000000000001</v>
      </c>
      <c r="Q99" s="510">
        <v>0.16700000000000001</v>
      </c>
      <c r="R99" s="510">
        <v>0.14499999999999999</v>
      </c>
      <c r="S99" s="510">
        <v>22</v>
      </c>
      <c r="T99" s="510">
        <v>1.1000000000000001</v>
      </c>
      <c r="U99" s="510">
        <v>14.7</v>
      </c>
      <c r="V99" s="510">
        <v>0.20100000000000001</v>
      </c>
      <c r="W99" s="510"/>
      <c r="X99" s="510"/>
      <c r="Y99" s="510"/>
      <c r="Z99" s="510">
        <v>3.0000000000000001E-3</v>
      </c>
      <c r="AA99" s="510">
        <v>2.4E-2</v>
      </c>
      <c r="AB99" s="510">
        <v>0.13700000000000001</v>
      </c>
      <c r="AC99" s="510">
        <v>1E-3</v>
      </c>
      <c r="AD99" s="579">
        <f t="shared" si="1"/>
        <v>0.52994170641229466</v>
      </c>
      <c r="AF99">
        <v>45.8</v>
      </c>
    </row>
    <row r="100" spans="1:32" ht="15" x14ac:dyDescent="0.2">
      <c r="A100" s="510">
        <v>99</v>
      </c>
      <c r="B100" s="511" t="s">
        <v>1136</v>
      </c>
      <c r="C100" s="511" t="s">
        <v>1749</v>
      </c>
      <c r="D100" s="510">
        <v>50</v>
      </c>
      <c r="E100" s="510">
        <v>3</v>
      </c>
      <c r="F100" s="510">
        <v>380</v>
      </c>
      <c r="G100" s="510">
        <v>57.2</v>
      </c>
      <c r="H100" s="578">
        <v>0.109</v>
      </c>
      <c r="I100" s="578">
        <v>0.115</v>
      </c>
      <c r="J100" s="578">
        <v>2.0219999999999998</v>
      </c>
      <c r="K100" s="578">
        <v>0.13800000000000001</v>
      </c>
      <c r="L100" s="601">
        <v>1.4339999999999999</v>
      </c>
      <c r="M100" s="578">
        <v>1.4339999999999999</v>
      </c>
      <c r="N100" s="578">
        <v>0.24</v>
      </c>
      <c r="O100" s="578">
        <v>5.8000000000000003E-2</v>
      </c>
      <c r="P100" s="510">
        <v>8.4099999999999994E-2</v>
      </c>
      <c r="Q100" s="510">
        <v>0.121</v>
      </c>
      <c r="R100" s="510">
        <v>0.105</v>
      </c>
      <c r="S100" s="510">
        <v>22</v>
      </c>
      <c r="T100" s="510">
        <v>1.2789999999999999</v>
      </c>
      <c r="U100" s="510">
        <v>16</v>
      </c>
      <c r="V100" s="510">
        <v>0.13700000000000001</v>
      </c>
      <c r="W100" s="510"/>
      <c r="X100" s="510"/>
      <c r="Y100" s="510"/>
      <c r="Z100" s="510">
        <v>3.0000000000000001E-3</v>
      </c>
      <c r="AA100" s="510">
        <v>2.8000000000000001E-2</v>
      </c>
      <c r="AB100" s="510">
        <v>0.2</v>
      </c>
      <c r="AC100" s="510">
        <v>8.0000000000000002E-3</v>
      </c>
      <c r="AD100" s="579">
        <f t="shared" si="1"/>
        <v>0.49455984174085071</v>
      </c>
      <c r="AF100">
        <v>46</v>
      </c>
    </row>
    <row r="101" spans="1:32" ht="15" x14ac:dyDescent="0.2">
      <c r="A101" s="510">
        <v>100</v>
      </c>
      <c r="B101" s="511" t="s">
        <v>1136</v>
      </c>
      <c r="C101" s="511" t="s">
        <v>1749</v>
      </c>
      <c r="D101" s="510">
        <v>50</v>
      </c>
      <c r="E101" s="510">
        <v>3</v>
      </c>
      <c r="F101" s="510">
        <v>400</v>
      </c>
      <c r="G101" s="510">
        <v>62.5</v>
      </c>
      <c r="H101" s="578">
        <v>0.108</v>
      </c>
      <c r="I101" s="578">
        <v>0.113</v>
      </c>
      <c r="J101" s="578">
        <v>1.994</v>
      </c>
      <c r="K101" s="578">
        <v>0.13600000000000001</v>
      </c>
      <c r="L101" s="601">
        <v>1.4139999999999999</v>
      </c>
      <c r="M101" s="578">
        <v>1.4139999999999999</v>
      </c>
      <c r="N101" s="578">
        <v>0.23699999999999999</v>
      </c>
      <c r="O101" s="578">
        <v>5.7000000000000002E-2</v>
      </c>
      <c r="P101" s="510">
        <v>8.4099999999999994E-2</v>
      </c>
      <c r="Q101" s="510">
        <v>0.121</v>
      </c>
      <c r="R101" s="510">
        <v>0.105</v>
      </c>
      <c r="S101" s="510">
        <v>22</v>
      </c>
      <c r="T101" s="510">
        <v>1.2789999999999999</v>
      </c>
      <c r="U101" s="510">
        <v>16</v>
      </c>
      <c r="V101" s="510">
        <v>0.13700000000000001</v>
      </c>
      <c r="W101" s="510"/>
      <c r="X101" s="510"/>
      <c r="Y101" s="510"/>
      <c r="Z101" s="510">
        <v>3.0000000000000001E-3</v>
      </c>
      <c r="AA101" s="510">
        <v>2.8000000000000001E-2</v>
      </c>
      <c r="AB101" s="510">
        <v>0.2</v>
      </c>
      <c r="AC101" s="510">
        <v>8.0000000000000002E-3</v>
      </c>
      <c r="AD101" s="579">
        <f t="shared" si="1"/>
        <v>0.50150451354062187</v>
      </c>
      <c r="AF101">
        <v>46.5</v>
      </c>
    </row>
    <row r="102" spans="1:32" ht="15" x14ac:dyDescent="0.2">
      <c r="A102" s="510">
        <v>101</v>
      </c>
      <c r="B102" s="511" t="s">
        <v>1136</v>
      </c>
      <c r="C102" s="511" t="s">
        <v>1750</v>
      </c>
      <c r="D102" s="510">
        <v>50</v>
      </c>
      <c r="E102" s="510">
        <v>3</v>
      </c>
      <c r="F102" s="510">
        <v>380</v>
      </c>
      <c r="G102" s="510">
        <v>42.5</v>
      </c>
      <c r="H102" s="578">
        <v>0.12</v>
      </c>
      <c r="I102" s="578">
        <v>0.19</v>
      </c>
      <c r="J102" s="578">
        <v>2.42</v>
      </c>
      <c r="K102" s="578">
        <v>0.16</v>
      </c>
      <c r="L102" s="601">
        <v>1.1200000000000001</v>
      </c>
      <c r="M102" s="578">
        <v>1.1200000000000001</v>
      </c>
      <c r="N102" s="578">
        <v>0.14000000000000001</v>
      </c>
      <c r="O102" s="578">
        <v>0.1</v>
      </c>
      <c r="P102" s="510">
        <v>0.18099999999999999</v>
      </c>
      <c r="Q102" s="603">
        <v>0.18099999999999999</v>
      </c>
      <c r="R102" s="603">
        <v>0.18099999999999999</v>
      </c>
      <c r="S102" s="510">
        <v>22</v>
      </c>
      <c r="T102" s="510">
        <v>0.59</v>
      </c>
      <c r="U102" s="510">
        <v>21</v>
      </c>
      <c r="V102" s="510">
        <v>7.0999999999999994E-2</v>
      </c>
      <c r="W102" s="510"/>
      <c r="X102" s="510"/>
      <c r="Y102" s="510"/>
      <c r="Z102" s="510">
        <v>6.0000000000000001E-3</v>
      </c>
      <c r="AA102" s="510">
        <v>2.5000000000000001E-2</v>
      </c>
      <c r="AB102" s="510">
        <v>0.65</v>
      </c>
      <c r="AC102" s="510">
        <v>5.0000000000000001E-3</v>
      </c>
      <c r="AD102" s="579">
        <f t="shared" si="1"/>
        <v>0.41322314049586778</v>
      </c>
      <c r="AF102">
        <v>48</v>
      </c>
    </row>
    <row r="103" spans="1:32" ht="15" x14ac:dyDescent="0.2">
      <c r="A103" s="510">
        <v>102</v>
      </c>
      <c r="B103" s="511" t="s">
        <v>1136</v>
      </c>
      <c r="C103" s="511" t="s">
        <v>1750</v>
      </c>
      <c r="D103" s="510">
        <v>50</v>
      </c>
      <c r="E103" s="510">
        <v>3</v>
      </c>
      <c r="F103" s="510">
        <v>400</v>
      </c>
      <c r="G103" s="510">
        <v>42.5</v>
      </c>
      <c r="H103" s="578">
        <v>0.11</v>
      </c>
      <c r="I103" s="578">
        <v>0.17</v>
      </c>
      <c r="J103" s="578">
        <v>2.19</v>
      </c>
      <c r="K103" s="578">
        <v>0.14000000000000001</v>
      </c>
      <c r="L103" s="601">
        <v>1.01</v>
      </c>
      <c r="M103" s="578">
        <v>1.01</v>
      </c>
      <c r="N103" s="578">
        <v>0.13</v>
      </c>
      <c r="O103" s="578">
        <v>0.09</v>
      </c>
      <c r="P103" s="510">
        <v>0.18099999999999999</v>
      </c>
      <c r="Q103" s="603">
        <v>0.18099999999999999</v>
      </c>
      <c r="R103" s="603">
        <v>0.18099999999999999</v>
      </c>
      <c r="S103" s="510">
        <v>22</v>
      </c>
      <c r="T103" s="510">
        <v>0.59</v>
      </c>
      <c r="U103" s="510">
        <v>21</v>
      </c>
      <c r="V103" s="510">
        <v>7.0999999999999994E-2</v>
      </c>
      <c r="W103" s="510"/>
      <c r="X103" s="510"/>
      <c r="Y103" s="510"/>
      <c r="Z103" s="510">
        <v>6.0000000000000001E-3</v>
      </c>
      <c r="AA103" s="510">
        <v>2.5000000000000001E-2</v>
      </c>
      <c r="AB103" s="510">
        <v>0.65</v>
      </c>
      <c r="AC103" s="510">
        <v>5.0000000000000001E-3</v>
      </c>
      <c r="AD103" s="579">
        <f t="shared" si="1"/>
        <v>0.45662100456621008</v>
      </c>
      <c r="AF103">
        <v>48.7</v>
      </c>
    </row>
    <row r="104" spans="1:32" ht="15" x14ac:dyDescent="0.2">
      <c r="A104" s="510">
        <v>103</v>
      </c>
      <c r="B104" s="511" t="s">
        <v>1136</v>
      </c>
      <c r="C104" s="511" t="s">
        <v>1751</v>
      </c>
      <c r="D104" s="510">
        <v>50</v>
      </c>
      <c r="E104" s="510">
        <v>3</v>
      </c>
      <c r="F104" s="510">
        <v>380</v>
      </c>
      <c r="G104" s="510">
        <v>50</v>
      </c>
      <c r="H104" s="578">
        <v>0.12</v>
      </c>
      <c r="I104" s="578">
        <v>0.18</v>
      </c>
      <c r="J104" s="578">
        <v>2.33</v>
      </c>
      <c r="K104" s="578">
        <v>0.14000000000000001</v>
      </c>
      <c r="L104" s="601">
        <v>1.07</v>
      </c>
      <c r="M104" s="578">
        <v>1.07</v>
      </c>
      <c r="N104" s="578">
        <v>0.13</v>
      </c>
      <c r="O104" s="578">
        <v>0.08</v>
      </c>
      <c r="P104" s="510">
        <v>0.129</v>
      </c>
      <c r="Q104" s="603">
        <v>0.129</v>
      </c>
      <c r="R104" s="603">
        <v>0.129</v>
      </c>
      <c r="S104" s="510">
        <v>22</v>
      </c>
      <c r="T104" s="510">
        <v>0.64</v>
      </c>
      <c r="U104" s="510">
        <v>21</v>
      </c>
      <c r="V104" s="510">
        <v>7.0999999999999994E-2</v>
      </c>
      <c r="W104" s="510"/>
      <c r="X104" s="510"/>
      <c r="Y104" s="510"/>
      <c r="Z104" s="510">
        <v>6.0000000000000001E-3</v>
      </c>
      <c r="AA104" s="510">
        <v>2.7E-2</v>
      </c>
      <c r="AB104" s="510">
        <v>0.7</v>
      </c>
      <c r="AC104" s="510">
        <v>5.4999999999999997E-3</v>
      </c>
      <c r="AD104" s="579">
        <f t="shared" si="1"/>
        <v>0.42918454935622319</v>
      </c>
      <c r="AF104">
        <v>49.5</v>
      </c>
    </row>
    <row r="105" spans="1:32" ht="15" x14ac:dyDescent="0.2">
      <c r="A105" s="510">
        <v>104</v>
      </c>
      <c r="B105" s="511" t="s">
        <v>1136</v>
      </c>
      <c r="C105" s="511" t="s">
        <v>1751</v>
      </c>
      <c r="D105" s="510">
        <v>50</v>
      </c>
      <c r="E105" s="510">
        <v>3</v>
      </c>
      <c r="F105" s="510">
        <v>400</v>
      </c>
      <c r="G105" s="510">
        <v>50</v>
      </c>
      <c r="H105" s="578">
        <v>0.11</v>
      </c>
      <c r="I105" s="578">
        <v>0.16</v>
      </c>
      <c r="J105" s="578">
        <v>2.1</v>
      </c>
      <c r="K105" s="578">
        <v>0.13</v>
      </c>
      <c r="L105" s="601">
        <v>0.97</v>
      </c>
      <c r="M105" s="578">
        <v>0.97</v>
      </c>
      <c r="N105" s="578">
        <v>0.12</v>
      </c>
      <c r="O105" s="578">
        <v>0.08</v>
      </c>
      <c r="P105" s="510">
        <v>0.129</v>
      </c>
      <c r="Q105" s="603">
        <v>0.129</v>
      </c>
      <c r="R105" s="603">
        <v>0.129</v>
      </c>
      <c r="S105" s="510">
        <v>22</v>
      </c>
      <c r="T105" s="510">
        <v>0.64</v>
      </c>
      <c r="U105" s="510">
        <v>21</v>
      </c>
      <c r="V105" s="510">
        <v>7.0999999999999994E-2</v>
      </c>
      <c r="W105" s="510"/>
      <c r="X105" s="510"/>
      <c r="Y105" s="510"/>
      <c r="Z105" s="510">
        <v>6.0000000000000001E-3</v>
      </c>
      <c r="AA105" s="510">
        <v>2.7E-2</v>
      </c>
      <c r="AB105" s="510">
        <v>0.7</v>
      </c>
      <c r="AC105" s="510">
        <v>5.4999999999999997E-3</v>
      </c>
      <c r="AD105" s="579">
        <f t="shared" si="1"/>
        <v>0.47619047619047616</v>
      </c>
      <c r="AF105">
        <v>50</v>
      </c>
    </row>
    <row r="106" spans="1:32" ht="15" x14ac:dyDescent="0.2">
      <c r="A106" s="510">
        <v>105</v>
      </c>
      <c r="B106" s="511" t="s">
        <v>1136</v>
      </c>
      <c r="C106" s="511" t="s">
        <v>1153</v>
      </c>
      <c r="D106" s="510">
        <v>50</v>
      </c>
      <c r="E106" s="510">
        <v>3</v>
      </c>
      <c r="F106" s="510">
        <v>380</v>
      </c>
      <c r="G106" s="510">
        <v>60</v>
      </c>
      <c r="H106" s="578">
        <v>0.13</v>
      </c>
      <c r="I106" s="578">
        <v>0.19</v>
      </c>
      <c r="J106" s="578">
        <v>2.48</v>
      </c>
      <c r="K106" s="578">
        <v>0.14000000000000001</v>
      </c>
      <c r="L106" s="601">
        <v>1.1299999999999999</v>
      </c>
      <c r="M106" s="578">
        <v>1.1299999999999999</v>
      </c>
      <c r="N106" s="578">
        <v>0.13</v>
      </c>
      <c r="O106" s="578">
        <v>0.11</v>
      </c>
      <c r="P106" s="510">
        <v>0.10100000000000001</v>
      </c>
      <c r="Q106" s="603">
        <v>0.10100000000000001</v>
      </c>
      <c r="R106" s="603">
        <v>0.10100000000000001</v>
      </c>
      <c r="S106" s="510">
        <v>22</v>
      </c>
      <c r="T106" s="510">
        <v>0.69</v>
      </c>
      <c r="U106" s="510">
        <v>20</v>
      </c>
      <c r="V106" s="510">
        <v>7.8E-2</v>
      </c>
      <c r="W106" s="510"/>
      <c r="X106" s="510"/>
      <c r="Y106" s="510"/>
      <c r="Z106" s="510">
        <v>7.0000000000000001E-3</v>
      </c>
      <c r="AA106" s="510">
        <v>2.8000000000000001E-2</v>
      </c>
      <c r="AB106" s="510">
        <v>0.7</v>
      </c>
      <c r="AC106" s="510">
        <v>6.0000000000000001E-3</v>
      </c>
      <c r="AD106" s="579">
        <f t="shared" si="1"/>
        <v>0.40322580645161293</v>
      </c>
      <c r="AF106">
        <v>52.3</v>
      </c>
    </row>
    <row r="107" spans="1:32" ht="15" x14ac:dyDescent="0.2">
      <c r="A107" s="510">
        <v>106</v>
      </c>
      <c r="B107" s="511" t="s">
        <v>1136</v>
      </c>
      <c r="C107" s="511" t="s">
        <v>1153</v>
      </c>
      <c r="D107" s="510">
        <v>50</v>
      </c>
      <c r="E107" s="510">
        <v>3</v>
      </c>
      <c r="F107" s="510">
        <v>400</v>
      </c>
      <c r="G107" s="510">
        <v>60</v>
      </c>
      <c r="H107" s="578">
        <v>0.12</v>
      </c>
      <c r="I107" s="578">
        <v>0.17</v>
      </c>
      <c r="J107" s="578">
        <v>2.2400000000000002</v>
      </c>
      <c r="K107" s="578">
        <v>0.13</v>
      </c>
      <c r="L107" s="601">
        <v>1.02</v>
      </c>
      <c r="M107" s="578">
        <v>1.02</v>
      </c>
      <c r="N107" s="578">
        <v>0.12</v>
      </c>
      <c r="O107" s="578">
        <v>0.1</v>
      </c>
      <c r="P107" s="510">
        <v>0.10100000000000001</v>
      </c>
      <c r="Q107" s="603">
        <v>0.10100000000000001</v>
      </c>
      <c r="R107" s="603">
        <v>0.10100000000000001</v>
      </c>
      <c r="S107" s="510">
        <v>22</v>
      </c>
      <c r="T107" s="510">
        <v>0.69</v>
      </c>
      <c r="U107" s="510">
        <v>20</v>
      </c>
      <c r="V107" s="510">
        <v>7.8E-2</v>
      </c>
      <c r="W107" s="510"/>
      <c r="X107" s="510"/>
      <c r="Y107" s="510"/>
      <c r="Z107" s="510">
        <v>7.0000000000000001E-3</v>
      </c>
      <c r="AA107" s="510">
        <v>2.8000000000000001E-2</v>
      </c>
      <c r="AB107" s="510">
        <v>0.7</v>
      </c>
      <c r="AC107" s="510">
        <v>6.0000000000000001E-3</v>
      </c>
      <c r="AD107" s="579">
        <f t="shared" si="1"/>
        <v>0.4464285714285714</v>
      </c>
      <c r="AF107">
        <v>52.5</v>
      </c>
    </row>
    <row r="108" spans="1:32" ht="15" x14ac:dyDescent="0.2">
      <c r="A108" s="510">
        <v>107</v>
      </c>
      <c r="B108" s="511" t="s">
        <v>1136</v>
      </c>
      <c r="C108" s="511" t="s">
        <v>1752</v>
      </c>
      <c r="D108" s="510">
        <v>50</v>
      </c>
      <c r="E108" s="510">
        <v>3</v>
      </c>
      <c r="F108" s="510">
        <v>380</v>
      </c>
      <c r="G108" s="510">
        <v>72.5</v>
      </c>
      <c r="H108" s="578">
        <v>0.12</v>
      </c>
      <c r="I108" s="578">
        <v>0.18</v>
      </c>
      <c r="J108" s="578">
        <v>2.29</v>
      </c>
      <c r="K108" s="578">
        <v>0.16</v>
      </c>
      <c r="L108" s="601">
        <v>1.05</v>
      </c>
      <c r="M108" s="578">
        <v>1.05</v>
      </c>
      <c r="N108" s="578">
        <v>0.14000000000000001</v>
      </c>
      <c r="O108" s="578">
        <v>0.11</v>
      </c>
      <c r="P108" s="510">
        <v>6.5000000000000002E-2</v>
      </c>
      <c r="Q108" s="603">
        <v>6.5000000000000002E-2</v>
      </c>
      <c r="R108" s="603">
        <v>6.5000000000000002E-2</v>
      </c>
      <c r="S108" s="510">
        <v>22</v>
      </c>
      <c r="T108" s="510">
        <v>0.83</v>
      </c>
      <c r="U108" s="510">
        <v>20</v>
      </c>
      <c r="V108" s="510">
        <v>7.8E-2</v>
      </c>
      <c r="W108" s="510"/>
      <c r="X108" s="510"/>
      <c r="Y108" s="510"/>
      <c r="Z108" s="510">
        <v>8.0000000000000002E-3</v>
      </c>
      <c r="AA108" s="510">
        <v>0.03</v>
      </c>
      <c r="AB108" s="510">
        <v>0.75</v>
      </c>
      <c r="AC108" s="510">
        <v>6.4999999999999997E-3</v>
      </c>
      <c r="AD108" s="579">
        <f t="shared" si="1"/>
        <v>0.4366812227074236</v>
      </c>
      <c r="AF108">
        <v>53</v>
      </c>
    </row>
    <row r="109" spans="1:32" ht="15" x14ac:dyDescent="0.2">
      <c r="A109" s="510">
        <v>108</v>
      </c>
      <c r="B109" s="511" t="s">
        <v>1136</v>
      </c>
      <c r="C109" s="511" t="s">
        <v>1752</v>
      </c>
      <c r="D109" s="510">
        <v>50</v>
      </c>
      <c r="E109" s="510">
        <v>3</v>
      </c>
      <c r="F109" s="510">
        <v>400</v>
      </c>
      <c r="G109" s="510">
        <v>72.5</v>
      </c>
      <c r="H109" s="578">
        <v>0.11</v>
      </c>
      <c r="I109" s="578">
        <v>0.16</v>
      </c>
      <c r="J109" s="578">
        <v>2.0699999999999998</v>
      </c>
      <c r="K109" s="578">
        <v>0.14000000000000001</v>
      </c>
      <c r="L109" s="601">
        <v>0.95</v>
      </c>
      <c r="M109" s="578">
        <v>0.95</v>
      </c>
      <c r="N109" s="578">
        <v>0.13</v>
      </c>
      <c r="O109" s="578">
        <v>0.1</v>
      </c>
      <c r="P109" s="510">
        <v>6.5000000000000002E-2</v>
      </c>
      <c r="Q109" s="603">
        <v>6.5000000000000002E-2</v>
      </c>
      <c r="R109" s="603">
        <v>6.5000000000000002E-2</v>
      </c>
      <c r="S109" s="510">
        <v>22</v>
      </c>
      <c r="T109" s="510">
        <v>0.83</v>
      </c>
      <c r="U109" s="510">
        <v>20</v>
      </c>
      <c r="V109" s="510">
        <v>7.8E-2</v>
      </c>
      <c r="W109" s="510"/>
      <c r="X109" s="510"/>
      <c r="Y109" s="510"/>
      <c r="Z109" s="510">
        <v>8.0000000000000002E-3</v>
      </c>
      <c r="AA109" s="510">
        <v>0.03</v>
      </c>
      <c r="AB109" s="510">
        <v>0.75</v>
      </c>
      <c r="AC109" s="510">
        <v>6.4999999999999997E-3</v>
      </c>
      <c r="AD109" s="579">
        <f t="shared" si="1"/>
        <v>0.48309178743961356</v>
      </c>
      <c r="AF109">
        <v>55</v>
      </c>
    </row>
    <row r="110" spans="1:32" ht="15" x14ac:dyDescent="0.2">
      <c r="A110" s="510">
        <v>109</v>
      </c>
      <c r="B110" s="511" t="s">
        <v>1136</v>
      </c>
      <c r="C110" s="511" t="s">
        <v>1753</v>
      </c>
      <c r="D110" s="510">
        <v>50</v>
      </c>
      <c r="E110" s="510">
        <v>3</v>
      </c>
      <c r="F110" s="510">
        <v>380</v>
      </c>
      <c r="G110" s="510">
        <v>85</v>
      </c>
      <c r="H110" s="578">
        <v>0.13</v>
      </c>
      <c r="I110" s="578">
        <v>0.19</v>
      </c>
      <c r="J110" s="578">
        <v>2.4300000000000002</v>
      </c>
      <c r="K110" s="578">
        <v>0.17</v>
      </c>
      <c r="L110" s="601">
        <v>1.1200000000000001</v>
      </c>
      <c r="M110" s="578">
        <v>1.1200000000000001</v>
      </c>
      <c r="N110" s="578">
        <v>0.16</v>
      </c>
      <c r="O110" s="578">
        <v>0.11</v>
      </c>
      <c r="P110" s="510">
        <v>5.5E-2</v>
      </c>
      <c r="Q110" s="603">
        <v>5.5E-2</v>
      </c>
      <c r="R110" s="603">
        <v>5.5E-2</v>
      </c>
      <c r="S110" s="510">
        <v>22</v>
      </c>
      <c r="T110" s="510">
        <v>0.94</v>
      </c>
      <c r="U110" s="510">
        <v>20</v>
      </c>
      <c r="V110" s="510">
        <v>7.8E-2</v>
      </c>
      <c r="W110" s="510"/>
      <c r="X110" s="510"/>
      <c r="Y110" s="510"/>
      <c r="Z110" s="510">
        <v>8.0000000000000002E-3</v>
      </c>
      <c r="AA110" s="510">
        <v>0.03</v>
      </c>
      <c r="AB110" s="510">
        <v>0.75</v>
      </c>
      <c r="AC110" s="510">
        <v>7.0000000000000001E-3</v>
      </c>
      <c r="AD110" s="579">
        <f t="shared" si="1"/>
        <v>0.41152263374485593</v>
      </c>
      <c r="AF110">
        <v>56</v>
      </c>
    </row>
    <row r="111" spans="1:32" ht="15" x14ac:dyDescent="0.2">
      <c r="A111" s="510">
        <v>110</v>
      </c>
      <c r="B111" s="511" t="s">
        <v>1136</v>
      </c>
      <c r="C111" s="511" t="s">
        <v>1753</v>
      </c>
      <c r="D111" s="510">
        <v>50</v>
      </c>
      <c r="E111" s="510">
        <v>3</v>
      </c>
      <c r="F111" s="510">
        <v>400</v>
      </c>
      <c r="G111" s="510">
        <v>85</v>
      </c>
      <c r="H111" s="578">
        <v>0.12</v>
      </c>
      <c r="I111" s="578">
        <v>0.17</v>
      </c>
      <c r="J111" s="578">
        <v>2.2000000000000002</v>
      </c>
      <c r="K111" s="578">
        <v>0.15</v>
      </c>
      <c r="L111" s="601">
        <v>1.01</v>
      </c>
      <c r="M111" s="578">
        <v>1.01</v>
      </c>
      <c r="N111" s="578">
        <v>0.14000000000000001</v>
      </c>
      <c r="O111" s="578">
        <v>0.1</v>
      </c>
      <c r="P111" s="510">
        <v>5.5E-2</v>
      </c>
      <c r="Q111" s="603">
        <v>5.5E-2</v>
      </c>
      <c r="R111" s="603">
        <v>5.5E-2</v>
      </c>
      <c r="S111" s="510">
        <v>22</v>
      </c>
      <c r="T111" s="510">
        <v>0.94</v>
      </c>
      <c r="U111" s="510">
        <v>20</v>
      </c>
      <c r="V111" s="510">
        <v>7.8E-2</v>
      </c>
      <c r="W111" s="510"/>
      <c r="X111" s="510"/>
      <c r="Y111" s="510"/>
      <c r="Z111" s="510">
        <v>8.0000000000000002E-3</v>
      </c>
      <c r="AA111" s="510">
        <v>0.03</v>
      </c>
      <c r="AB111" s="510">
        <v>0.75</v>
      </c>
      <c r="AC111" s="510">
        <v>7.0000000000000001E-3</v>
      </c>
      <c r="AD111" s="579">
        <f t="shared" si="1"/>
        <v>0.45454545454545453</v>
      </c>
      <c r="AF111">
        <v>57.2</v>
      </c>
    </row>
    <row r="112" spans="1:32" ht="15" customHeight="1" x14ac:dyDescent="0.2">
      <c r="A112" s="510">
        <v>111</v>
      </c>
      <c r="B112" s="511" t="s">
        <v>1136</v>
      </c>
      <c r="C112" s="511" t="s">
        <v>1754</v>
      </c>
      <c r="D112" s="510">
        <v>50</v>
      </c>
      <c r="E112" s="510">
        <v>3</v>
      </c>
      <c r="F112" s="510">
        <v>380</v>
      </c>
      <c r="G112" s="510">
        <v>38</v>
      </c>
      <c r="H112" s="578">
        <v>0.11</v>
      </c>
      <c r="I112" s="578">
        <v>0.17</v>
      </c>
      <c r="J112" s="578">
        <v>2.16</v>
      </c>
      <c r="K112" s="578">
        <v>0.14000000000000001</v>
      </c>
      <c r="L112" s="601">
        <v>1</v>
      </c>
      <c r="M112" s="578">
        <v>1</v>
      </c>
      <c r="N112" s="578">
        <v>0.13</v>
      </c>
      <c r="O112" s="578">
        <v>0.09</v>
      </c>
      <c r="P112" s="510">
        <v>0.18099999999999999</v>
      </c>
      <c r="Q112" s="603">
        <v>0.18099999999999999</v>
      </c>
      <c r="R112" s="603">
        <v>0.18099999999999999</v>
      </c>
      <c r="S112" s="510">
        <v>22</v>
      </c>
      <c r="T112" s="510">
        <v>0.59</v>
      </c>
      <c r="U112" s="510">
        <v>21</v>
      </c>
      <c r="V112" s="510">
        <v>7.0999999999999994E-2</v>
      </c>
      <c r="W112" s="510"/>
      <c r="X112" s="510"/>
      <c r="Y112" s="510"/>
      <c r="Z112" s="510">
        <v>6.0000000000000001E-3</v>
      </c>
      <c r="AA112" s="510">
        <v>2.5000000000000001E-2</v>
      </c>
      <c r="AB112" s="510">
        <v>0.65</v>
      </c>
      <c r="AC112" s="510">
        <v>5.0000000000000001E-3</v>
      </c>
      <c r="AD112" s="579">
        <f t="shared" si="1"/>
        <v>0.46296296296296291</v>
      </c>
      <c r="AF112">
        <v>58</v>
      </c>
    </row>
    <row r="113" spans="1:34" ht="15" x14ac:dyDescent="0.2">
      <c r="A113" s="510">
        <v>112</v>
      </c>
      <c r="B113" s="511" t="s">
        <v>1136</v>
      </c>
      <c r="C113" s="511" t="s">
        <v>1754</v>
      </c>
      <c r="D113" s="510">
        <v>50</v>
      </c>
      <c r="E113" s="510">
        <v>3</v>
      </c>
      <c r="F113" s="510">
        <v>400</v>
      </c>
      <c r="G113" s="510">
        <v>38</v>
      </c>
      <c r="H113" s="578">
        <v>0.1</v>
      </c>
      <c r="I113" s="578">
        <v>0.15</v>
      </c>
      <c r="J113" s="578">
        <v>1.96</v>
      </c>
      <c r="K113" s="578">
        <v>0.13</v>
      </c>
      <c r="L113" s="601">
        <v>0.9</v>
      </c>
      <c r="M113" s="578">
        <v>0.9</v>
      </c>
      <c r="N113" s="578">
        <v>0.12</v>
      </c>
      <c r="O113" s="578">
        <v>0.08</v>
      </c>
      <c r="P113" s="510">
        <v>0.18099999999999999</v>
      </c>
      <c r="Q113" s="603">
        <v>0.18099999999999999</v>
      </c>
      <c r="R113" s="603">
        <v>0.18099999999999999</v>
      </c>
      <c r="S113" s="510">
        <v>22</v>
      </c>
      <c r="T113" s="510">
        <v>0.59</v>
      </c>
      <c r="U113" s="510">
        <v>21</v>
      </c>
      <c r="V113" s="510">
        <v>7.0999999999999994E-2</v>
      </c>
      <c r="W113" s="510"/>
      <c r="X113" s="510"/>
      <c r="Y113" s="510"/>
      <c r="Z113" s="510">
        <v>6.0000000000000001E-3</v>
      </c>
      <c r="AA113" s="510">
        <v>2.5000000000000001E-2</v>
      </c>
      <c r="AB113" s="510">
        <v>0.65</v>
      </c>
      <c r="AC113" s="510">
        <v>5.0000000000000001E-3</v>
      </c>
      <c r="AD113" s="579">
        <f t="shared" si="1"/>
        <v>0.51020408163265307</v>
      </c>
      <c r="AF113">
        <v>59.5</v>
      </c>
    </row>
    <row r="114" spans="1:34" ht="15" x14ac:dyDescent="0.2">
      <c r="A114" s="510">
        <v>113</v>
      </c>
      <c r="B114" s="511" t="s">
        <v>1136</v>
      </c>
      <c r="C114" s="511" t="s">
        <v>1155</v>
      </c>
      <c r="D114" s="510">
        <v>50</v>
      </c>
      <c r="E114" s="510">
        <v>3</v>
      </c>
      <c r="F114" s="510">
        <v>380</v>
      </c>
      <c r="G114" s="510">
        <v>44</v>
      </c>
      <c r="H114" s="578">
        <v>0.11</v>
      </c>
      <c r="I114" s="578">
        <v>0.16</v>
      </c>
      <c r="J114" s="578">
        <v>2.0499999999999998</v>
      </c>
      <c r="K114" s="578">
        <v>0.12</v>
      </c>
      <c r="L114" s="601">
        <v>0.94</v>
      </c>
      <c r="M114" s="578">
        <v>0.94</v>
      </c>
      <c r="N114" s="578">
        <v>0.11</v>
      </c>
      <c r="O114" s="578">
        <v>7.0000000000000007E-2</v>
      </c>
      <c r="P114" s="510">
        <v>0.129</v>
      </c>
      <c r="Q114" s="603">
        <v>0.129</v>
      </c>
      <c r="R114" s="603">
        <v>0.129</v>
      </c>
      <c r="S114" s="510">
        <v>22</v>
      </c>
      <c r="T114" s="510">
        <v>0.64</v>
      </c>
      <c r="U114" s="510">
        <v>21</v>
      </c>
      <c r="V114" s="510">
        <v>7.0999999999999994E-2</v>
      </c>
      <c r="W114" s="510"/>
      <c r="X114" s="510"/>
      <c r="Y114" s="510"/>
      <c r="Z114" s="510">
        <v>6.0000000000000001E-3</v>
      </c>
      <c r="AA114" s="510">
        <v>2.7E-2</v>
      </c>
      <c r="AB114" s="510">
        <v>0.7</v>
      </c>
      <c r="AC114" s="510">
        <v>5.4999999999999997E-3</v>
      </c>
      <c r="AD114" s="579">
        <f t="shared" si="1"/>
        <v>0.48780487804878053</v>
      </c>
      <c r="AF114">
        <v>60</v>
      </c>
    </row>
    <row r="115" spans="1:34" ht="15" x14ac:dyDescent="0.2">
      <c r="A115" s="510">
        <v>114</v>
      </c>
      <c r="B115" s="511" t="s">
        <v>1136</v>
      </c>
      <c r="C115" s="511" t="s">
        <v>1155</v>
      </c>
      <c r="D115" s="510">
        <v>50</v>
      </c>
      <c r="E115" s="510">
        <v>3</v>
      </c>
      <c r="F115" s="510">
        <v>400</v>
      </c>
      <c r="G115" s="510">
        <v>44</v>
      </c>
      <c r="H115" s="578">
        <v>0.1</v>
      </c>
      <c r="I115" s="578">
        <v>0.14000000000000001</v>
      </c>
      <c r="J115" s="578">
        <v>1.85</v>
      </c>
      <c r="K115" s="578">
        <v>0.11</v>
      </c>
      <c r="L115" s="601">
        <v>0.85</v>
      </c>
      <c r="M115" s="578">
        <v>0.85</v>
      </c>
      <c r="N115" s="578">
        <v>0.11</v>
      </c>
      <c r="O115" s="578">
        <v>7.0000000000000007E-2</v>
      </c>
      <c r="P115" s="510">
        <v>0.129</v>
      </c>
      <c r="Q115" s="603">
        <v>0.129</v>
      </c>
      <c r="R115" s="603">
        <v>0.129</v>
      </c>
      <c r="S115" s="510">
        <v>22</v>
      </c>
      <c r="T115" s="510">
        <v>0.64</v>
      </c>
      <c r="U115" s="510">
        <v>21</v>
      </c>
      <c r="V115" s="510">
        <v>7.0999999999999994E-2</v>
      </c>
      <c r="W115" s="510"/>
      <c r="X115" s="510"/>
      <c r="Y115" s="510"/>
      <c r="Z115" s="510">
        <v>6.0000000000000001E-3</v>
      </c>
      <c r="AA115" s="510">
        <v>2.7E-2</v>
      </c>
      <c r="AB115" s="510">
        <v>0.7</v>
      </c>
      <c r="AC115" s="510">
        <v>5.4999999999999997E-3</v>
      </c>
      <c r="AD115" s="579">
        <f t="shared" si="1"/>
        <v>0.54054054054054046</v>
      </c>
      <c r="AF115">
        <v>62.5</v>
      </c>
    </row>
    <row r="116" spans="1:34" ht="15" x14ac:dyDescent="0.2">
      <c r="A116" s="510">
        <v>115</v>
      </c>
      <c r="B116" s="511" t="s">
        <v>1136</v>
      </c>
      <c r="C116" s="511" t="s">
        <v>1755</v>
      </c>
      <c r="D116" s="510">
        <v>50</v>
      </c>
      <c r="E116" s="510">
        <v>3</v>
      </c>
      <c r="F116" s="510">
        <v>380</v>
      </c>
      <c r="G116" s="510">
        <v>52.3</v>
      </c>
      <c r="H116" s="578">
        <v>0.11</v>
      </c>
      <c r="I116" s="578">
        <v>0.17</v>
      </c>
      <c r="J116" s="578">
        <v>2.16</v>
      </c>
      <c r="K116" s="578">
        <v>0.12</v>
      </c>
      <c r="L116" s="601">
        <v>0.98</v>
      </c>
      <c r="M116" s="578">
        <v>0.98</v>
      </c>
      <c r="N116" s="578">
        <v>0.11</v>
      </c>
      <c r="O116" s="578">
        <v>0.1</v>
      </c>
      <c r="P116" s="510">
        <v>0.10100000000000001</v>
      </c>
      <c r="Q116" s="603">
        <v>0.10100000000000001</v>
      </c>
      <c r="R116" s="603">
        <v>0.10100000000000001</v>
      </c>
      <c r="S116" s="510">
        <v>22</v>
      </c>
      <c r="T116" s="510">
        <v>0.69</v>
      </c>
      <c r="U116" s="510">
        <v>20</v>
      </c>
      <c r="V116" s="510">
        <v>7.8E-2</v>
      </c>
      <c r="W116" s="510"/>
      <c r="X116" s="510"/>
      <c r="Y116" s="510"/>
      <c r="Z116" s="510">
        <v>7.0000000000000001E-3</v>
      </c>
      <c r="AA116" s="510">
        <v>2.8000000000000001E-2</v>
      </c>
      <c r="AB116" s="510">
        <v>0.7</v>
      </c>
      <c r="AC116" s="510">
        <v>6.0000000000000001E-3</v>
      </c>
      <c r="AD116" s="579">
        <f t="shared" si="1"/>
        <v>0.46296296296296291</v>
      </c>
      <c r="AF116">
        <v>63</v>
      </c>
    </row>
    <row r="117" spans="1:34" ht="15" x14ac:dyDescent="0.2">
      <c r="A117" s="510">
        <v>116</v>
      </c>
      <c r="B117" s="511" t="s">
        <v>1136</v>
      </c>
      <c r="C117" s="511" t="s">
        <v>1755</v>
      </c>
      <c r="D117" s="510">
        <v>50</v>
      </c>
      <c r="E117" s="510">
        <v>3</v>
      </c>
      <c r="F117" s="510">
        <v>400</v>
      </c>
      <c r="G117" s="510">
        <v>52.3</v>
      </c>
      <c r="H117" s="578">
        <v>0.1</v>
      </c>
      <c r="I117" s="578">
        <v>0.15</v>
      </c>
      <c r="J117" s="578">
        <v>1.95</v>
      </c>
      <c r="K117" s="578">
        <v>0.11</v>
      </c>
      <c r="L117" s="601">
        <v>0.89</v>
      </c>
      <c r="M117" s="578">
        <v>0.89</v>
      </c>
      <c r="N117" s="578">
        <v>0.1</v>
      </c>
      <c r="O117" s="578">
        <v>0.09</v>
      </c>
      <c r="P117" s="510">
        <v>0.10100000000000001</v>
      </c>
      <c r="Q117" s="603">
        <v>0.10100000000000001</v>
      </c>
      <c r="R117" s="603">
        <v>0.10100000000000001</v>
      </c>
      <c r="S117" s="510">
        <v>22</v>
      </c>
      <c r="T117" s="510">
        <v>0.69</v>
      </c>
      <c r="U117" s="510">
        <v>20</v>
      </c>
      <c r="V117" s="510">
        <v>7.8E-2</v>
      </c>
      <c r="W117" s="510"/>
      <c r="X117" s="510"/>
      <c r="Y117" s="510"/>
      <c r="Z117" s="510">
        <v>7.0000000000000001E-3</v>
      </c>
      <c r="AA117" s="510">
        <v>2.8000000000000001E-2</v>
      </c>
      <c r="AB117" s="510">
        <v>0.7</v>
      </c>
      <c r="AC117" s="510">
        <v>6.0000000000000001E-3</v>
      </c>
      <c r="AD117" s="579">
        <f t="shared" si="1"/>
        <v>0.51282051282051289</v>
      </c>
      <c r="AF117">
        <v>63.3</v>
      </c>
    </row>
    <row r="118" spans="1:34" ht="15" x14ac:dyDescent="0.2">
      <c r="A118" s="510">
        <v>117</v>
      </c>
      <c r="B118" s="511" t="s">
        <v>1136</v>
      </c>
      <c r="C118" s="511" t="s">
        <v>1756</v>
      </c>
      <c r="D118" s="510">
        <v>50</v>
      </c>
      <c r="E118" s="510">
        <v>3</v>
      </c>
      <c r="F118" s="510">
        <v>380</v>
      </c>
      <c r="G118" s="510">
        <v>63.3</v>
      </c>
      <c r="H118" s="578">
        <v>0.1</v>
      </c>
      <c r="I118" s="578">
        <v>0.16</v>
      </c>
      <c r="J118" s="578">
        <v>2</v>
      </c>
      <c r="K118" s="578">
        <v>0.14000000000000001</v>
      </c>
      <c r="L118" s="601">
        <v>0.92</v>
      </c>
      <c r="M118" s="578">
        <v>0.92</v>
      </c>
      <c r="N118" s="578">
        <v>0.12</v>
      </c>
      <c r="O118" s="578">
        <v>0.1</v>
      </c>
      <c r="P118" s="510">
        <v>6.5000000000000002E-2</v>
      </c>
      <c r="Q118" s="603">
        <v>6.5000000000000002E-2</v>
      </c>
      <c r="R118" s="603">
        <v>6.5000000000000002E-2</v>
      </c>
      <c r="S118" s="510">
        <v>22</v>
      </c>
      <c r="T118" s="510">
        <v>0.83</v>
      </c>
      <c r="U118" s="510">
        <v>20</v>
      </c>
      <c r="V118" s="510">
        <v>7.8E-2</v>
      </c>
      <c r="W118" s="510"/>
      <c r="X118" s="510"/>
      <c r="Y118" s="510"/>
      <c r="Z118" s="510">
        <v>8.0000000000000002E-3</v>
      </c>
      <c r="AA118" s="510">
        <v>0.03</v>
      </c>
      <c r="AB118" s="510">
        <v>0.75</v>
      </c>
      <c r="AC118" s="510">
        <v>6.4999999999999997E-3</v>
      </c>
      <c r="AD118" s="579">
        <f t="shared" si="1"/>
        <v>0.5</v>
      </c>
      <c r="AF118">
        <v>64</v>
      </c>
    </row>
    <row r="119" spans="1:34" ht="15" x14ac:dyDescent="0.2">
      <c r="A119" s="510">
        <v>118</v>
      </c>
      <c r="B119" s="511" t="s">
        <v>1136</v>
      </c>
      <c r="C119" s="511" t="s">
        <v>1756</v>
      </c>
      <c r="D119" s="510">
        <v>50</v>
      </c>
      <c r="E119" s="510">
        <v>3</v>
      </c>
      <c r="F119" s="510">
        <v>400</v>
      </c>
      <c r="G119" s="510">
        <v>63.3</v>
      </c>
      <c r="H119" s="578">
        <v>0.1</v>
      </c>
      <c r="I119" s="578">
        <v>0.14000000000000001</v>
      </c>
      <c r="J119" s="578">
        <v>1.81</v>
      </c>
      <c r="K119" s="578">
        <v>0.12</v>
      </c>
      <c r="L119" s="601">
        <v>0.83</v>
      </c>
      <c r="M119" s="578">
        <v>0.83</v>
      </c>
      <c r="N119" s="578">
        <v>0.11</v>
      </c>
      <c r="O119" s="578">
        <v>0.09</v>
      </c>
      <c r="P119" s="510">
        <v>6.5000000000000002E-2</v>
      </c>
      <c r="Q119" s="603">
        <v>6.5000000000000002E-2</v>
      </c>
      <c r="R119" s="603">
        <v>6.5000000000000002E-2</v>
      </c>
      <c r="S119" s="510">
        <v>22</v>
      </c>
      <c r="T119" s="510">
        <v>0.83</v>
      </c>
      <c r="U119" s="510">
        <v>20</v>
      </c>
      <c r="V119" s="510">
        <v>7.8E-2</v>
      </c>
      <c r="W119" s="510"/>
      <c r="X119" s="510"/>
      <c r="Y119" s="510"/>
      <c r="Z119" s="510">
        <v>8.0000000000000002E-3</v>
      </c>
      <c r="AA119" s="510">
        <v>0.03</v>
      </c>
      <c r="AB119" s="510">
        <v>0.75</v>
      </c>
      <c r="AC119" s="510">
        <v>6.4999999999999997E-3</v>
      </c>
      <c r="AD119" s="579">
        <f t="shared" si="1"/>
        <v>0.5524861878453039</v>
      </c>
      <c r="AF119">
        <v>65</v>
      </c>
      <c r="AH119" s="528"/>
    </row>
    <row r="120" spans="1:34" ht="15" x14ac:dyDescent="0.2">
      <c r="A120" s="510">
        <v>119</v>
      </c>
      <c r="B120" s="511" t="s">
        <v>1136</v>
      </c>
      <c r="C120" s="511" t="s">
        <v>1757</v>
      </c>
      <c r="D120" s="510">
        <v>50</v>
      </c>
      <c r="E120" s="510">
        <v>3</v>
      </c>
      <c r="F120" s="510">
        <v>380</v>
      </c>
      <c r="G120" s="510">
        <v>71.5</v>
      </c>
      <c r="H120" s="578">
        <v>0.11</v>
      </c>
      <c r="I120" s="578">
        <v>0.16</v>
      </c>
      <c r="J120" s="578">
        <v>2.04</v>
      </c>
      <c r="K120" s="578">
        <v>0.14000000000000001</v>
      </c>
      <c r="L120" s="601">
        <v>0.94</v>
      </c>
      <c r="M120" s="578">
        <v>0.94</v>
      </c>
      <c r="N120" s="578">
        <v>0.13</v>
      </c>
      <c r="O120" s="578">
        <v>0.09</v>
      </c>
      <c r="P120" s="510">
        <v>5.5E-2</v>
      </c>
      <c r="Q120" s="603">
        <v>5.5E-2</v>
      </c>
      <c r="R120" s="603">
        <v>5.5E-2</v>
      </c>
      <c r="S120" s="510">
        <v>22</v>
      </c>
      <c r="T120" s="510">
        <v>0.94</v>
      </c>
      <c r="U120" s="510">
        <v>20</v>
      </c>
      <c r="V120" s="510">
        <v>7.8E-2</v>
      </c>
      <c r="W120" s="510"/>
      <c r="X120" s="510"/>
      <c r="Y120" s="510"/>
      <c r="Z120" s="510">
        <v>8.0000000000000002E-3</v>
      </c>
      <c r="AA120" s="510">
        <v>0.03</v>
      </c>
      <c r="AB120" s="510">
        <v>0.75</v>
      </c>
      <c r="AC120" s="510">
        <v>7.0000000000000007E-2</v>
      </c>
      <c r="AD120" s="579">
        <f t="shared" si="1"/>
        <v>0.49019607843137253</v>
      </c>
      <c r="AF120">
        <v>65.5</v>
      </c>
    </row>
    <row r="121" spans="1:34" ht="15" x14ac:dyDescent="0.2">
      <c r="A121" s="510">
        <v>120</v>
      </c>
      <c r="B121" s="511" t="s">
        <v>1136</v>
      </c>
      <c r="C121" s="511" t="s">
        <v>1757</v>
      </c>
      <c r="D121" s="510">
        <v>50</v>
      </c>
      <c r="E121" s="510">
        <v>3</v>
      </c>
      <c r="F121" s="510">
        <v>400</v>
      </c>
      <c r="G121" s="510">
        <v>71.5</v>
      </c>
      <c r="H121" s="578">
        <v>0.1</v>
      </c>
      <c r="I121" s="578">
        <v>0.14000000000000001</v>
      </c>
      <c r="J121" s="578">
        <v>1.85</v>
      </c>
      <c r="K121" s="578">
        <v>0.13</v>
      </c>
      <c r="L121" s="601">
        <v>0.85</v>
      </c>
      <c r="M121" s="578">
        <v>0.85</v>
      </c>
      <c r="N121" s="578">
        <v>0.12</v>
      </c>
      <c r="O121" s="578">
        <v>0.08</v>
      </c>
      <c r="P121" s="510">
        <v>5.5E-2</v>
      </c>
      <c r="Q121" s="603">
        <v>5.5E-2</v>
      </c>
      <c r="R121" s="603">
        <v>5.5E-2</v>
      </c>
      <c r="S121" s="510">
        <v>22</v>
      </c>
      <c r="T121" s="510">
        <v>0.94</v>
      </c>
      <c r="U121" s="510">
        <v>20</v>
      </c>
      <c r="V121" s="510">
        <v>7.8E-2</v>
      </c>
      <c r="W121" s="510"/>
      <c r="X121" s="510"/>
      <c r="Y121" s="510"/>
      <c r="Z121" s="510">
        <v>8.0000000000000002E-3</v>
      </c>
      <c r="AA121" s="510">
        <v>0.03</v>
      </c>
      <c r="AB121" s="510">
        <v>0.75</v>
      </c>
      <c r="AC121" s="510">
        <v>7.0000000000000007E-2</v>
      </c>
      <c r="AD121" s="579">
        <f t="shared" si="1"/>
        <v>0.54054054054054046</v>
      </c>
      <c r="AF121">
        <v>66</v>
      </c>
    </row>
    <row r="122" spans="1:34" ht="15" x14ac:dyDescent="0.2">
      <c r="A122" s="510">
        <v>121</v>
      </c>
      <c r="B122" s="511" t="s">
        <v>1136</v>
      </c>
      <c r="C122" s="511" t="s">
        <v>1758</v>
      </c>
      <c r="D122" s="510">
        <v>50</v>
      </c>
      <c r="E122" s="510">
        <v>3</v>
      </c>
      <c r="F122" s="510">
        <v>380</v>
      </c>
      <c r="G122" s="510">
        <v>100</v>
      </c>
      <c r="H122" s="578">
        <v>0.14000000000000001</v>
      </c>
      <c r="I122" s="578">
        <v>0.2</v>
      </c>
      <c r="J122" s="578">
        <v>2.4500000000000002</v>
      </c>
      <c r="K122" s="578">
        <v>0.18</v>
      </c>
      <c r="L122" s="601">
        <v>1.59</v>
      </c>
      <c r="M122" s="578">
        <v>1.59</v>
      </c>
      <c r="N122" s="578">
        <v>0.16</v>
      </c>
      <c r="O122" s="578">
        <v>0.1</v>
      </c>
      <c r="P122" s="510">
        <v>5.8999999999999997E-2</v>
      </c>
      <c r="Q122" s="603">
        <v>5.8999999999999997E-2</v>
      </c>
      <c r="R122" s="603">
        <v>5.8999999999999997E-2</v>
      </c>
      <c r="S122" s="510">
        <v>22</v>
      </c>
      <c r="T122" s="510">
        <v>1.1200000000000001</v>
      </c>
      <c r="U122" s="510">
        <v>20</v>
      </c>
      <c r="V122" s="510">
        <v>9.0999999999999998E-2</v>
      </c>
      <c r="W122" s="510"/>
      <c r="X122" s="510"/>
      <c r="Y122" s="510"/>
      <c r="Z122" s="510">
        <v>1E-3</v>
      </c>
      <c r="AA122" s="510">
        <v>2.8000000000000001E-2</v>
      </c>
      <c r="AB122" s="510">
        <v>0.8</v>
      </c>
      <c r="AC122" s="510">
        <v>7.0000000000000001E-3</v>
      </c>
      <c r="AD122" s="579">
        <f t="shared" si="1"/>
        <v>0.4081632653061224</v>
      </c>
      <c r="AF122">
        <v>67</v>
      </c>
    </row>
    <row r="123" spans="1:34" ht="15" x14ac:dyDescent="0.2">
      <c r="A123" s="510">
        <v>122</v>
      </c>
      <c r="B123" s="511" t="s">
        <v>1136</v>
      </c>
      <c r="C123" s="511" t="s">
        <v>1758</v>
      </c>
      <c r="D123" s="510">
        <v>50</v>
      </c>
      <c r="E123" s="510">
        <v>3</v>
      </c>
      <c r="F123" s="510">
        <v>400</v>
      </c>
      <c r="G123" s="510">
        <v>100</v>
      </c>
      <c r="H123" s="578">
        <v>0.13</v>
      </c>
      <c r="I123" s="578">
        <v>0.18</v>
      </c>
      <c r="J123" s="578">
        <v>2.21</v>
      </c>
      <c r="K123" s="578">
        <v>0.16</v>
      </c>
      <c r="L123" s="601">
        <v>1.43</v>
      </c>
      <c r="M123" s="578">
        <v>1.43</v>
      </c>
      <c r="N123" s="578">
        <v>0.14000000000000001</v>
      </c>
      <c r="O123" s="578">
        <v>0.09</v>
      </c>
      <c r="P123" s="510">
        <v>5.8999999999999997E-2</v>
      </c>
      <c r="Q123" s="603">
        <v>5.8999999999999997E-2</v>
      </c>
      <c r="R123" s="603">
        <v>5.8999999999999997E-2</v>
      </c>
      <c r="S123" s="510">
        <v>22</v>
      </c>
      <c r="T123" s="510">
        <v>1.1200000000000001</v>
      </c>
      <c r="U123" s="510">
        <v>20</v>
      </c>
      <c r="V123" s="510">
        <v>9.0999999999999998E-2</v>
      </c>
      <c r="W123" s="510"/>
      <c r="X123" s="510"/>
      <c r="Y123" s="510"/>
      <c r="Z123" s="510">
        <v>1E-3</v>
      </c>
      <c r="AA123" s="510">
        <v>2.8000000000000001E-2</v>
      </c>
      <c r="AB123" s="510">
        <v>0.8</v>
      </c>
      <c r="AC123" s="510">
        <v>7.0000000000000001E-3</v>
      </c>
      <c r="AD123" s="579">
        <f t="shared" si="1"/>
        <v>0.45248868778280543</v>
      </c>
      <c r="AF123">
        <v>68</v>
      </c>
    </row>
    <row r="124" spans="1:34" ht="15" x14ac:dyDescent="0.2">
      <c r="A124" s="510">
        <v>123</v>
      </c>
      <c r="B124" s="511" t="s">
        <v>1136</v>
      </c>
      <c r="C124" s="511" t="s">
        <v>1759</v>
      </c>
      <c r="D124" s="510">
        <v>50</v>
      </c>
      <c r="E124" s="510">
        <v>3</v>
      </c>
      <c r="F124" s="510">
        <v>380</v>
      </c>
      <c r="G124" s="510">
        <v>114</v>
      </c>
      <c r="H124" s="578">
        <v>0.12</v>
      </c>
      <c r="I124" s="578">
        <v>0.18</v>
      </c>
      <c r="J124" s="578">
        <v>2.17</v>
      </c>
      <c r="K124" s="578">
        <v>0.16</v>
      </c>
      <c r="L124" s="601">
        <v>1.39</v>
      </c>
      <c r="M124" s="578">
        <v>1.39</v>
      </c>
      <c r="N124" s="578">
        <v>0.14000000000000001</v>
      </c>
      <c r="O124" s="578">
        <v>0.09</v>
      </c>
      <c r="P124" s="510">
        <v>4.3999999999999997E-2</v>
      </c>
      <c r="Q124" s="603">
        <v>4.3999999999999997E-2</v>
      </c>
      <c r="R124" s="603">
        <v>4.3999999999999997E-2</v>
      </c>
      <c r="S124" s="510">
        <v>22</v>
      </c>
      <c r="T124" s="510">
        <v>1.26</v>
      </c>
      <c r="U124" s="510">
        <v>20</v>
      </c>
      <c r="V124" s="510">
        <v>9.0999999999999998E-2</v>
      </c>
      <c r="W124" s="510"/>
      <c r="X124" s="510"/>
      <c r="Y124" s="510"/>
      <c r="Z124" s="510">
        <v>0.01</v>
      </c>
      <c r="AA124" s="510">
        <v>3.1E-2</v>
      </c>
      <c r="AB124" s="510">
        <v>0.85</v>
      </c>
      <c r="AC124" s="510">
        <v>7.3000000000000001E-3</v>
      </c>
      <c r="AD124" s="579">
        <f t="shared" si="1"/>
        <v>0.46082949308755761</v>
      </c>
      <c r="AF124">
        <v>68.5</v>
      </c>
    </row>
    <row r="125" spans="1:34" ht="15" x14ac:dyDescent="0.2">
      <c r="A125" s="510">
        <v>124</v>
      </c>
      <c r="B125" s="511" t="s">
        <v>1136</v>
      </c>
      <c r="C125" s="511" t="s">
        <v>1759</v>
      </c>
      <c r="D125" s="510">
        <v>50</v>
      </c>
      <c r="E125" s="510">
        <v>3</v>
      </c>
      <c r="F125" s="510">
        <v>400</v>
      </c>
      <c r="G125" s="510">
        <v>120</v>
      </c>
      <c r="H125" s="578">
        <v>0.11</v>
      </c>
      <c r="I125" s="578">
        <v>0.18</v>
      </c>
      <c r="J125" s="578">
        <v>2.06</v>
      </c>
      <c r="K125" s="578">
        <v>0.16</v>
      </c>
      <c r="L125" s="601">
        <v>1.32</v>
      </c>
      <c r="M125" s="578">
        <v>1.32</v>
      </c>
      <c r="N125" s="578">
        <v>0.13</v>
      </c>
      <c r="O125" s="578">
        <v>0.08</v>
      </c>
      <c r="P125" s="510">
        <v>4.3999999999999997E-2</v>
      </c>
      <c r="Q125" s="603">
        <v>4.3999999999999997E-2</v>
      </c>
      <c r="R125" s="603">
        <v>4.3999999999999997E-2</v>
      </c>
      <c r="S125" s="510">
        <v>22</v>
      </c>
      <c r="T125" s="510">
        <v>1.26</v>
      </c>
      <c r="U125" s="510">
        <v>20</v>
      </c>
      <c r="V125" s="510">
        <v>9.0999999999999998E-2</v>
      </c>
      <c r="W125" s="510"/>
      <c r="X125" s="510"/>
      <c r="Y125" s="510"/>
      <c r="Z125" s="510">
        <v>0.01</v>
      </c>
      <c r="AA125" s="510">
        <v>3.1E-2</v>
      </c>
      <c r="AB125" s="510">
        <v>0.85</v>
      </c>
      <c r="AC125" s="510">
        <v>7.3000000000000001E-3</v>
      </c>
      <c r="AD125" s="579">
        <f t="shared" si="1"/>
        <v>0.4854368932038835</v>
      </c>
      <c r="AF125">
        <v>68.8</v>
      </c>
    </row>
    <row r="126" spans="1:34" ht="15" x14ac:dyDescent="0.2">
      <c r="A126" s="510">
        <v>125</v>
      </c>
      <c r="B126" s="511" t="s">
        <v>1136</v>
      </c>
      <c r="C126" s="511" t="s">
        <v>1154</v>
      </c>
      <c r="D126" s="510">
        <v>50</v>
      </c>
      <c r="E126" s="510">
        <v>3</v>
      </c>
      <c r="F126" s="510">
        <v>380</v>
      </c>
      <c r="G126" s="510">
        <v>140</v>
      </c>
      <c r="H126" s="578">
        <v>0.14000000000000001</v>
      </c>
      <c r="I126" s="578">
        <v>0.21</v>
      </c>
      <c r="J126" s="578">
        <v>2.34</v>
      </c>
      <c r="K126" s="578">
        <v>0.18</v>
      </c>
      <c r="L126" s="601">
        <v>1.53</v>
      </c>
      <c r="M126" s="578">
        <v>1.53</v>
      </c>
      <c r="N126" s="578">
        <v>0.16</v>
      </c>
      <c r="O126" s="578">
        <v>0.1</v>
      </c>
      <c r="P126" s="510">
        <v>3.1699999999999999E-2</v>
      </c>
      <c r="Q126" s="603">
        <v>3.1699999999999999E-2</v>
      </c>
      <c r="R126" s="603">
        <v>3.1699999999999999E-2</v>
      </c>
      <c r="S126" s="510">
        <v>22</v>
      </c>
      <c r="T126" s="510">
        <v>1.34</v>
      </c>
      <c r="U126" s="510">
        <v>20</v>
      </c>
      <c r="V126" s="510">
        <v>9.0999999999999998E-2</v>
      </c>
      <c r="W126" s="510"/>
      <c r="X126" s="510"/>
      <c r="Y126" s="510"/>
      <c r="Z126" s="510">
        <v>0.01</v>
      </c>
      <c r="AA126" s="510">
        <v>3.2000000000000001E-2</v>
      </c>
      <c r="AB126" s="510">
        <v>0.85</v>
      </c>
      <c r="AC126" s="510">
        <v>7.0000000000000001E-3</v>
      </c>
      <c r="AD126" s="579">
        <f t="shared" si="1"/>
        <v>0.42735042735042739</v>
      </c>
      <c r="AF126">
        <v>70</v>
      </c>
    </row>
    <row r="127" spans="1:34" ht="15" x14ac:dyDescent="0.2">
      <c r="A127" s="510">
        <v>126</v>
      </c>
      <c r="B127" s="511" t="s">
        <v>1136</v>
      </c>
      <c r="C127" s="511" t="s">
        <v>1154</v>
      </c>
      <c r="D127" s="510">
        <v>50</v>
      </c>
      <c r="E127" s="510">
        <v>3</v>
      </c>
      <c r="F127" s="510">
        <v>400</v>
      </c>
      <c r="G127" s="510">
        <v>140</v>
      </c>
      <c r="H127" s="578">
        <v>0.13</v>
      </c>
      <c r="I127" s="578">
        <v>0.19</v>
      </c>
      <c r="J127" s="578">
        <v>2.11</v>
      </c>
      <c r="K127" s="578">
        <v>0.16</v>
      </c>
      <c r="L127" s="601">
        <v>1.38</v>
      </c>
      <c r="M127" s="578">
        <v>1.38</v>
      </c>
      <c r="N127" s="578">
        <v>0.14000000000000001</v>
      </c>
      <c r="O127" s="578">
        <v>0.09</v>
      </c>
      <c r="P127" s="510">
        <v>3.1699999999999999E-2</v>
      </c>
      <c r="Q127" s="603">
        <v>3.1699999999999999E-2</v>
      </c>
      <c r="R127" s="603">
        <v>3.1699999999999999E-2</v>
      </c>
      <c r="S127" s="510">
        <v>22</v>
      </c>
      <c r="T127" s="510">
        <v>1.34</v>
      </c>
      <c r="U127" s="510">
        <v>20</v>
      </c>
      <c r="V127" s="510">
        <v>9.0999999999999998E-2</v>
      </c>
      <c r="W127" s="510"/>
      <c r="X127" s="510"/>
      <c r="Y127" s="510"/>
      <c r="Z127" s="510">
        <v>0.01</v>
      </c>
      <c r="AA127" s="510">
        <v>3.2000000000000001E-2</v>
      </c>
      <c r="AB127" s="510">
        <v>0.85</v>
      </c>
      <c r="AC127" s="510">
        <v>7.0000000000000001E-3</v>
      </c>
      <c r="AD127" s="579">
        <f t="shared" si="1"/>
        <v>0.47393364928909953</v>
      </c>
      <c r="AF127">
        <v>71</v>
      </c>
    </row>
    <row r="128" spans="1:34" ht="15" x14ac:dyDescent="0.2">
      <c r="A128" s="510">
        <v>127</v>
      </c>
      <c r="B128" s="511" t="s">
        <v>1136</v>
      </c>
      <c r="C128" s="511" t="s">
        <v>1760</v>
      </c>
      <c r="D128" s="510">
        <v>50</v>
      </c>
      <c r="E128" s="510">
        <v>3</v>
      </c>
      <c r="F128" s="510">
        <v>380</v>
      </c>
      <c r="G128" s="510">
        <v>160</v>
      </c>
      <c r="H128" s="578">
        <v>0.13</v>
      </c>
      <c r="I128" s="578">
        <v>0.19</v>
      </c>
      <c r="J128" s="578">
        <v>2.2400000000000002</v>
      </c>
      <c r="K128" s="578">
        <v>0.17</v>
      </c>
      <c r="L128" s="601">
        <v>1.38</v>
      </c>
      <c r="M128" s="578">
        <v>1.38</v>
      </c>
      <c r="N128" s="578">
        <v>0.14000000000000001</v>
      </c>
      <c r="O128" s="578">
        <v>0.08</v>
      </c>
      <c r="P128" s="510">
        <v>2.4E-2</v>
      </c>
      <c r="Q128" s="603">
        <v>2.4E-2</v>
      </c>
      <c r="R128" s="603">
        <v>2.4E-2</v>
      </c>
      <c r="S128" s="510">
        <v>22</v>
      </c>
      <c r="T128" s="510">
        <v>1.52</v>
      </c>
      <c r="U128" s="510">
        <v>20</v>
      </c>
      <c r="V128" s="510">
        <v>9.0999999999999998E-2</v>
      </c>
      <c r="W128" s="510"/>
      <c r="X128" s="510"/>
      <c r="Y128" s="510"/>
      <c r="Z128" s="510">
        <v>1.0999999999999999E-2</v>
      </c>
      <c r="AA128" s="510">
        <v>3.5000000000000003E-2</v>
      </c>
      <c r="AB128" s="510">
        <v>0.9</v>
      </c>
      <c r="AC128" s="510">
        <v>8.9999999999999993E-3</v>
      </c>
      <c r="AD128" s="579">
        <f t="shared" si="1"/>
        <v>0.4464285714285714</v>
      </c>
      <c r="AF128">
        <v>71.5</v>
      </c>
    </row>
    <row r="129" spans="1:32" ht="15" x14ac:dyDescent="0.2">
      <c r="A129" s="510">
        <v>128</v>
      </c>
      <c r="B129" s="511" t="s">
        <v>1136</v>
      </c>
      <c r="C129" s="511" t="s">
        <v>1760</v>
      </c>
      <c r="D129" s="510">
        <v>50</v>
      </c>
      <c r="E129" s="510">
        <v>3</v>
      </c>
      <c r="F129" s="510">
        <v>400</v>
      </c>
      <c r="G129" s="510">
        <v>160</v>
      </c>
      <c r="H129" s="578">
        <v>0.12</v>
      </c>
      <c r="I129" s="578">
        <v>0.17</v>
      </c>
      <c r="J129" s="578">
        <v>2.02</v>
      </c>
      <c r="K129" s="578">
        <v>0.15</v>
      </c>
      <c r="L129" s="601">
        <v>1.25</v>
      </c>
      <c r="M129" s="578">
        <v>1.25</v>
      </c>
      <c r="N129" s="578">
        <v>0.13</v>
      </c>
      <c r="O129" s="578">
        <v>0.08</v>
      </c>
      <c r="P129" s="510">
        <v>2.4E-2</v>
      </c>
      <c r="Q129" s="603">
        <v>2.4E-2</v>
      </c>
      <c r="R129" s="603">
        <v>2.4E-2</v>
      </c>
      <c r="S129" s="510">
        <v>22</v>
      </c>
      <c r="T129" s="510">
        <v>1.52</v>
      </c>
      <c r="U129" s="510">
        <v>20</v>
      </c>
      <c r="V129" s="510">
        <v>9.0999999999999998E-2</v>
      </c>
      <c r="W129" s="510"/>
      <c r="X129" s="510"/>
      <c r="Y129" s="510"/>
      <c r="Z129" s="510">
        <v>1.0999999999999999E-2</v>
      </c>
      <c r="AA129" s="510">
        <v>3.5000000000000003E-2</v>
      </c>
      <c r="AB129" s="510">
        <v>0.9</v>
      </c>
      <c r="AC129" s="510">
        <v>8.9999999999999993E-3</v>
      </c>
      <c r="AD129" s="579">
        <f t="shared" si="1"/>
        <v>0.49504950495049505</v>
      </c>
      <c r="AF129">
        <v>72</v>
      </c>
    </row>
    <row r="130" spans="1:32" ht="15" x14ac:dyDescent="0.2">
      <c r="A130" s="510">
        <v>129</v>
      </c>
      <c r="B130" s="511" t="s">
        <v>1136</v>
      </c>
      <c r="C130" s="511" t="s">
        <v>1761</v>
      </c>
      <c r="D130" s="510">
        <v>50</v>
      </c>
      <c r="E130" s="510">
        <v>3</v>
      </c>
      <c r="F130" s="510">
        <v>380</v>
      </c>
      <c r="G130" s="510">
        <v>182</v>
      </c>
      <c r="H130" s="578">
        <v>0.13</v>
      </c>
      <c r="I130" s="578">
        <v>0.19</v>
      </c>
      <c r="J130" s="578">
        <v>2.15</v>
      </c>
      <c r="K130" s="578">
        <v>0.18</v>
      </c>
      <c r="L130" s="601">
        <v>1.29</v>
      </c>
      <c r="M130" s="578">
        <v>1.29</v>
      </c>
      <c r="N130" s="578">
        <v>0.13</v>
      </c>
      <c r="O130" s="578">
        <v>0.08</v>
      </c>
      <c r="P130" s="510">
        <v>1.9900000000000001E-2</v>
      </c>
      <c r="Q130" s="603">
        <v>1.9900000000000001E-2</v>
      </c>
      <c r="R130" s="603">
        <v>1.9900000000000001E-2</v>
      </c>
      <c r="S130" s="510">
        <v>22</v>
      </c>
      <c r="T130" s="510">
        <v>1.69</v>
      </c>
      <c r="U130" s="510">
        <v>20</v>
      </c>
      <c r="V130" s="510">
        <v>9.0999999999999998E-2</v>
      </c>
      <c r="W130" s="510"/>
      <c r="X130" s="510"/>
      <c r="Y130" s="510"/>
      <c r="Z130" s="510">
        <v>1.2E-2</v>
      </c>
      <c r="AA130" s="510">
        <v>3.7999999999999999E-2</v>
      </c>
      <c r="AB130" s="510">
        <v>1</v>
      </c>
      <c r="AC130" s="510">
        <v>0.01</v>
      </c>
      <c r="AD130" s="579">
        <f t="shared" si="1"/>
        <v>0.46511627906976744</v>
      </c>
      <c r="AF130">
        <v>72.5</v>
      </c>
    </row>
    <row r="131" spans="1:32" ht="15" x14ac:dyDescent="0.2">
      <c r="A131" s="510">
        <v>130</v>
      </c>
      <c r="B131" s="511" t="s">
        <v>1136</v>
      </c>
      <c r="C131" s="511" t="s">
        <v>1761</v>
      </c>
      <c r="D131" s="510">
        <v>50</v>
      </c>
      <c r="E131" s="510">
        <v>3</v>
      </c>
      <c r="F131" s="510">
        <v>400</v>
      </c>
      <c r="G131" s="510">
        <v>182</v>
      </c>
      <c r="H131" s="578">
        <v>0.12</v>
      </c>
      <c r="I131" s="578">
        <v>0.17</v>
      </c>
      <c r="J131" s="578">
        <v>1.94</v>
      </c>
      <c r="K131" s="578">
        <v>0.16</v>
      </c>
      <c r="L131" s="601">
        <v>1.1599999999999999</v>
      </c>
      <c r="M131" s="578">
        <v>1.1599999999999999</v>
      </c>
      <c r="N131" s="578">
        <v>0.12</v>
      </c>
      <c r="O131" s="578">
        <v>7.0000000000000007E-2</v>
      </c>
      <c r="P131" s="510">
        <v>1.9900000000000001E-2</v>
      </c>
      <c r="Q131" s="603">
        <v>1.9900000000000001E-2</v>
      </c>
      <c r="R131" s="603">
        <v>1.9900000000000001E-2</v>
      </c>
      <c r="S131" s="510">
        <v>22</v>
      </c>
      <c r="T131" s="510">
        <v>1.69</v>
      </c>
      <c r="U131" s="510">
        <v>20</v>
      </c>
      <c r="V131" s="510">
        <v>9.0999999999999998E-2</v>
      </c>
      <c r="W131" s="510"/>
      <c r="X131" s="510"/>
      <c r="Y131" s="510"/>
      <c r="Z131" s="510">
        <v>1.2E-2</v>
      </c>
      <c r="AA131" s="510">
        <v>3.7999999999999999E-2</v>
      </c>
      <c r="AB131" s="510">
        <v>1</v>
      </c>
      <c r="AC131" s="510">
        <v>0.01</v>
      </c>
      <c r="AD131" s="579">
        <f t="shared" si="1"/>
        <v>0.51546391752577325</v>
      </c>
      <c r="AF131">
        <v>73.2</v>
      </c>
    </row>
    <row r="132" spans="1:32" ht="15" x14ac:dyDescent="0.2">
      <c r="A132" s="510">
        <v>131</v>
      </c>
      <c r="B132" s="511" t="s">
        <v>1136</v>
      </c>
      <c r="C132" s="511" t="s">
        <v>1762</v>
      </c>
      <c r="D132" s="510">
        <v>50</v>
      </c>
      <c r="E132" s="510">
        <v>3</v>
      </c>
      <c r="F132" s="510">
        <v>380</v>
      </c>
      <c r="G132" s="510">
        <v>200</v>
      </c>
      <c r="H132" s="578">
        <v>0.12</v>
      </c>
      <c r="I132" s="578">
        <v>0.18</v>
      </c>
      <c r="J132" s="578">
        <v>2.11</v>
      </c>
      <c r="K132" s="578">
        <v>0.17</v>
      </c>
      <c r="L132" s="601">
        <v>1.28</v>
      </c>
      <c r="M132" s="578">
        <v>1.28</v>
      </c>
      <c r="N132" s="578">
        <v>0.13</v>
      </c>
      <c r="O132" s="578">
        <v>0.08</v>
      </c>
      <c r="P132" s="510">
        <v>1.55E-2</v>
      </c>
      <c r="Q132" s="603">
        <v>1.55E-2</v>
      </c>
      <c r="R132" s="603">
        <v>1.55E-2</v>
      </c>
      <c r="S132" s="510">
        <v>22</v>
      </c>
      <c r="T132" s="510">
        <v>1.82</v>
      </c>
      <c r="U132" s="510">
        <v>20</v>
      </c>
      <c r="V132" s="510">
        <v>9.0999999999999998E-2</v>
      </c>
      <c r="W132" s="510"/>
      <c r="X132" s="510"/>
      <c r="Y132" s="510"/>
      <c r="Z132" s="510">
        <v>1.2E-2</v>
      </c>
      <c r="AA132" s="510">
        <v>4.2000000000000003E-2</v>
      </c>
      <c r="AB132" s="510">
        <v>1.1000000000000001</v>
      </c>
      <c r="AC132" s="510">
        <v>1.2E-2</v>
      </c>
      <c r="AD132" s="579">
        <f t="shared" si="1"/>
        <v>0.47393364928909953</v>
      </c>
      <c r="AF132">
        <v>75</v>
      </c>
    </row>
    <row r="133" spans="1:32" ht="15" x14ac:dyDescent="0.2">
      <c r="A133" s="510">
        <v>132</v>
      </c>
      <c r="B133" s="511" t="s">
        <v>1136</v>
      </c>
      <c r="C133" s="511" t="s">
        <v>1762</v>
      </c>
      <c r="D133" s="510">
        <v>50</v>
      </c>
      <c r="E133" s="510">
        <v>3</v>
      </c>
      <c r="F133" s="510">
        <v>400</v>
      </c>
      <c r="G133" s="510">
        <v>200</v>
      </c>
      <c r="H133" s="578">
        <v>0.11</v>
      </c>
      <c r="I133" s="578">
        <v>0.16</v>
      </c>
      <c r="J133" s="578">
        <v>1.91</v>
      </c>
      <c r="K133" s="578">
        <v>0.15</v>
      </c>
      <c r="L133" s="601">
        <v>1.1499999999999999</v>
      </c>
      <c r="M133" s="578">
        <v>1.1499999999999999</v>
      </c>
      <c r="N133" s="578">
        <v>0.12</v>
      </c>
      <c r="O133" s="578">
        <v>0.08</v>
      </c>
      <c r="P133" s="510">
        <v>1.55E-2</v>
      </c>
      <c r="Q133" s="603">
        <v>1.55E-2</v>
      </c>
      <c r="R133" s="603">
        <v>1.55E-2</v>
      </c>
      <c r="S133" s="510">
        <v>22</v>
      </c>
      <c r="T133" s="510">
        <v>1.82</v>
      </c>
      <c r="U133" s="510">
        <v>20</v>
      </c>
      <c r="V133" s="510">
        <v>9.0999999999999998E-2</v>
      </c>
      <c r="W133" s="510"/>
      <c r="X133" s="510"/>
      <c r="Y133" s="510"/>
      <c r="Z133" s="510">
        <v>1.2E-2</v>
      </c>
      <c r="AA133" s="510">
        <v>4.2000000000000003E-2</v>
      </c>
      <c r="AB133" s="510">
        <v>1.1000000000000001</v>
      </c>
      <c r="AC133" s="510">
        <v>1.2E-2</v>
      </c>
      <c r="AD133" s="579">
        <f t="shared" si="1"/>
        <v>0.52356020942408377</v>
      </c>
      <c r="AF133">
        <v>77</v>
      </c>
    </row>
    <row r="134" spans="1:32" ht="15" x14ac:dyDescent="0.2">
      <c r="A134" s="510">
        <v>133</v>
      </c>
      <c r="B134" s="511" t="s">
        <v>1136</v>
      </c>
      <c r="C134" s="511" t="s">
        <v>1763</v>
      </c>
      <c r="D134" s="510">
        <v>50</v>
      </c>
      <c r="E134" s="510">
        <v>3</v>
      </c>
      <c r="F134" s="510">
        <v>380</v>
      </c>
      <c r="G134" s="510">
        <v>81.5</v>
      </c>
      <c r="H134" s="578">
        <v>0.11</v>
      </c>
      <c r="I134" s="578">
        <v>0.16</v>
      </c>
      <c r="J134" s="578">
        <v>2</v>
      </c>
      <c r="K134" s="578">
        <v>0.15</v>
      </c>
      <c r="L134" s="601">
        <v>1.3</v>
      </c>
      <c r="M134" s="578">
        <v>1.3</v>
      </c>
      <c r="N134" s="578">
        <v>0.13</v>
      </c>
      <c r="O134" s="578">
        <v>0.08</v>
      </c>
      <c r="P134" s="510">
        <v>5.8999999999999997E-2</v>
      </c>
      <c r="Q134" s="603">
        <v>5.8999999999999997E-2</v>
      </c>
      <c r="R134" s="603">
        <v>5.8999999999999997E-2</v>
      </c>
      <c r="S134" s="510">
        <v>22</v>
      </c>
      <c r="T134" s="510">
        <v>1.1200000000000001</v>
      </c>
      <c r="U134" s="510">
        <v>20</v>
      </c>
      <c r="V134" s="510">
        <v>9.0999999999999998E-2</v>
      </c>
      <c r="W134" s="510"/>
      <c r="X134" s="510"/>
      <c r="Y134" s="510"/>
      <c r="Z134" s="510">
        <v>0.01</v>
      </c>
      <c r="AA134" s="510">
        <v>2.8000000000000001E-2</v>
      </c>
      <c r="AB134" s="510">
        <v>0.8</v>
      </c>
      <c r="AC134" s="510">
        <v>7.0000000000000001E-3</v>
      </c>
      <c r="AD134" s="579">
        <f t="shared" si="1"/>
        <v>0.5</v>
      </c>
      <c r="AF134">
        <v>78</v>
      </c>
    </row>
    <row r="135" spans="1:32" ht="15" x14ac:dyDescent="0.2">
      <c r="A135" s="510">
        <v>134</v>
      </c>
      <c r="B135" s="511" t="s">
        <v>1136</v>
      </c>
      <c r="C135" s="511" t="s">
        <v>1763</v>
      </c>
      <c r="D135" s="510">
        <v>50</v>
      </c>
      <c r="E135" s="510">
        <v>3</v>
      </c>
      <c r="F135" s="510">
        <v>400</v>
      </c>
      <c r="G135" s="510">
        <v>81.5</v>
      </c>
      <c r="H135" s="578">
        <v>0.11</v>
      </c>
      <c r="I135" s="578">
        <v>0.15</v>
      </c>
      <c r="J135" s="578">
        <v>1.8</v>
      </c>
      <c r="K135" s="578">
        <v>0.13</v>
      </c>
      <c r="L135" s="601">
        <v>1.17</v>
      </c>
      <c r="M135" s="578">
        <v>1.17</v>
      </c>
      <c r="N135" s="578">
        <v>0.11</v>
      </c>
      <c r="O135" s="578">
        <v>7.0000000000000007E-2</v>
      </c>
      <c r="P135" s="510">
        <v>5.8999999999999997E-2</v>
      </c>
      <c r="Q135" s="603">
        <v>5.8999999999999997E-2</v>
      </c>
      <c r="R135" s="603">
        <v>5.8999999999999997E-2</v>
      </c>
      <c r="S135" s="510">
        <v>22</v>
      </c>
      <c r="T135" s="510">
        <v>1.1200000000000001</v>
      </c>
      <c r="U135" s="510">
        <v>20</v>
      </c>
      <c r="V135" s="510">
        <v>9.0999999999999998E-2</v>
      </c>
      <c r="W135" s="510"/>
      <c r="X135" s="510"/>
      <c r="Y135" s="510"/>
      <c r="Z135" s="510">
        <v>0.01</v>
      </c>
      <c r="AA135" s="510">
        <v>2.8000000000000001E-2</v>
      </c>
      <c r="AB135" s="510">
        <v>0.8</v>
      </c>
      <c r="AC135" s="510">
        <v>7.0000000000000001E-3</v>
      </c>
      <c r="AD135" s="579">
        <f t="shared" si="1"/>
        <v>0.55555555555555558</v>
      </c>
      <c r="AF135">
        <v>79</v>
      </c>
    </row>
    <row r="136" spans="1:32" ht="15" x14ac:dyDescent="0.2">
      <c r="A136" s="510">
        <v>135</v>
      </c>
      <c r="B136" s="511" t="s">
        <v>1136</v>
      </c>
      <c r="C136" s="511" t="s">
        <v>1764</v>
      </c>
      <c r="D136" s="510">
        <v>50</v>
      </c>
      <c r="E136" s="510">
        <v>3</v>
      </c>
      <c r="F136" s="510">
        <v>380</v>
      </c>
      <c r="G136" s="510">
        <v>97</v>
      </c>
      <c r="H136" s="578">
        <v>0.1</v>
      </c>
      <c r="I136" s="578">
        <v>0.15</v>
      </c>
      <c r="J136" s="578">
        <v>1.85</v>
      </c>
      <c r="K136" s="578">
        <v>0.14000000000000001</v>
      </c>
      <c r="L136" s="601">
        <v>1.18</v>
      </c>
      <c r="M136" s="578">
        <v>1.18</v>
      </c>
      <c r="N136" s="578">
        <v>0.12</v>
      </c>
      <c r="O136" s="578">
        <v>0.08</v>
      </c>
      <c r="P136" s="510">
        <v>4.3999999999999997E-2</v>
      </c>
      <c r="Q136" s="603">
        <v>4.3999999999999997E-2</v>
      </c>
      <c r="R136" s="603">
        <v>4.3999999999999997E-2</v>
      </c>
      <c r="S136" s="510">
        <v>22</v>
      </c>
      <c r="T136" s="510">
        <v>1.26</v>
      </c>
      <c r="U136" s="510">
        <v>20</v>
      </c>
      <c r="V136" s="510">
        <v>9.0999999999999998E-2</v>
      </c>
      <c r="W136" s="510"/>
      <c r="X136" s="510"/>
      <c r="Y136" s="510"/>
      <c r="Z136" s="510">
        <v>0.01</v>
      </c>
      <c r="AA136" s="510">
        <v>3.1E-2</v>
      </c>
      <c r="AB136" s="510">
        <v>0.85</v>
      </c>
      <c r="AC136" s="510">
        <v>7.3000000000000001E-3</v>
      </c>
      <c r="AD136" s="579">
        <f t="shared" si="1"/>
        <v>0.54054054054054046</v>
      </c>
      <c r="AF136">
        <v>80</v>
      </c>
    </row>
    <row r="137" spans="1:32" ht="15" x14ac:dyDescent="0.2">
      <c r="A137" s="510">
        <v>136</v>
      </c>
      <c r="B137" s="511" t="s">
        <v>1136</v>
      </c>
      <c r="C137" s="511" t="s">
        <v>1764</v>
      </c>
      <c r="D137" s="510">
        <v>50</v>
      </c>
      <c r="E137" s="510">
        <v>3</v>
      </c>
      <c r="F137" s="510">
        <v>400</v>
      </c>
      <c r="G137" s="510">
        <v>97</v>
      </c>
      <c r="H137" s="578">
        <v>0.09</v>
      </c>
      <c r="I137" s="578">
        <v>0.15</v>
      </c>
      <c r="J137" s="578">
        <v>1.67</v>
      </c>
      <c r="K137" s="578">
        <v>0.13</v>
      </c>
      <c r="L137" s="601">
        <v>1.07</v>
      </c>
      <c r="M137" s="578">
        <v>1.07</v>
      </c>
      <c r="N137" s="578">
        <v>0.11</v>
      </c>
      <c r="O137" s="578">
        <v>0.06</v>
      </c>
      <c r="P137" s="510">
        <v>4.3999999999999997E-2</v>
      </c>
      <c r="Q137" s="603">
        <v>4.3999999999999997E-2</v>
      </c>
      <c r="R137" s="603">
        <v>4.3999999999999997E-2</v>
      </c>
      <c r="S137" s="510">
        <v>22</v>
      </c>
      <c r="T137" s="510">
        <v>1.26</v>
      </c>
      <c r="U137" s="510">
        <v>20</v>
      </c>
      <c r="V137" s="510">
        <v>9.0999999999999998E-2</v>
      </c>
      <c r="W137" s="510"/>
      <c r="X137" s="510"/>
      <c r="Y137" s="510"/>
      <c r="Z137" s="510">
        <v>0.01</v>
      </c>
      <c r="AA137" s="510">
        <v>3.1E-2</v>
      </c>
      <c r="AB137" s="510">
        <v>0.85</v>
      </c>
      <c r="AC137" s="510">
        <v>7.3000000000000001E-3</v>
      </c>
      <c r="AD137" s="579">
        <f t="shared" si="1"/>
        <v>0.5988023952095809</v>
      </c>
      <c r="AF137">
        <v>81.5</v>
      </c>
    </row>
    <row r="138" spans="1:32" ht="15" x14ac:dyDescent="0.2">
      <c r="A138" s="510">
        <v>137</v>
      </c>
      <c r="B138" s="511" t="s">
        <v>1136</v>
      </c>
      <c r="C138" s="511" t="s">
        <v>1156</v>
      </c>
      <c r="D138" s="510">
        <v>50</v>
      </c>
      <c r="E138" s="510">
        <v>3</v>
      </c>
      <c r="F138" s="510">
        <v>380</v>
      </c>
      <c r="G138" s="510">
        <v>120</v>
      </c>
      <c r="H138" s="578">
        <v>0.12</v>
      </c>
      <c r="I138" s="578">
        <v>0.18</v>
      </c>
      <c r="J138" s="578">
        <v>2.0099999999999998</v>
      </c>
      <c r="K138" s="578">
        <v>0.15</v>
      </c>
      <c r="L138" s="601">
        <v>1.31</v>
      </c>
      <c r="M138" s="578">
        <v>1.31</v>
      </c>
      <c r="N138" s="578">
        <v>0.14000000000000001</v>
      </c>
      <c r="O138" s="578">
        <v>0.09</v>
      </c>
      <c r="P138" s="510">
        <v>3.1699999999999999E-2</v>
      </c>
      <c r="Q138" s="603">
        <v>3.1699999999999999E-2</v>
      </c>
      <c r="R138" s="603">
        <v>3.1699999999999999E-2</v>
      </c>
      <c r="S138" s="510">
        <v>22</v>
      </c>
      <c r="T138" s="510">
        <v>1.34</v>
      </c>
      <c r="U138" s="510">
        <v>20</v>
      </c>
      <c r="V138" s="510">
        <v>9.0999999999999998E-2</v>
      </c>
      <c r="W138" s="510"/>
      <c r="X138" s="510"/>
      <c r="Y138" s="510"/>
      <c r="Z138" s="510">
        <v>0.01</v>
      </c>
      <c r="AA138" s="510">
        <v>3.2000000000000001E-2</v>
      </c>
      <c r="AB138" s="510">
        <v>0.85</v>
      </c>
      <c r="AC138" s="510">
        <v>7.0000000000000001E-3</v>
      </c>
      <c r="AD138" s="579">
        <f t="shared" si="1"/>
        <v>0.49751243781094534</v>
      </c>
      <c r="AF138">
        <v>82</v>
      </c>
    </row>
    <row r="139" spans="1:32" ht="15" x14ac:dyDescent="0.2">
      <c r="A139" s="510">
        <v>138</v>
      </c>
      <c r="B139" s="511" t="s">
        <v>1136</v>
      </c>
      <c r="C139" s="511" t="s">
        <v>1156</v>
      </c>
      <c r="D139" s="510">
        <v>50</v>
      </c>
      <c r="E139" s="510">
        <v>3</v>
      </c>
      <c r="F139" s="510">
        <v>400</v>
      </c>
      <c r="G139" s="510">
        <v>120</v>
      </c>
      <c r="H139" s="578">
        <v>0.11</v>
      </c>
      <c r="I139" s="578">
        <v>0.16</v>
      </c>
      <c r="J139" s="578">
        <v>1.81</v>
      </c>
      <c r="K139" s="578">
        <v>0.14000000000000001</v>
      </c>
      <c r="L139" s="601">
        <v>1.18</v>
      </c>
      <c r="M139" s="578">
        <v>1.18</v>
      </c>
      <c r="N139" s="578">
        <v>0.12</v>
      </c>
      <c r="O139" s="578">
        <v>0.08</v>
      </c>
      <c r="P139" s="510">
        <v>3.1699999999999999E-2</v>
      </c>
      <c r="Q139" s="603">
        <v>3.1699999999999999E-2</v>
      </c>
      <c r="R139" s="603">
        <v>3.1699999999999999E-2</v>
      </c>
      <c r="S139" s="510">
        <v>22</v>
      </c>
      <c r="T139" s="510">
        <v>1.34</v>
      </c>
      <c r="U139" s="510">
        <v>20</v>
      </c>
      <c r="V139" s="510">
        <v>9.0999999999999998E-2</v>
      </c>
      <c r="W139" s="510"/>
      <c r="X139" s="510"/>
      <c r="Y139" s="510"/>
      <c r="Z139" s="510">
        <v>0.01</v>
      </c>
      <c r="AA139" s="510">
        <v>3.2000000000000001E-2</v>
      </c>
      <c r="AB139" s="510">
        <v>0.85</v>
      </c>
      <c r="AC139" s="510">
        <v>7.0000000000000001E-3</v>
      </c>
      <c r="AD139" s="579">
        <f t="shared" si="1"/>
        <v>0.5524861878453039</v>
      </c>
      <c r="AF139">
        <v>82.5</v>
      </c>
    </row>
    <row r="140" spans="1:32" ht="15" x14ac:dyDescent="0.2">
      <c r="A140" s="510">
        <v>139</v>
      </c>
      <c r="B140" s="511" t="s">
        <v>1136</v>
      </c>
      <c r="C140" s="511" t="s">
        <v>1765</v>
      </c>
      <c r="D140" s="510">
        <v>50</v>
      </c>
      <c r="E140" s="510">
        <v>3</v>
      </c>
      <c r="F140" s="510">
        <v>380</v>
      </c>
      <c r="G140" s="510">
        <v>140</v>
      </c>
      <c r="H140" s="578">
        <v>0.11</v>
      </c>
      <c r="I140" s="578">
        <v>0.17</v>
      </c>
      <c r="J140" s="578">
        <v>1.96</v>
      </c>
      <c r="K140" s="578">
        <v>0.15</v>
      </c>
      <c r="L140" s="601">
        <v>1.21</v>
      </c>
      <c r="M140" s="578">
        <v>1.21</v>
      </c>
      <c r="N140" s="578">
        <v>0.12</v>
      </c>
      <c r="O140" s="578">
        <v>7.0000000000000007E-2</v>
      </c>
      <c r="P140" s="510">
        <v>2.4E-2</v>
      </c>
      <c r="Q140" s="603">
        <v>2.4E-2</v>
      </c>
      <c r="R140" s="603">
        <v>2.4E-2</v>
      </c>
      <c r="S140" s="510">
        <v>22</v>
      </c>
      <c r="T140" s="510">
        <v>1.52</v>
      </c>
      <c r="U140" s="510">
        <v>20</v>
      </c>
      <c r="V140" s="510">
        <v>9.0999999999999998E-2</v>
      </c>
      <c r="W140" s="510"/>
      <c r="X140" s="510"/>
      <c r="Y140" s="510"/>
      <c r="Z140" s="510">
        <v>1.0999999999999999E-2</v>
      </c>
      <c r="AA140" s="510">
        <v>3.5000000000000003E-2</v>
      </c>
      <c r="AB140" s="510">
        <v>0.9</v>
      </c>
      <c r="AC140" s="510">
        <v>8.9999999999999993E-3</v>
      </c>
      <c r="AD140" s="579">
        <f t="shared" si="1"/>
        <v>0.51020408163265307</v>
      </c>
      <c r="AF140">
        <v>83</v>
      </c>
    </row>
    <row r="141" spans="1:32" ht="15" x14ac:dyDescent="0.2">
      <c r="A141" s="510">
        <v>140</v>
      </c>
      <c r="B141" s="511" t="s">
        <v>1136</v>
      </c>
      <c r="C141" s="511" t="s">
        <v>1765</v>
      </c>
      <c r="D141" s="510">
        <v>50</v>
      </c>
      <c r="E141" s="510">
        <v>3</v>
      </c>
      <c r="F141" s="510">
        <v>400</v>
      </c>
      <c r="G141" s="510">
        <v>140</v>
      </c>
      <c r="H141" s="578">
        <v>0.11</v>
      </c>
      <c r="I141" s="578">
        <v>0.15</v>
      </c>
      <c r="J141" s="578">
        <v>1.77</v>
      </c>
      <c r="K141" s="578">
        <v>0.13</v>
      </c>
      <c r="L141" s="601">
        <v>1.0900000000000001</v>
      </c>
      <c r="M141" s="578">
        <v>1.0900000000000001</v>
      </c>
      <c r="N141" s="578">
        <v>0.11</v>
      </c>
      <c r="O141" s="578">
        <v>7.0000000000000007E-2</v>
      </c>
      <c r="P141" s="510">
        <v>2.4E-2</v>
      </c>
      <c r="Q141" s="603">
        <v>2.4E-2</v>
      </c>
      <c r="R141" s="603">
        <v>2.4E-2</v>
      </c>
      <c r="S141" s="510">
        <v>22</v>
      </c>
      <c r="T141" s="510">
        <v>1.52</v>
      </c>
      <c r="U141" s="510">
        <v>20</v>
      </c>
      <c r="V141" s="510">
        <v>9.0999999999999998E-2</v>
      </c>
      <c r="W141" s="510"/>
      <c r="X141" s="510"/>
      <c r="Y141" s="510"/>
      <c r="Z141" s="510">
        <v>1.0999999999999999E-2</v>
      </c>
      <c r="AA141" s="510">
        <v>3.5000000000000003E-2</v>
      </c>
      <c r="AB141" s="510">
        <v>0.9</v>
      </c>
      <c r="AC141" s="510">
        <v>8.9999999999999993E-3</v>
      </c>
      <c r="AD141" s="579">
        <f t="shared" si="1"/>
        <v>0.56497175141242939</v>
      </c>
      <c r="AF141">
        <v>84</v>
      </c>
    </row>
    <row r="142" spans="1:32" ht="15" x14ac:dyDescent="0.2">
      <c r="A142" s="510">
        <v>141</v>
      </c>
      <c r="B142" s="511" t="s">
        <v>1136</v>
      </c>
      <c r="C142" s="511" t="s">
        <v>1766</v>
      </c>
      <c r="D142" s="510">
        <v>50</v>
      </c>
      <c r="E142" s="510">
        <v>3</v>
      </c>
      <c r="F142" s="510">
        <v>380</v>
      </c>
      <c r="G142" s="510">
        <v>159</v>
      </c>
      <c r="H142" s="578">
        <v>0.11</v>
      </c>
      <c r="I142" s="578">
        <v>0.16</v>
      </c>
      <c r="J142" s="578">
        <v>1.87</v>
      </c>
      <c r="K142" s="578">
        <v>0.15</v>
      </c>
      <c r="L142" s="601">
        <v>1.1299999999999999</v>
      </c>
      <c r="M142" s="578">
        <v>1.1299999999999999</v>
      </c>
      <c r="N142" s="578">
        <v>0.11</v>
      </c>
      <c r="O142" s="578">
        <v>7.0000000000000007E-2</v>
      </c>
      <c r="P142" s="510">
        <v>1.9900000000000001E-2</v>
      </c>
      <c r="Q142" s="603">
        <v>1.9900000000000001E-2</v>
      </c>
      <c r="R142" s="603">
        <v>1.9900000000000001E-2</v>
      </c>
      <c r="S142" s="510">
        <v>22</v>
      </c>
      <c r="T142" s="510">
        <v>1.69</v>
      </c>
      <c r="U142" s="510">
        <v>20</v>
      </c>
      <c r="V142" s="510">
        <v>9.0999999999999998E-2</v>
      </c>
      <c r="W142" s="510"/>
      <c r="X142" s="510"/>
      <c r="Y142" s="510"/>
      <c r="Z142" s="510">
        <v>1.2E-2</v>
      </c>
      <c r="AA142" s="510">
        <v>3.7999999999999999E-2</v>
      </c>
      <c r="AB142" s="510">
        <v>1</v>
      </c>
      <c r="AC142" s="510">
        <v>1E-3</v>
      </c>
      <c r="AD142" s="579">
        <f t="shared" si="1"/>
        <v>0.53475935828876997</v>
      </c>
      <c r="AF142">
        <v>85</v>
      </c>
    </row>
    <row r="143" spans="1:32" ht="15" x14ac:dyDescent="0.2">
      <c r="A143" s="510">
        <v>142</v>
      </c>
      <c r="B143" s="511" t="s">
        <v>1136</v>
      </c>
      <c r="C143" s="511" t="s">
        <v>1766</v>
      </c>
      <c r="D143" s="510">
        <v>50</v>
      </c>
      <c r="E143" s="510">
        <v>3</v>
      </c>
      <c r="F143" s="510">
        <v>400</v>
      </c>
      <c r="G143" s="510">
        <v>159</v>
      </c>
      <c r="H143" s="578">
        <v>0.11</v>
      </c>
      <c r="I143" s="578">
        <v>0.15</v>
      </c>
      <c r="J143" s="578">
        <v>1.7</v>
      </c>
      <c r="K143" s="578">
        <v>0.14000000000000001</v>
      </c>
      <c r="L143" s="601">
        <v>1.02</v>
      </c>
      <c r="M143" s="578">
        <v>1.02</v>
      </c>
      <c r="N143" s="578">
        <v>0.11</v>
      </c>
      <c r="O143" s="578">
        <v>0.06</v>
      </c>
      <c r="P143" s="510">
        <v>1.9900000000000001E-2</v>
      </c>
      <c r="Q143" s="603">
        <v>1.9900000000000001E-2</v>
      </c>
      <c r="R143" s="603">
        <v>1.9900000000000001E-2</v>
      </c>
      <c r="S143" s="510">
        <v>22</v>
      </c>
      <c r="T143" s="510">
        <v>1.69</v>
      </c>
      <c r="U143" s="510">
        <v>20</v>
      </c>
      <c r="V143" s="510">
        <v>9.0999999999999998E-2</v>
      </c>
      <c r="W143" s="510"/>
      <c r="X143" s="510"/>
      <c r="Y143" s="510"/>
      <c r="Z143" s="510">
        <v>1.2E-2</v>
      </c>
      <c r="AA143" s="510">
        <v>3.7999999999999999E-2</v>
      </c>
      <c r="AB143" s="510">
        <v>1</v>
      </c>
      <c r="AC143" s="510">
        <v>1E-3</v>
      </c>
      <c r="AD143" s="579">
        <f t="shared" si="1"/>
        <v>0.58823529411764708</v>
      </c>
      <c r="AF143">
        <v>87</v>
      </c>
    </row>
    <row r="144" spans="1:32" ht="15" x14ac:dyDescent="0.2">
      <c r="A144" s="510">
        <v>143</v>
      </c>
      <c r="B144" s="511" t="s">
        <v>1136</v>
      </c>
      <c r="C144" s="511" t="s">
        <v>1767</v>
      </c>
      <c r="D144" s="510">
        <v>50</v>
      </c>
      <c r="E144" s="510">
        <v>3</v>
      </c>
      <c r="F144" s="510">
        <v>380</v>
      </c>
      <c r="G144" s="510">
        <v>175</v>
      </c>
      <c r="H144" s="578">
        <v>0.11</v>
      </c>
      <c r="I144" s="578">
        <v>0.16</v>
      </c>
      <c r="J144" s="578">
        <v>1.85</v>
      </c>
      <c r="K144" s="578">
        <v>0.15</v>
      </c>
      <c r="L144" s="601">
        <v>1.1200000000000001</v>
      </c>
      <c r="M144" s="578">
        <v>1.1200000000000001</v>
      </c>
      <c r="N144" s="578">
        <v>0.11</v>
      </c>
      <c r="O144" s="578">
        <v>7.0000000000000007E-2</v>
      </c>
      <c r="P144" s="510">
        <v>1.55E-2</v>
      </c>
      <c r="Q144" s="603">
        <v>1.55E-2</v>
      </c>
      <c r="R144" s="603">
        <v>1.55E-2</v>
      </c>
      <c r="S144" s="510">
        <v>22</v>
      </c>
      <c r="T144" s="510">
        <v>1.82</v>
      </c>
      <c r="U144" s="510">
        <v>20</v>
      </c>
      <c r="V144" s="510">
        <v>9.0999999999999998E-2</v>
      </c>
      <c r="W144" s="510"/>
      <c r="X144" s="510"/>
      <c r="Y144" s="510"/>
      <c r="Z144" s="510">
        <v>1.2E-2</v>
      </c>
      <c r="AA144" s="510">
        <v>4.2000000000000003E-2</v>
      </c>
      <c r="AB144" s="510">
        <v>1.1000000000000001</v>
      </c>
      <c r="AC144" s="510">
        <v>1.2E-2</v>
      </c>
      <c r="AD144" s="579">
        <f t="shared" si="1"/>
        <v>0.54054054054054046</v>
      </c>
      <c r="AF144">
        <v>87.5</v>
      </c>
    </row>
    <row r="145" spans="1:32" ht="15" x14ac:dyDescent="0.2">
      <c r="A145" s="510">
        <v>144</v>
      </c>
      <c r="B145" s="511" t="s">
        <v>1136</v>
      </c>
      <c r="C145" s="511" t="s">
        <v>1767</v>
      </c>
      <c r="D145" s="510">
        <v>50</v>
      </c>
      <c r="E145" s="510">
        <v>3</v>
      </c>
      <c r="F145" s="510">
        <v>400</v>
      </c>
      <c r="G145" s="510">
        <v>175</v>
      </c>
      <c r="H145" s="578">
        <v>0.1</v>
      </c>
      <c r="I145" s="578">
        <v>0.14000000000000001</v>
      </c>
      <c r="J145" s="578">
        <v>1.67</v>
      </c>
      <c r="K145" s="578">
        <v>0.13</v>
      </c>
      <c r="L145" s="601">
        <v>1.01</v>
      </c>
      <c r="M145" s="578">
        <v>1.01</v>
      </c>
      <c r="N145" s="578">
        <v>0.11</v>
      </c>
      <c r="O145" s="578">
        <v>7.0000000000000007E-2</v>
      </c>
      <c r="P145" s="510">
        <v>1.55E-2</v>
      </c>
      <c r="Q145" s="603">
        <v>1.55E-2</v>
      </c>
      <c r="R145" s="603">
        <v>1.55E-2</v>
      </c>
      <c r="S145" s="510">
        <v>22</v>
      </c>
      <c r="T145" s="510">
        <v>1.82</v>
      </c>
      <c r="U145" s="510">
        <v>20</v>
      </c>
      <c r="V145" s="510">
        <v>9.0999999999999998E-2</v>
      </c>
      <c r="W145" s="510"/>
      <c r="X145" s="510"/>
      <c r="Y145" s="510"/>
      <c r="Z145" s="510">
        <v>1.2E-2</v>
      </c>
      <c r="AA145" s="510">
        <v>4.2000000000000003E-2</v>
      </c>
      <c r="AB145" s="510">
        <v>1.1000000000000001</v>
      </c>
      <c r="AC145" s="510">
        <v>1.2E-2</v>
      </c>
      <c r="AD145" s="579">
        <f t="shared" si="1"/>
        <v>0.5988023952095809</v>
      </c>
      <c r="AF145">
        <v>90</v>
      </c>
    </row>
    <row r="146" spans="1:32" ht="15" customHeight="1" x14ac:dyDescent="0.2">
      <c r="A146" s="510">
        <v>145</v>
      </c>
      <c r="B146" s="511" t="s">
        <v>1136</v>
      </c>
      <c r="C146" s="511" t="s">
        <v>1768</v>
      </c>
      <c r="D146" s="510">
        <v>50</v>
      </c>
      <c r="E146" s="510">
        <v>3</v>
      </c>
      <c r="F146" s="510">
        <v>380</v>
      </c>
      <c r="G146" s="510">
        <v>250</v>
      </c>
      <c r="H146" s="578">
        <v>0.14000000000000001</v>
      </c>
      <c r="I146" s="578">
        <v>0.2</v>
      </c>
      <c r="J146" s="578">
        <v>3.15</v>
      </c>
      <c r="K146" s="578">
        <v>0.39</v>
      </c>
      <c r="L146" s="601">
        <v>2.71</v>
      </c>
      <c r="M146" s="578">
        <v>2.71</v>
      </c>
      <c r="N146" s="578">
        <v>0.27</v>
      </c>
      <c r="O146" s="578">
        <v>0.1</v>
      </c>
      <c r="P146" s="510">
        <v>1.66E-2</v>
      </c>
      <c r="Q146" s="603">
        <v>1.66E-2</v>
      </c>
      <c r="R146" s="603">
        <v>1.66E-2</v>
      </c>
      <c r="S146" s="510">
        <v>22</v>
      </c>
      <c r="T146" s="510">
        <v>0.92</v>
      </c>
      <c r="U146" s="510">
        <v>18</v>
      </c>
      <c r="V146" s="510">
        <v>6.8000000000000005E-2</v>
      </c>
      <c r="W146" s="510"/>
      <c r="X146" s="510"/>
      <c r="Y146" s="510"/>
      <c r="Z146" s="510">
        <v>1.9E-2</v>
      </c>
      <c r="AA146" s="510">
        <v>0.08</v>
      </c>
      <c r="AB146" s="510">
        <v>1.7</v>
      </c>
      <c r="AC146" s="510">
        <v>1.7999999999999999E-2</v>
      </c>
      <c r="AD146" s="579">
        <f t="shared" si="1"/>
        <v>0.31746031746031744</v>
      </c>
      <c r="AF146">
        <v>91</v>
      </c>
    </row>
    <row r="147" spans="1:32" ht="15" x14ac:dyDescent="0.2">
      <c r="A147" s="510">
        <v>146</v>
      </c>
      <c r="B147" s="511" t="s">
        <v>1136</v>
      </c>
      <c r="C147" s="511" t="s">
        <v>1768</v>
      </c>
      <c r="D147" s="510">
        <v>50</v>
      </c>
      <c r="E147" s="510">
        <v>3</v>
      </c>
      <c r="F147" s="510">
        <v>400</v>
      </c>
      <c r="G147" s="510">
        <v>250</v>
      </c>
      <c r="H147" s="578">
        <v>0.13</v>
      </c>
      <c r="I147" s="578">
        <v>0.18</v>
      </c>
      <c r="J147" s="578">
        <v>2.84</v>
      </c>
      <c r="K147" s="578">
        <v>0.36</v>
      </c>
      <c r="L147" s="601">
        <v>2.44</v>
      </c>
      <c r="M147" s="578">
        <v>2.44</v>
      </c>
      <c r="N147" s="578">
        <v>0.25</v>
      </c>
      <c r="O147" s="578">
        <v>0.09</v>
      </c>
      <c r="P147" s="510">
        <v>1.66E-2</v>
      </c>
      <c r="Q147" s="603">
        <v>1.66E-2</v>
      </c>
      <c r="R147" s="603">
        <v>1.66E-2</v>
      </c>
      <c r="S147" s="510">
        <v>22</v>
      </c>
      <c r="T147" s="510">
        <v>0.92</v>
      </c>
      <c r="U147" s="510">
        <v>18</v>
      </c>
      <c r="V147" s="510">
        <v>6.8000000000000005E-2</v>
      </c>
      <c r="W147" s="510"/>
      <c r="X147" s="510"/>
      <c r="Y147" s="510"/>
      <c r="Z147" s="510">
        <v>1.9E-2</v>
      </c>
      <c r="AA147" s="510">
        <v>0.08</v>
      </c>
      <c r="AB147" s="510">
        <v>1.7</v>
      </c>
      <c r="AC147" s="510">
        <v>1.7999999999999999E-2</v>
      </c>
      <c r="AD147" s="579">
        <f t="shared" si="1"/>
        <v>0.35211267605633806</v>
      </c>
      <c r="AF147">
        <v>92</v>
      </c>
    </row>
    <row r="148" spans="1:32" ht="15" customHeight="1" x14ac:dyDescent="0.2">
      <c r="A148" s="510">
        <v>147</v>
      </c>
      <c r="B148" s="511" t="s">
        <v>1136</v>
      </c>
      <c r="C148" s="511" t="s">
        <v>1138</v>
      </c>
      <c r="D148" s="510">
        <v>50</v>
      </c>
      <c r="E148" s="510">
        <v>3</v>
      </c>
      <c r="F148" s="510">
        <v>380</v>
      </c>
      <c r="G148" s="510">
        <v>300</v>
      </c>
      <c r="H148" s="578">
        <v>0.14000000000000001</v>
      </c>
      <c r="I148" s="578">
        <v>0.2</v>
      </c>
      <c r="J148" s="578">
        <v>3.16</v>
      </c>
      <c r="K148" s="578">
        <v>0.39</v>
      </c>
      <c r="L148" s="601">
        <v>2.66</v>
      </c>
      <c r="M148" s="578">
        <v>2.66</v>
      </c>
      <c r="N148" s="578">
        <v>0.26</v>
      </c>
      <c r="O148" s="578">
        <v>0.1</v>
      </c>
      <c r="P148" s="510">
        <v>1.24E-2</v>
      </c>
      <c r="Q148" s="603">
        <v>1.24E-2</v>
      </c>
      <c r="R148" s="603">
        <v>1.24E-2</v>
      </c>
      <c r="S148" s="510">
        <v>22</v>
      </c>
      <c r="T148" s="510">
        <v>1.05</v>
      </c>
      <c r="U148" s="510">
        <v>18</v>
      </c>
      <c r="V148" s="510">
        <v>6.8000000000000005E-2</v>
      </c>
      <c r="W148" s="510"/>
      <c r="X148" s="510"/>
      <c r="Y148" s="510"/>
      <c r="Z148" s="510">
        <v>1.9E-2</v>
      </c>
      <c r="AA148" s="510">
        <v>0.08</v>
      </c>
      <c r="AB148" s="510">
        <v>1.7</v>
      </c>
      <c r="AC148" s="510">
        <v>1.7999999999999999E-2</v>
      </c>
      <c r="AD148" s="579">
        <f t="shared" si="1"/>
        <v>0.31645569620253161</v>
      </c>
      <c r="AF148">
        <v>93</v>
      </c>
    </row>
    <row r="149" spans="1:32" ht="15" customHeight="1" x14ac:dyDescent="0.2">
      <c r="A149" s="510">
        <v>148</v>
      </c>
      <c r="B149" s="511" t="s">
        <v>1136</v>
      </c>
      <c r="C149" s="511" t="s">
        <v>1138</v>
      </c>
      <c r="D149" s="510">
        <v>50</v>
      </c>
      <c r="E149" s="510">
        <v>3</v>
      </c>
      <c r="F149" s="510">
        <v>400</v>
      </c>
      <c r="G149" s="510">
        <v>300</v>
      </c>
      <c r="H149" s="578">
        <v>0.13</v>
      </c>
      <c r="I149" s="578">
        <v>0.18</v>
      </c>
      <c r="J149" s="578">
        <v>2.85</v>
      </c>
      <c r="K149" s="578">
        <v>0.36</v>
      </c>
      <c r="L149" s="601">
        <v>2.4</v>
      </c>
      <c r="M149" s="578">
        <v>2.4</v>
      </c>
      <c r="N149" s="578">
        <v>0.24</v>
      </c>
      <c r="O149" s="578">
        <v>0.09</v>
      </c>
      <c r="P149" s="510">
        <v>1.24E-2</v>
      </c>
      <c r="Q149" s="603">
        <v>1.24E-2</v>
      </c>
      <c r="R149" s="603">
        <v>1.24E-2</v>
      </c>
      <c r="S149" s="510">
        <v>22</v>
      </c>
      <c r="T149" s="510">
        <v>1.05</v>
      </c>
      <c r="U149" s="510">
        <v>18</v>
      </c>
      <c r="V149" s="510">
        <v>6.8000000000000005E-2</v>
      </c>
      <c r="W149" s="510"/>
      <c r="X149" s="510"/>
      <c r="Y149" s="510"/>
      <c r="Z149" s="510">
        <v>1.9E-2</v>
      </c>
      <c r="AA149" s="510">
        <v>0.08</v>
      </c>
      <c r="AB149" s="510">
        <v>1.7</v>
      </c>
      <c r="AC149" s="510">
        <v>1.7999999999999999E-2</v>
      </c>
      <c r="AD149" s="579">
        <f t="shared" si="1"/>
        <v>0.35087719298245612</v>
      </c>
      <c r="AF149">
        <v>95</v>
      </c>
    </row>
    <row r="150" spans="1:32" ht="15" x14ac:dyDescent="0.2">
      <c r="A150" s="510">
        <v>149</v>
      </c>
      <c r="B150" s="511" t="s">
        <v>1136</v>
      </c>
      <c r="C150" s="511" t="s">
        <v>1139</v>
      </c>
      <c r="D150" s="510">
        <v>50</v>
      </c>
      <c r="E150" s="510">
        <v>3</v>
      </c>
      <c r="F150" s="510">
        <v>380</v>
      </c>
      <c r="G150" s="510">
        <v>350</v>
      </c>
      <c r="H150" s="578">
        <v>0.14000000000000001</v>
      </c>
      <c r="I150" s="578">
        <v>0.2</v>
      </c>
      <c r="J150" s="578">
        <v>3.01</v>
      </c>
      <c r="K150" s="578">
        <v>0.36</v>
      </c>
      <c r="L150" s="601">
        <v>2.58</v>
      </c>
      <c r="M150" s="578">
        <v>2.58</v>
      </c>
      <c r="N150" s="578">
        <v>0.24</v>
      </c>
      <c r="O150" s="578">
        <v>0.1</v>
      </c>
      <c r="P150" s="510">
        <v>8.9999999999999993E-3</v>
      </c>
      <c r="Q150" s="603">
        <v>8.9999999999999993E-3</v>
      </c>
      <c r="R150" s="603">
        <v>8.9999999999999993E-3</v>
      </c>
      <c r="S150" s="510">
        <v>22</v>
      </c>
      <c r="T150" s="510">
        <v>1.19</v>
      </c>
      <c r="U150" s="510">
        <v>18</v>
      </c>
      <c r="V150" s="510">
        <v>6.8000000000000005E-2</v>
      </c>
      <c r="W150" s="510"/>
      <c r="X150" s="510"/>
      <c r="Y150" s="510"/>
      <c r="Z150" s="510">
        <v>1.9E-2</v>
      </c>
      <c r="AA150" s="510">
        <v>0.08</v>
      </c>
      <c r="AB150" s="510">
        <v>1.7</v>
      </c>
      <c r="AC150" s="510">
        <v>1.7999999999999999E-2</v>
      </c>
      <c r="AD150" s="579">
        <f t="shared" si="1"/>
        <v>0.33222591362126247</v>
      </c>
      <c r="AF150">
        <v>96</v>
      </c>
    </row>
    <row r="151" spans="1:32" ht="15" x14ac:dyDescent="0.2">
      <c r="A151" s="510">
        <v>150</v>
      </c>
      <c r="B151" s="511" t="s">
        <v>1136</v>
      </c>
      <c r="C151" s="511" t="s">
        <v>1139</v>
      </c>
      <c r="D151" s="510">
        <v>50</v>
      </c>
      <c r="E151" s="510">
        <v>3</v>
      </c>
      <c r="F151" s="510">
        <v>400</v>
      </c>
      <c r="G151" s="510">
        <v>350</v>
      </c>
      <c r="H151" s="578">
        <v>0.13</v>
      </c>
      <c r="I151" s="578">
        <v>0.18</v>
      </c>
      <c r="J151" s="578">
        <v>2.71</v>
      </c>
      <c r="K151" s="578">
        <v>0.32</v>
      </c>
      <c r="L151" s="601">
        <v>2.33</v>
      </c>
      <c r="M151" s="578">
        <v>2.33</v>
      </c>
      <c r="N151" s="578">
        <v>0.22</v>
      </c>
      <c r="O151" s="578">
        <v>0.09</v>
      </c>
      <c r="P151" s="510">
        <v>8.9999999999999993E-3</v>
      </c>
      <c r="Q151" s="603">
        <v>8.9999999999999993E-3</v>
      </c>
      <c r="R151" s="603">
        <v>8.9999999999999993E-3</v>
      </c>
      <c r="S151" s="510">
        <v>22</v>
      </c>
      <c r="T151" s="510">
        <v>1.19</v>
      </c>
      <c r="U151" s="510">
        <v>18</v>
      </c>
      <c r="V151" s="510">
        <v>6.8000000000000005E-2</v>
      </c>
      <c r="W151" s="510"/>
      <c r="X151" s="510"/>
      <c r="Y151" s="510"/>
      <c r="Z151" s="510">
        <v>1.9E-2</v>
      </c>
      <c r="AA151" s="510">
        <v>0.08</v>
      </c>
      <c r="AB151" s="510">
        <v>1.7</v>
      </c>
      <c r="AC151" s="510">
        <v>1.7999999999999999E-2</v>
      </c>
      <c r="AD151" s="579">
        <f t="shared" si="1"/>
        <v>0.36900369003690037</v>
      </c>
      <c r="AF151">
        <v>97</v>
      </c>
    </row>
    <row r="152" spans="1:32" ht="15" x14ac:dyDescent="0.2">
      <c r="A152" s="510">
        <v>151</v>
      </c>
      <c r="B152" s="511" t="s">
        <v>1136</v>
      </c>
      <c r="C152" s="511" t="s">
        <v>1769</v>
      </c>
      <c r="D152" s="510">
        <v>50</v>
      </c>
      <c r="E152" s="510">
        <v>3</v>
      </c>
      <c r="F152" s="510">
        <v>380</v>
      </c>
      <c r="G152" s="510">
        <v>400</v>
      </c>
      <c r="H152" s="578">
        <v>0.13</v>
      </c>
      <c r="I152" s="578">
        <v>0.18</v>
      </c>
      <c r="J152" s="578">
        <v>2.72</v>
      </c>
      <c r="K152" s="578">
        <v>0.31</v>
      </c>
      <c r="L152" s="601">
        <v>2.35</v>
      </c>
      <c r="M152" s="578">
        <v>2.35</v>
      </c>
      <c r="N152" s="578">
        <v>0.23</v>
      </c>
      <c r="O152" s="578">
        <v>0.08</v>
      </c>
      <c r="P152" s="510">
        <v>7.3000000000000001E-3</v>
      </c>
      <c r="Q152" s="603">
        <v>7.3000000000000001E-3</v>
      </c>
      <c r="R152" s="603">
        <v>7.3000000000000001E-3</v>
      </c>
      <c r="S152" s="510">
        <v>22</v>
      </c>
      <c r="T152" s="510">
        <v>1.37</v>
      </c>
      <c r="U152" s="510">
        <v>18</v>
      </c>
      <c r="V152" s="510">
        <v>6.8000000000000005E-2</v>
      </c>
      <c r="W152" s="510"/>
      <c r="X152" s="510"/>
      <c r="Y152" s="510"/>
      <c r="Z152" s="510">
        <v>1.9E-2</v>
      </c>
      <c r="AA152" s="510">
        <v>0.08</v>
      </c>
      <c r="AB152" s="510">
        <v>1.7</v>
      </c>
      <c r="AC152" s="510">
        <v>1.7999999999999999E-2</v>
      </c>
      <c r="AD152" s="579">
        <f t="shared" si="1"/>
        <v>0.36764705882352938</v>
      </c>
      <c r="AF152">
        <v>100</v>
      </c>
    </row>
    <row r="153" spans="1:32" ht="15" x14ac:dyDescent="0.2">
      <c r="A153" s="510">
        <v>152</v>
      </c>
      <c r="B153" s="511" t="s">
        <v>1136</v>
      </c>
      <c r="C153" s="511" t="s">
        <v>1769</v>
      </c>
      <c r="D153" s="510">
        <v>50</v>
      </c>
      <c r="E153" s="510">
        <v>3</v>
      </c>
      <c r="F153" s="510">
        <v>400</v>
      </c>
      <c r="G153" s="510">
        <v>400</v>
      </c>
      <c r="H153" s="578">
        <v>0.12</v>
      </c>
      <c r="I153" s="578">
        <v>0.16</v>
      </c>
      <c r="J153" s="578">
        <v>2.4500000000000002</v>
      </c>
      <c r="K153" s="578">
        <v>0.28000000000000003</v>
      </c>
      <c r="L153" s="601">
        <v>2.12</v>
      </c>
      <c r="M153" s="578">
        <v>2.12</v>
      </c>
      <c r="N153" s="578">
        <v>0.2</v>
      </c>
      <c r="O153" s="578">
        <v>0.08</v>
      </c>
      <c r="P153" s="510">
        <v>7.3000000000000001E-3</v>
      </c>
      <c r="Q153" s="603">
        <v>7.3000000000000001E-3</v>
      </c>
      <c r="R153" s="603">
        <v>7.3000000000000001E-3</v>
      </c>
      <c r="S153" s="510">
        <v>22</v>
      </c>
      <c r="T153" s="510">
        <v>1.37</v>
      </c>
      <c r="U153" s="510">
        <v>18</v>
      </c>
      <c r="V153" s="510">
        <v>6.8000000000000005E-2</v>
      </c>
      <c r="W153" s="510"/>
      <c r="X153" s="510"/>
      <c r="Y153" s="510"/>
      <c r="Z153" s="510">
        <v>1.9E-2</v>
      </c>
      <c r="AA153" s="510">
        <v>0.08</v>
      </c>
      <c r="AB153" s="510">
        <v>1.7</v>
      </c>
      <c r="AC153" s="510">
        <v>1.7999999999999999E-2</v>
      </c>
      <c r="AD153" s="579">
        <f t="shared" si="1"/>
        <v>0.4081632653061224</v>
      </c>
      <c r="AF153">
        <v>105</v>
      </c>
    </row>
    <row r="154" spans="1:32" ht="15" x14ac:dyDescent="0.2">
      <c r="A154" s="510">
        <v>153</v>
      </c>
      <c r="B154" s="511" t="s">
        <v>1136</v>
      </c>
      <c r="C154" s="511" t="s">
        <v>1770</v>
      </c>
      <c r="D154" s="510">
        <v>50</v>
      </c>
      <c r="E154" s="510">
        <v>3</v>
      </c>
      <c r="F154" s="510">
        <v>380</v>
      </c>
      <c r="G154" s="510">
        <v>215</v>
      </c>
      <c r="H154" s="578">
        <v>0.12</v>
      </c>
      <c r="I154" s="578">
        <v>0.17</v>
      </c>
      <c r="J154" s="578">
        <v>2.71</v>
      </c>
      <c r="K154" s="578">
        <v>0.34</v>
      </c>
      <c r="L154" s="601">
        <v>2.33</v>
      </c>
      <c r="M154" s="578">
        <v>2.33</v>
      </c>
      <c r="N154" s="578">
        <v>0.24</v>
      </c>
      <c r="O154" s="578">
        <v>0.08</v>
      </c>
      <c r="P154" s="510">
        <v>1.66E-2</v>
      </c>
      <c r="Q154" s="603">
        <v>1.66E-2</v>
      </c>
      <c r="R154" s="603">
        <v>1.66E-2</v>
      </c>
      <c r="S154" s="510">
        <v>22</v>
      </c>
      <c r="T154" s="510">
        <v>0.92</v>
      </c>
      <c r="U154" s="510">
        <v>18</v>
      </c>
      <c r="V154" s="510">
        <v>6.8000000000000005E-2</v>
      </c>
      <c r="W154" s="510"/>
      <c r="X154" s="510"/>
      <c r="Y154" s="510"/>
      <c r="Z154" s="510">
        <v>1.9E-2</v>
      </c>
      <c r="AA154" s="510">
        <v>0.08</v>
      </c>
      <c r="AB154" s="510">
        <v>1.7</v>
      </c>
      <c r="AC154" s="510">
        <v>1.7999999999999999E-2</v>
      </c>
      <c r="AD154" s="579">
        <f t="shared" si="1"/>
        <v>0.36900369003690037</v>
      </c>
      <c r="AF154">
        <v>108</v>
      </c>
    </row>
    <row r="155" spans="1:32" ht="15" x14ac:dyDescent="0.2">
      <c r="A155" s="510">
        <v>154</v>
      </c>
      <c r="B155" s="511" t="s">
        <v>1136</v>
      </c>
      <c r="C155" s="511" t="s">
        <v>1770</v>
      </c>
      <c r="D155" s="510">
        <v>50</v>
      </c>
      <c r="E155" s="510">
        <v>3</v>
      </c>
      <c r="F155" s="510">
        <v>400</v>
      </c>
      <c r="G155" s="510">
        <v>215</v>
      </c>
      <c r="H155" s="578">
        <v>0.11</v>
      </c>
      <c r="I155" s="578">
        <v>0.16</v>
      </c>
      <c r="J155" s="578">
        <v>2.44</v>
      </c>
      <c r="K155" s="578">
        <v>0.31</v>
      </c>
      <c r="L155" s="601">
        <v>2.1</v>
      </c>
      <c r="M155" s="578">
        <v>2.1</v>
      </c>
      <c r="N155" s="578">
        <v>0.21</v>
      </c>
      <c r="O155" s="578">
        <v>7.0000000000000007E-2</v>
      </c>
      <c r="P155" s="510">
        <v>1.66E-2</v>
      </c>
      <c r="Q155" s="603">
        <v>1.66E-2</v>
      </c>
      <c r="R155" s="603">
        <v>1.66E-2</v>
      </c>
      <c r="S155" s="510">
        <v>22</v>
      </c>
      <c r="T155" s="510">
        <v>0.92</v>
      </c>
      <c r="U155" s="510">
        <v>18</v>
      </c>
      <c r="V155" s="510">
        <v>6.8000000000000005E-2</v>
      </c>
      <c r="W155" s="510"/>
      <c r="X155" s="510"/>
      <c r="Y155" s="510"/>
      <c r="Z155" s="510">
        <v>1.9E-2</v>
      </c>
      <c r="AA155" s="510">
        <v>0.08</v>
      </c>
      <c r="AB155" s="510">
        <v>1.7</v>
      </c>
      <c r="AC155" s="510">
        <v>1.7999999999999999E-2</v>
      </c>
      <c r="AD155" s="579">
        <f t="shared" si="1"/>
        <v>0.4098360655737705</v>
      </c>
      <c r="AF155">
        <v>110</v>
      </c>
    </row>
    <row r="156" spans="1:32" ht="15" x14ac:dyDescent="0.2">
      <c r="A156" s="510">
        <v>155</v>
      </c>
      <c r="B156" s="511" t="s">
        <v>1136</v>
      </c>
      <c r="C156" s="511" t="s">
        <v>1145</v>
      </c>
      <c r="D156" s="510">
        <v>50</v>
      </c>
      <c r="E156" s="510">
        <v>3</v>
      </c>
      <c r="F156" s="510">
        <v>380</v>
      </c>
      <c r="G156" s="510">
        <v>240</v>
      </c>
      <c r="H156" s="578">
        <v>0.11</v>
      </c>
      <c r="I156" s="578">
        <v>0.16</v>
      </c>
      <c r="J156" s="578">
        <v>2.5299999999999998</v>
      </c>
      <c r="K156" s="578">
        <v>0.31</v>
      </c>
      <c r="L156" s="601">
        <v>2.13</v>
      </c>
      <c r="M156" s="578">
        <v>2.13</v>
      </c>
      <c r="N156" s="578">
        <v>0.21</v>
      </c>
      <c r="O156" s="578">
        <v>0.08</v>
      </c>
      <c r="P156" s="510">
        <v>1.24E-2</v>
      </c>
      <c r="Q156" s="603">
        <v>1.24E-2</v>
      </c>
      <c r="R156" s="603">
        <v>1.24E-2</v>
      </c>
      <c r="S156" s="510">
        <v>22</v>
      </c>
      <c r="T156" s="510">
        <v>1.05</v>
      </c>
      <c r="U156" s="510">
        <v>18</v>
      </c>
      <c r="V156" s="510">
        <v>6.8000000000000005E-2</v>
      </c>
      <c r="W156" s="510"/>
      <c r="X156" s="510"/>
      <c r="Y156" s="510"/>
      <c r="Z156" s="510">
        <v>1.9E-2</v>
      </c>
      <c r="AA156" s="510">
        <v>0.08</v>
      </c>
      <c r="AB156" s="510">
        <v>1.7</v>
      </c>
      <c r="AC156" s="510">
        <v>1.7999999999999999E-2</v>
      </c>
      <c r="AD156" s="579">
        <f t="shared" si="1"/>
        <v>0.39525691699604748</v>
      </c>
      <c r="AF156">
        <v>112</v>
      </c>
    </row>
    <row r="157" spans="1:32" ht="15" x14ac:dyDescent="0.2">
      <c r="A157" s="510">
        <v>156</v>
      </c>
      <c r="B157" s="511" t="s">
        <v>1136</v>
      </c>
      <c r="C157" s="511" t="s">
        <v>1145</v>
      </c>
      <c r="D157" s="510">
        <v>50</v>
      </c>
      <c r="E157" s="510">
        <v>3</v>
      </c>
      <c r="F157" s="510">
        <v>400</v>
      </c>
      <c r="G157" s="510">
        <v>240</v>
      </c>
      <c r="H157" s="578">
        <v>0.1</v>
      </c>
      <c r="I157" s="578">
        <v>0.15</v>
      </c>
      <c r="J157" s="578">
        <v>2.2799999999999998</v>
      </c>
      <c r="K157" s="578">
        <v>0.28000000000000003</v>
      </c>
      <c r="L157" s="601">
        <v>1.92</v>
      </c>
      <c r="M157" s="578">
        <v>1.92</v>
      </c>
      <c r="N157" s="578">
        <v>0.19</v>
      </c>
      <c r="O157" s="578">
        <v>7.0000000000000007E-2</v>
      </c>
      <c r="P157" s="510">
        <v>1.24E-2</v>
      </c>
      <c r="Q157" s="603">
        <v>1.24E-2</v>
      </c>
      <c r="R157" s="603">
        <v>1.24E-2</v>
      </c>
      <c r="S157" s="510">
        <v>22</v>
      </c>
      <c r="T157" s="510">
        <v>1.05</v>
      </c>
      <c r="U157" s="510">
        <v>18</v>
      </c>
      <c r="V157" s="510">
        <v>6.8000000000000005E-2</v>
      </c>
      <c r="W157" s="510"/>
      <c r="X157" s="510"/>
      <c r="Y157" s="510"/>
      <c r="Z157" s="510">
        <v>1.9E-2</v>
      </c>
      <c r="AA157" s="510">
        <v>0.08</v>
      </c>
      <c r="AB157" s="510">
        <v>1.7</v>
      </c>
      <c r="AC157" s="510">
        <v>1.7999999999999999E-2</v>
      </c>
      <c r="AD157" s="579">
        <f t="shared" si="1"/>
        <v>0.43859649122807021</v>
      </c>
      <c r="AF157">
        <v>114</v>
      </c>
    </row>
    <row r="158" spans="1:32" ht="15" x14ac:dyDescent="0.2">
      <c r="A158" s="510">
        <v>157</v>
      </c>
      <c r="B158" s="511" t="s">
        <v>1136</v>
      </c>
      <c r="C158" s="511" t="s">
        <v>1771</v>
      </c>
      <c r="D158" s="510">
        <v>50</v>
      </c>
      <c r="E158" s="510">
        <v>3</v>
      </c>
      <c r="F158" s="510">
        <v>380</v>
      </c>
      <c r="G158" s="510">
        <v>295</v>
      </c>
      <c r="H158" s="578">
        <v>0.12</v>
      </c>
      <c r="I158" s="578">
        <v>0.17</v>
      </c>
      <c r="J158" s="578">
        <v>2.5299999999999998</v>
      </c>
      <c r="K158" s="578">
        <v>0.3</v>
      </c>
      <c r="L158" s="601">
        <v>2.17</v>
      </c>
      <c r="M158" s="578">
        <v>2.17</v>
      </c>
      <c r="N158" s="578">
        <v>0.2</v>
      </c>
      <c r="O158" s="578">
        <v>0.08</v>
      </c>
      <c r="P158" s="510">
        <v>8.9999999999999993E-3</v>
      </c>
      <c r="Q158" s="603">
        <v>8.9999999999999993E-3</v>
      </c>
      <c r="R158" s="603">
        <v>8.9999999999999993E-3</v>
      </c>
      <c r="S158" s="510">
        <v>22</v>
      </c>
      <c r="T158" s="510">
        <v>1.19</v>
      </c>
      <c r="U158" s="510">
        <v>18</v>
      </c>
      <c r="V158" s="510">
        <v>6.8000000000000005E-2</v>
      </c>
      <c r="W158" s="510"/>
      <c r="X158" s="510"/>
      <c r="Y158" s="510"/>
      <c r="Z158" s="510">
        <v>1.9E-2</v>
      </c>
      <c r="AA158" s="510">
        <v>0.08</v>
      </c>
      <c r="AB158" s="510">
        <v>1.7</v>
      </c>
      <c r="AC158" s="510">
        <v>1.7999999999999999E-2</v>
      </c>
      <c r="AD158" s="579">
        <f t="shared" si="1"/>
        <v>0.39525691699604748</v>
      </c>
      <c r="AF158">
        <v>116</v>
      </c>
    </row>
    <row r="159" spans="1:32" ht="15" x14ac:dyDescent="0.2">
      <c r="A159" s="510">
        <v>158</v>
      </c>
      <c r="B159" s="511" t="s">
        <v>1136</v>
      </c>
      <c r="C159" s="511" t="s">
        <v>1771</v>
      </c>
      <c r="D159" s="510">
        <v>50</v>
      </c>
      <c r="E159" s="510">
        <v>3</v>
      </c>
      <c r="F159" s="510">
        <v>400</v>
      </c>
      <c r="G159" s="510">
        <v>295</v>
      </c>
      <c r="H159" s="578">
        <v>0.11</v>
      </c>
      <c r="I159" s="578">
        <v>0.15</v>
      </c>
      <c r="J159" s="578">
        <v>2.29</v>
      </c>
      <c r="K159" s="578">
        <v>0.27</v>
      </c>
      <c r="L159" s="601">
        <v>1.96</v>
      </c>
      <c r="M159" s="578">
        <v>1.96</v>
      </c>
      <c r="N159" s="578">
        <v>0.18</v>
      </c>
      <c r="O159" s="578">
        <v>7.0000000000000007E-2</v>
      </c>
      <c r="P159" s="510">
        <v>8.9999999999999993E-3</v>
      </c>
      <c r="Q159" s="603">
        <v>8.9999999999999993E-3</v>
      </c>
      <c r="R159" s="603">
        <v>8.9999999999999993E-3</v>
      </c>
      <c r="S159" s="510">
        <v>22</v>
      </c>
      <c r="T159" s="510">
        <v>1.19</v>
      </c>
      <c r="U159" s="510">
        <v>18</v>
      </c>
      <c r="V159" s="510">
        <v>6.8000000000000005E-2</v>
      </c>
      <c r="W159" s="510"/>
      <c r="X159" s="510"/>
      <c r="Y159" s="510"/>
      <c r="Z159" s="510">
        <v>1.9E-2</v>
      </c>
      <c r="AA159" s="510">
        <v>0.08</v>
      </c>
      <c r="AB159" s="510">
        <v>1.7</v>
      </c>
      <c r="AC159" s="510">
        <v>1.7999999999999999E-2</v>
      </c>
      <c r="AD159" s="579">
        <f t="shared" si="1"/>
        <v>0.4366812227074236</v>
      </c>
      <c r="AF159">
        <v>120</v>
      </c>
    </row>
    <row r="160" spans="1:32" ht="15" x14ac:dyDescent="0.2">
      <c r="A160" s="510">
        <v>159</v>
      </c>
      <c r="B160" s="511" t="s">
        <v>1136</v>
      </c>
      <c r="C160" s="511" t="s">
        <v>1772</v>
      </c>
      <c r="D160" s="510">
        <v>50</v>
      </c>
      <c r="E160" s="510">
        <v>3</v>
      </c>
      <c r="F160" s="510">
        <v>380</v>
      </c>
      <c r="G160" s="510">
        <v>340</v>
      </c>
      <c r="H160" s="578">
        <v>0.11</v>
      </c>
      <c r="I160" s="578">
        <v>0.15</v>
      </c>
      <c r="J160" s="578">
        <v>2.31</v>
      </c>
      <c r="K160" s="578">
        <v>0.26</v>
      </c>
      <c r="L160" s="601">
        <v>2</v>
      </c>
      <c r="M160" s="578">
        <v>2</v>
      </c>
      <c r="N160" s="578">
        <v>0.19</v>
      </c>
      <c r="O160" s="578">
        <v>7.0000000000000007E-2</v>
      </c>
      <c r="P160" s="510">
        <v>7.3000000000000001E-3</v>
      </c>
      <c r="Q160" s="603">
        <v>7.3000000000000001E-3</v>
      </c>
      <c r="R160" s="603">
        <v>7.3000000000000001E-3</v>
      </c>
      <c r="S160" s="510">
        <v>22</v>
      </c>
      <c r="T160" s="510">
        <v>1.37</v>
      </c>
      <c r="U160" s="510">
        <v>18</v>
      </c>
      <c r="V160" s="510">
        <v>6.8000000000000005E-2</v>
      </c>
      <c r="W160" s="510"/>
      <c r="X160" s="510"/>
      <c r="Y160" s="510"/>
      <c r="Z160" s="510">
        <v>1.9E-2</v>
      </c>
      <c r="AA160" s="510">
        <v>0.08</v>
      </c>
      <c r="AB160" s="510">
        <v>1.7</v>
      </c>
      <c r="AC160" s="510">
        <v>1.7999999999999999E-2</v>
      </c>
      <c r="AD160" s="579">
        <f t="shared" si="1"/>
        <v>0.4329004329004329</v>
      </c>
      <c r="AF160">
        <v>121</v>
      </c>
    </row>
    <row r="161" spans="1:32" ht="15" x14ac:dyDescent="0.2">
      <c r="A161" s="510">
        <v>160</v>
      </c>
      <c r="B161" s="511" t="s">
        <v>1136</v>
      </c>
      <c r="C161" s="511" t="s">
        <v>1772</v>
      </c>
      <c r="D161" s="510">
        <v>50</v>
      </c>
      <c r="E161" s="510">
        <v>3</v>
      </c>
      <c r="F161" s="510">
        <v>400</v>
      </c>
      <c r="G161" s="510">
        <v>340</v>
      </c>
      <c r="H161" s="578">
        <v>0.1</v>
      </c>
      <c r="I161" s="578">
        <v>0.14000000000000001</v>
      </c>
      <c r="J161" s="578">
        <v>2.09</v>
      </c>
      <c r="K161" s="578">
        <v>0.24</v>
      </c>
      <c r="L161" s="601">
        <v>1.8</v>
      </c>
      <c r="M161" s="578">
        <v>1.8</v>
      </c>
      <c r="N161" s="578">
        <v>0.17</v>
      </c>
      <c r="O161" s="578">
        <v>0.06</v>
      </c>
      <c r="P161" s="510">
        <v>7.3000000000000001E-3</v>
      </c>
      <c r="Q161" s="603">
        <v>7.3000000000000001E-3</v>
      </c>
      <c r="R161" s="603">
        <v>7.3000000000000001E-3</v>
      </c>
      <c r="S161" s="510">
        <v>22</v>
      </c>
      <c r="T161" s="510">
        <v>1.37</v>
      </c>
      <c r="U161" s="510">
        <v>18</v>
      </c>
      <c r="V161" s="510">
        <v>6.8000000000000005E-2</v>
      </c>
      <c r="W161" s="510"/>
      <c r="X161" s="510"/>
      <c r="Y161" s="510"/>
      <c r="Z161" s="510">
        <v>1.9E-2</v>
      </c>
      <c r="AA161" s="510">
        <v>0.08</v>
      </c>
      <c r="AB161" s="510">
        <v>1.7</v>
      </c>
      <c r="AC161" s="510">
        <v>1.7999999999999999E-2</v>
      </c>
      <c r="AD161" s="579">
        <f t="shared" si="1"/>
        <v>0.47846889952153115</v>
      </c>
      <c r="AF161">
        <v>124</v>
      </c>
    </row>
    <row r="162" spans="1:32" ht="15" x14ac:dyDescent="0.2">
      <c r="A162" s="510">
        <v>161</v>
      </c>
      <c r="B162" s="511" t="s">
        <v>1136</v>
      </c>
      <c r="C162" s="511" t="s">
        <v>1773</v>
      </c>
      <c r="D162" s="510">
        <v>50</v>
      </c>
      <c r="E162" s="510">
        <v>3</v>
      </c>
      <c r="F162" s="510">
        <v>380</v>
      </c>
      <c r="G162" s="510">
        <v>455</v>
      </c>
      <c r="H162" s="578">
        <v>0.13</v>
      </c>
      <c r="I162" s="578">
        <v>0.18</v>
      </c>
      <c r="J162" s="578">
        <v>3.3</v>
      </c>
      <c r="K162" s="578">
        <v>0.27</v>
      </c>
      <c r="L162" s="601">
        <v>2.69</v>
      </c>
      <c r="M162" s="578">
        <v>2.69</v>
      </c>
      <c r="N162" s="578">
        <v>0.19</v>
      </c>
      <c r="O162" s="578">
        <v>0.11</v>
      </c>
      <c r="P162" s="510">
        <v>6.4999999999999997E-3</v>
      </c>
      <c r="Q162" s="603">
        <v>6.4999999999999997E-3</v>
      </c>
      <c r="R162" s="603">
        <v>6.4999999999999997E-3</v>
      </c>
      <c r="S162" s="510">
        <v>22</v>
      </c>
      <c r="T162" s="510">
        <v>1.55</v>
      </c>
      <c r="U162" s="510">
        <v>17</v>
      </c>
      <c r="V162" s="510">
        <v>9.1999999999999998E-2</v>
      </c>
      <c r="W162" s="510"/>
      <c r="X162" s="510"/>
      <c r="Y162" s="510"/>
      <c r="Z162" s="510">
        <v>1.2E-2</v>
      </c>
      <c r="AA162" s="510">
        <v>0.08</v>
      </c>
      <c r="AB162" s="510">
        <v>2</v>
      </c>
      <c r="AC162" s="510">
        <v>1.7000000000000001E-2</v>
      </c>
      <c r="AD162" s="579">
        <f t="shared" si="1"/>
        <v>0.30303030303030304</v>
      </c>
      <c r="AF162">
        <v>125</v>
      </c>
    </row>
    <row r="163" spans="1:32" ht="15" x14ac:dyDescent="0.2">
      <c r="A163" s="510">
        <v>162</v>
      </c>
      <c r="B163" s="511" t="s">
        <v>1136</v>
      </c>
      <c r="C163" s="511" t="s">
        <v>1773</v>
      </c>
      <c r="D163" s="510">
        <v>50</v>
      </c>
      <c r="E163" s="510">
        <v>3</v>
      </c>
      <c r="F163" s="510">
        <v>400</v>
      </c>
      <c r="G163" s="510">
        <v>500</v>
      </c>
      <c r="H163" s="578">
        <v>0.13</v>
      </c>
      <c r="I163" s="578">
        <v>0.18</v>
      </c>
      <c r="J163" s="578">
        <v>3.28</v>
      </c>
      <c r="K163" s="578">
        <v>0.26</v>
      </c>
      <c r="L163" s="601">
        <v>2.67</v>
      </c>
      <c r="M163" s="578">
        <v>2.67</v>
      </c>
      <c r="N163" s="578">
        <v>0.19</v>
      </c>
      <c r="O163" s="578">
        <v>0.11</v>
      </c>
      <c r="P163" s="510">
        <v>6.4999999999999997E-3</v>
      </c>
      <c r="Q163" s="603">
        <v>6.4999999999999997E-3</v>
      </c>
      <c r="R163" s="603">
        <v>6.4999999999999997E-3</v>
      </c>
      <c r="S163" s="510">
        <v>22</v>
      </c>
      <c r="T163" s="510">
        <v>1.55</v>
      </c>
      <c r="U163" s="510">
        <v>17</v>
      </c>
      <c r="V163" s="510">
        <v>9.1999999999999998E-2</v>
      </c>
      <c r="W163" s="510"/>
      <c r="X163" s="510"/>
      <c r="Y163" s="510"/>
      <c r="Z163" s="510">
        <v>1.2E-2</v>
      </c>
      <c r="AA163" s="510">
        <v>0.08</v>
      </c>
      <c r="AB163" s="510">
        <v>2</v>
      </c>
      <c r="AC163" s="510">
        <v>1.7000000000000001E-2</v>
      </c>
      <c r="AD163" s="579">
        <f t="shared" si="1"/>
        <v>0.3048780487804878</v>
      </c>
      <c r="AF163">
        <v>127</v>
      </c>
    </row>
    <row r="164" spans="1:32" ht="15" x14ac:dyDescent="0.2">
      <c r="A164" s="510">
        <v>163</v>
      </c>
      <c r="B164" s="511" t="s">
        <v>1136</v>
      </c>
      <c r="C164" s="511" t="s">
        <v>1140</v>
      </c>
      <c r="D164" s="510">
        <v>50</v>
      </c>
      <c r="E164" s="510">
        <v>3</v>
      </c>
      <c r="F164" s="510">
        <v>380</v>
      </c>
      <c r="G164" s="510">
        <v>500</v>
      </c>
      <c r="H164" s="578">
        <v>0.11</v>
      </c>
      <c r="I164" s="578">
        <v>0.16</v>
      </c>
      <c r="J164" s="578">
        <v>3.02</v>
      </c>
      <c r="K164" s="578">
        <v>0.27</v>
      </c>
      <c r="L164" s="601">
        <v>2.48</v>
      </c>
      <c r="M164" s="578">
        <v>2.48</v>
      </c>
      <c r="N164" s="578">
        <v>0.19</v>
      </c>
      <c r="O164" s="578">
        <v>0.1</v>
      </c>
      <c r="P164" s="510">
        <v>4.8999999999999998E-3</v>
      </c>
      <c r="Q164" s="603">
        <v>4.8999999999999998E-3</v>
      </c>
      <c r="R164" s="603">
        <v>4.8999999999999998E-3</v>
      </c>
      <c r="S164" s="510">
        <v>22</v>
      </c>
      <c r="T164" s="510">
        <v>1.77</v>
      </c>
      <c r="U164" s="510">
        <v>17</v>
      </c>
      <c r="V164" s="510">
        <v>9.1999999999999998E-2</v>
      </c>
      <c r="W164" s="510"/>
      <c r="X164" s="510"/>
      <c r="Y164" s="510"/>
      <c r="Z164" s="510">
        <v>1.2E-2</v>
      </c>
      <c r="AA164" s="510">
        <v>0.08</v>
      </c>
      <c r="AB164" s="510">
        <v>2.2000000000000002</v>
      </c>
      <c r="AC164" s="510">
        <v>1.7999999999999999E-2</v>
      </c>
      <c r="AD164" s="579">
        <f t="shared" si="1"/>
        <v>0.33112582781456956</v>
      </c>
      <c r="AF164">
        <v>128</v>
      </c>
    </row>
    <row r="165" spans="1:32" ht="15" x14ac:dyDescent="0.2">
      <c r="A165" s="510">
        <v>164</v>
      </c>
      <c r="B165" s="511" t="s">
        <v>1136</v>
      </c>
      <c r="C165" s="511" t="s">
        <v>1140</v>
      </c>
      <c r="D165" s="510">
        <v>50</v>
      </c>
      <c r="E165" s="510">
        <v>3</v>
      </c>
      <c r="F165" s="510">
        <v>400</v>
      </c>
      <c r="G165" s="510">
        <v>550</v>
      </c>
      <c r="H165" s="578">
        <v>0.11</v>
      </c>
      <c r="I165" s="578">
        <v>0.15</v>
      </c>
      <c r="J165" s="578">
        <v>2.99</v>
      </c>
      <c r="K165" s="578">
        <v>0.28000000000000003</v>
      </c>
      <c r="L165" s="601">
        <v>2.46</v>
      </c>
      <c r="M165" s="578">
        <v>2.46</v>
      </c>
      <c r="N165" s="578">
        <v>0.19</v>
      </c>
      <c r="O165" s="578">
        <v>0.1</v>
      </c>
      <c r="P165" s="510">
        <v>4.8999999999999998E-3</v>
      </c>
      <c r="Q165" s="603">
        <v>4.8999999999999998E-3</v>
      </c>
      <c r="R165" s="603">
        <v>4.8999999999999998E-3</v>
      </c>
      <c r="S165" s="510">
        <v>22</v>
      </c>
      <c r="T165" s="510">
        <v>1.77</v>
      </c>
      <c r="U165" s="510">
        <v>17</v>
      </c>
      <c r="V165" s="510">
        <v>9.1999999999999998E-2</v>
      </c>
      <c r="W165" s="510"/>
      <c r="X165" s="510"/>
      <c r="Y165" s="510"/>
      <c r="Z165" s="510">
        <v>1.2E-2</v>
      </c>
      <c r="AA165" s="510">
        <v>0.08</v>
      </c>
      <c r="AB165" s="510">
        <v>2.2000000000000002</v>
      </c>
      <c r="AC165" s="510">
        <v>1.7999999999999999E-2</v>
      </c>
      <c r="AD165" s="579">
        <f t="shared" si="1"/>
        <v>0.33444816053511706</v>
      </c>
      <c r="AF165">
        <v>132</v>
      </c>
    </row>
    <row r="166" spans="1:32" ht="15" x14ac:dyDescent="0.2">
      <c r="A166" s="510">
        <v>165</v>
      </c>
      <c r="B166" s="511" t="s">
        <v>1136</v>
      </c>
      <c r="C166" s="511" t="s">
        <v>1774</v>
      </c>
      <c r="D166" s="510">
        <v>50</v>
      </c>
      <c r="E166" s="510">
        <v>3</v>
      </c>
      <c r="F166" s="510">
        <v>380</v>
      </c>
      <c r="G166" s="510">
        <v>600</v>
      </c>
      <c r="H166" s="578">
        <v>0.12</v>
      </c>
      <c r="I166" s="578">
        <v>0.17</v>
      </c>
      <c r="J166" s="578">
        <v>3.14</v>
      </c>
      <c r="K166" s="578">
        <v>0.26</v>
      </c>
      <c r="L166" s="601">
        <v>2.4500000000000002</v>
      </c>
      <c r="M166" s="578">
        <v>2.4500000000000002</v>
      </c>
      <c r="N166" s="578">
        <v>0.18</v>
      </c>
      <c r="O166" s="578">
        <v>0.08</v>
      </c>
      <c r="P166" s="510">
        <v>4.3E-3</v>
      </c>
      <c r="Q166" s="603">
        <v>4.3E-3</v>
      </c>
      <c r="R166" s="603">
        <v>4.3E-3</v>
      </c>
      <c r="S166" s="510">
        <v>22</v>
      </c>
      <c r="T166" s="510">
        <v>1.96</v>
      </c>
      <c r="U166" s="510">
        <v>17</v>
      </c>
      <c r="V166" s="510">
        <v>9.1999999999999998E-2</v>
      </c>
      <c r="W166" s="510"/>
      <c r="X166" s="510"/>
      <c r="Y166" s="510"/>
      <c r="Z166" s="510">
        <v>1.2E-2</v>
      </c>
      <c r="AA166" s="510">
        <v>0.08</v>
      </c>
      <c r="AB166" s="510">
        <v>2.5</v>
      </c>
      <c r="AC166" s="510">
        <v>1.9E-2</v>
      </c>
      <c r="AD166" s="579">
        <f t="shared" si="1"/>
        <v>0.31847133757961782</v>
      </c>
      <c r="AF166">
        <v>135</v>
      </c>
    </row>
    <row r="167" spans="1:32" ht="15" x14ac:dyDescent="0.2">
      <c r="A167" s="510">
        <v>166</v>
      </c>
      <c r="B167" s="511" t="s">
        <v>1136</v>
      </c>
      <c r="C167" s="511" t="s">
        <v>1774</v>
      </c>
      <c r="D167" s="510">
        <v>50</v>
      </c>
      <c r="E167" s="510">
        <v>3</v>
      </c>
      <c r="F167" s="510">
        <v>400</v>
      </c>
      <c r="G167" s="510">
        <v>610</v>
      </c>
      <c r="H167" s="578">
        <v>0.11</v>
      </c>
      <c r="I167" s="578">
        <v>0.15</v>
      </c>
      <c r="J167" s="578">
        <v>2.88</v>
      </c>
      <c r="K167" s="578">
        <v>0.24</v>
      </c>
      <c r="L167" s="601">
        <v>2.25</v>
      </c>
      <c r="M167" s="578">
        <v>2.25</v>
      </c>
      <c r="N167" s="578">
        <v>0.16</v>
      </c>
      <c r="O167" s="578">
        <v>0.08</v>
      </c>
      <c r="P167" s="510">
        <v>4.3E-3</v>
      </c>
      <c r="Q167" s="603">
        <v>4.3E-3</v>
      </c>
      <c r="R167" s="603">
        <v>4.3E-3</v>
      </c>
      <c r="S167" s="510">
        <v>22</v>
      </c>
      <c r="T167" s="510">
        <v>1.96</v>
      </c>
      <c r="U167" s="510">
        <v>17</v>
      </c>
      <c r="V167" s="510">
        <v>9.1999999999999998E-2</v>
      </c>
      <c r="W167" s="510"/>
      <c r="X167" s="510"/>
      <c r="Y167" s="510"/>
      <c r="Z167" s="510">
        <v>1.2E-2</v>
      </c>
      <c r="AA167" s="510">
        <v>0.08</v>
      </c>
      <c r="AB167" s="510">
        <v>2.5</v>
      </c>
      <c r="AC167" s="510">
        <v>1.9E-2</v>
      </c>
      <c r="AD167" s="579">
        <f t="shared" si="1"/>
        <v>0.34722222222222221</v>
      </c>
      <c r="AF167">
        <v>136</v>
      </c>
    </row>
    <row r="168" spans="1:32" ht="15" x14ac:dyDescent="0.2">
      <c r="A168" s="510">
        <v>167</v>
      </c>
      <c r="B168" s="511" t="s">
        <v>1136</v>
      </c>
      <c r="C168" s="511" t="s">
        <v>1141</v>
      </c>
      <c r="D168" s="510">
        <v>50</v>
      </c>
      <c r="E168" s="510">
        <v>3</v>
      </c>
      <c r="F168" s="510">
        <v>380</v>
      </c>
      <c r="G168" s="510">
        <v>670</v>
      </c>
      <c r="H168" s="578">
        <v>0.11</v>
      </c>
      <c r="I168" s="578">
        <v>0.16</v>
      </c>
      <c r="J168" s="578">
        <v>2.9</v>
      </c>
      <c r="K168" s="578">
        <v>0.25</v>
      </c>
      <c r="L168" s="601">
        <v>2.42</v>
      </c>
      <c r="M168" s="578">
        <v>2.42</v>
      </c>
      <c r="N168" s="578">
        <v>0.18</v>
      </c>
      <c r="O168" s="578">
        <v>0.08</v>
      </c>
      <c r="P168" s="510">
        <v>3.7000000000000002E-3</v>
      </c>
      <c r="Q168" s="603">
        <v>3.7000000000000002E-3</v>
      </c>
      <c r="R168" s="603">
        <v>3.7000000000000002E-3</v>
      </c>
      <c r="S168" s="510">
        <v>22</v>
      </c>
      <c r="T168" s="510">
        <v>2.16</v>
      </c>
      <c r="U168" s="510">
        <v>17</v>
      </c>
      <c r="V168" s="510">
        <v>9.1999999999999998E-2</v>
      </c>
      <c r="W168" s="510"/>
      <c r="X168" s="510"/>
      <c r="Y168" s="510"/>
      <c r="Z168" s="510">
        <v>1.2E-2</v>
      </c>
      <c r="AA168" s="510">
        <v>0.08</v>
      </c>
      <c r="AB168" s="510">
        <v>2.5</v>
      </c>
      <c r="AC168" s="510">
        <v>1.9E-2</v>
      </c>
      <c r="AD168" s="579">
        <f t="shared" si="1"/>
        <v>0.34482758620689657</v>
      </c>
      <c r="AF168">
        <v>137</v>
      </c>
    </row>
    <row r="169" spans="1:32" ht="15" x14ac:dyDescent="0.2">
      <c r="A169" s="510">
        <v>168</v>
      </c>
      <c r="B169" s="511" t="s">
        <v>1136</v>
      </c>
      <c r="C169" s="511" t="s">
        <v>1141</v>
      </c>
      <c r="D169" s="510">
        <v>50</v>
      </c>
      <c r="E169" s="510">
        <v>3</v>
      </c>
      <c r="F169" s="510">
        <v>400</v>
      </c>
      <c r="G169" s="510">
        <v>670</v>
      </c>
      <c r="H169" s="578">
        <v>0.1</v>
      </c>
      <c r="I169" s="578">
        <v>0.14000000000000001</v>
      </c>
      <c r="J169" s="578">
        <v>2.62</v>
      </c>
      <c r="K169" s="578">
        <v>0.23</v>
      </c>
      <c r="L169" s="601">
        <v>2.19</v>
      </c>
      <c r="M169" s="578">
        <v>2.19</v>
      </c>
      <c r="N169" s="578">
        <v>0.16</v>
      </c>
      <c r="O169" s="578">
        <v>0.08</v>
      </c>
      <c r="P169" s="510">
        <v>3.7000000000000002E-3</v>
      </c>
      <c r="Q169" s="603">
        <v>3.7000000000000002E-3</v>
      </c>
      <c r="R169" s="603">
        <v>3.7000000000000002E-3</v>
      </c>
      <c r="S169" s="510">
        <v>22</v>
      </c>
      <c r="T169" s="510">
        <v>2.16</v>
      </c>
      <c r="U169" s="510">
        <v>17</v>
      </c>
      <c r="V169" s="510">
        <v>9.1999999999999998E-2</v>
      </c>
      <c r="W169" s="510"/>
      <c r="X169" s="510"/>
      <c r="Y169" s="510"/>
      <c r="Z169" s="510">
        <v>1.2E-2</v>
      </c>
      <c r="AA169" s="510">
        <v>0.08</v>
      </c>
      <c r="AB169" s="510">
        <v>2.5</v>
      </c>
      <c r="AC169" s="510">
        <v>1.9E-2</v>
      </c>
      <c r="AD169" s="579">
        <f t="shared" si="1"/>
        <v>0.38167938931297707</v>
      </c>
      <c r="AF169">
        <v>140</v>
      </c>
    </row>
    <row r="170" spans="1:32" ht="15" x14ac:dyDescent="0.2">
      <c r="A170" s="510">
        <v>169</v>
      </c>
      <c r="B170" s="511" t="s">
        <v>1136</v>
      </c>
      <c r="C170" s="511" t="s">
        <v>1775</v>
      </c>
      <c r="D170" s="510">
        <v>50</v>
      </c>
      <c r="E170" s="510">
        <v>3</v>
      </c>
      <c r="F170" s="510">
        <v>380</v>
      </c>
      <c r="G170" s="510">
        <v>390</v>
      </c>
      <c r="H170" s="578">
        <v>0.11</v>
      </c>
      <c r="I170" s="578">
        <v>0.16</v>
      </c>
      <c r="J170" s="578">
        <v>2.83</v>
      </c>
      <c r="K170" s="578">
        <v>0.23</v>
      </c>
      <c r="L170" s="601">
        <v>2.31</v>
      </c>
      <c r="M170" s="578">
        <v>2.31</v>
      </c>
      <c r="N170" s="578">
        <v>0.16</v>
      </c>
      <c r="O170" s="578">
        <v>0.1</v>
      </c>
      <c r="P170" s="510">
        <v>6.4999999999999997E-3</v>
      </c>
      <c r="Q170" s="603">
        <v>6.4999999999999997E-3</v>
      </c>
      <c r="R170" s="603">
        <v>6.4999999999999997E-3</v>
      </c>
      <c r="S170" s="510">
        <v>22</v>
      </c>
      <c r="T170" s="510">
        <v>1.55</v>
      </c>
      <c r="U170" s="510">
        <v>17</v>
      </c>
      <c r="V170" s="510">
        <v>9.1999999999999998E-2</v>
      </c>
      <c r="W170" s="510"/>
      <c r="X170" s="510"/>
      <c r="Y170" s="510"/>
      <c r="Z170" s="510">
        <v>1.2E-2</v>
      </c>
      <c r="AA170" s="510">
        <v>0.08</v>
      </c>
      <c r="AB170" s="510">
        <v>2</v>
      </c>
      <c r="AC170" s="510">
        <v>1.7000000000000001E-2</v>
      </c>
      <c r="AD170" s="579">
        <f t="shared" si="1"/>
        <v>0.35335689045936397</v>
      </c>
      <c r="AF170">
        <v>143</v>
      </c>
    </row>
    <row r="171" spans="1:32" ht="15" x14ac:dyDescent="0.2">
      <c r="A171" s="510">
        <v>170</v>
      </c>
      <c r="B171" s="511" t="s">
        <v>1136</v>
      </c>
      <c r="C171" s="511" t="s">
        <v>1775</v>
      </c>
      <c r="D171" s="510">
        <v>50</v>
      </c>
      <c r="E171" s="510">
        <v>3</v>
      </c>
      <c r="F171" s="510">
        <v>400</v>
      </c>
      <c r="G171" s="510">
        <v>390</v>
      </c>
      <c r="H171" s="578">
        <v>0.1</v>
      </c>
      <c r="I171" s="578">
        <v>0.14000000000000001</v>
      </c>
      <c r="J171" s="578">
        <v>2.56</v>
      </c>
      <c r="K171" s="578">
        <v>0.21</v>
      </c>
      <c r="L171" s="601">
        <v>2.08</v>
      </c>
      <c r="M171" s="578">
        <v>2.08</v>
      </c>
      <c r="N171" s="578">
        <v>0.15</v>
      </c>
      <c r="O171" s="578">
        <v>0.09</v>
      </c>
      <c r="P171" s="510">
        <v>6.4999999999999997E-3</v>
      </c>
      <c r="Q171" s="603">
        <v>6.4999999999999997E-3</v>
      </c>
      <c r="R171" s="603">
        <v>6.4999999999999997E-3</v>
      </c>
      <c r="S171" s="510">
        <v>22</v>
      </c>
      <c r="T171" s="510">
        <v>1.55</v>
      </c>
      <c r="U171" s="510">
        <v>17</v>
      </c>
      <c r="V171" s="510">
        <v>9.1999999999999998E-2</v>
      </c>
      <c r="W171" s="510"/>
      <c r="X171" s="510"/>
      <c r="Y171" s="510"/>
      <c r="Z171" s="510">
        <v>1.2E-2</v>
      </c>
      <c r="AA171" s="510">
        <v>0.08</v>
      </c>
      <c r="AB171" s="510">
        <v>2</v>
      </c>
      <c r="AC171" s="510">
        <v>1.7000000000000001E-2</v>
      </c>
      <c r="AD171" s="579">
        <f t="shared" si="1"/>
        <v>0.390625</v>
      </c>
      <c r="AF171">
        <v>144</v>
      </c>
    </row>
    <row r="172" spans="1:32" ht="15" x14ac:dyDescent="0.2">
      <c r="A172" s="510">
        <v>171</v>
      </c>
      <c r="B172" s="511" t="s">
        <v>1136</v>
      </c>
      <c r="C172" s="511" t="s">
        <v>1776</v>
      </c>
      <c r="D172" s="510">
        <v>50</v>
      </c>
      <c r="E172" s="510">
        <v>3</v>
      </c>
      <c r="F172" s="510">
        <v>380</v>
      </c>
      <c r="G172" s="510">
        <v>435</v>
      </c>
      <c r="H172" s="578">
        <v>0.1</v>
      </c>
      <c r="I172" s="578">
        <v>0.14000000000000001</v>
      </c>
      <c r="J172" s="578">
        <v>2.63</v>
      </c>
      <c r="K172" s="578">
        <v>0.23</v>
      </c>
      <c r="L172" s="601">
        <v>2.16</v>
      </c>
      <c r="M172" s="578">
        <v>2.16</v>
      </c>
      <c r="N172" s="578">
        <v>0.17</v>
      </c>
      <c r="O172" s="578">
        <v>0.09</v>
      </c>
      <c r="P172" s="510">
        <v>4.8999999999999998E-3</v>
      </c>
      <c r="Q172" s="603">
        <v>4.8999999999999998E-3</v>
      </c>
      <c r="R172" s="603">
        <v>4.8999999999999998E-3</v>
      </c>
      <c r="S172" s="510">
        <v>22</v>
      </c>
      <c r="T172" s="510">
        <v>1.77</v>
      </c>
      <c r="U172" s="510">
        <v>17</v>
      </c>
      <c r="V172" s="510">
        <v>9.1999999999999998E-2</v>
      </c>
      <c r="W172" s="510"/>
      <c r="X172" s="510"/>
      <c r="Y172" s="510"/>
      <c r="Z172" s="510">
        <v>1.2E-2</v>
      </c>
      <c r="AA172" s="510">
        <v>0.08</v>
      </c>
      <c r="AB172" s="510">
        <v>2.2000000000000002</v>
      </c>
      <c r="AC172" s="510">
        <v>1.7999999999999999E-2</v>
      </c>
      <c r="AD172" s="579">
        <f t="shared" si="1"/>
        <v>0.38022813688212931</v>
      </c>
      <c r="AF172">
        <v>145</v>
      </c>
    </row>
    <row r="173" spans="1:32" ht="15" x14ac:dyDescent="0.2">
      <c r="A173" s="510">
        <v>172</v>
      </c>
      <c r="B173" s="511" t="s">
        <v>1136</v>
      </c>
      <c r="C173" s="511" t="s">
        <v>1776</v>
      </c>
      <c r="D173" s="510">
        <v>50</v>
      </c>
      <c r="E173" s="510">
        <v>3</v>
      </c>
      <c r="F173" s="510">
        <v>400</v>
      </c>
      <c r="G173" s="510">
        <v>435</v>
      </c>
      <c r="H173" s="578">
        <v>0.09</v>
      </c>
      <c r="I173" s="578">
        <v>0.12</v>
      </c>
      <c r="J173" s="578">
        <v>2.37</v>
      </c>
      <c r="K173" s="578">
        <v>0.22</v>
      </c>
      <c r="L173" s="601">
        <v>1.95</v>
      </c>
      <c r="M173" s="578">
        <v>1.95</v>
      </c>
      <c r="N173" s="578">
        <v>0.15</v>
      </c>
      <c r="O173" s="578">
        <v>0.08</v>
      </c>
      <c r="P173" s="510">
        <v>4.8999999999999998E-3</v>
      </c>
      <c r="Q173" s="603">
        <v>4.8999999999999998E-3</v>
      </c>
      <c r="R173" s="603">
        <v>4.8999999999999998E-3</v>
      </c>
      <c r="S173" s="510">
        <v>22</v>
      </c>
      <c r="T173" s="510">
        <v>1.77</v>
      </c>
      <c r="U173" s="510">
        <v>17</v>
      </c>
      <c r="V173" s="510">
        <v>9.1999999999999998E-2</v>
      </c>
      <c r="W173" s="510"/>
      <c r="X173" s="510"/>
      <c r="Y173" s="510"/>
      <c r="Z173" s="510">
        <v>1.2E-2</v>
      </c>
      <c r="AA173" s="510">
        <v>0.08</v>
      </c>
      <c r="AB173" s="510">
        <v>2.2000000000000002</v>
      </c>
      <c r="AC173" s="510">
        <v>1.7999999999999999E-2</v>
      </c>
      <c r="AD173" s="579">
        <f t="shared" si="1"/>
        <v>0.42194092827004215</v>
      </c>
      <c r="AF173">
        <v>148</v>
      </c>
    </row>
    <row r="174" spans="1:32" ht="15" x14ac:dyDescent="0.2">
      <c r="A174" s="510">
        <v>173</v>
      </c>
      <c r="B174" s="511" t="s">
        <v>1136</v>
      </c>
      <c r="C174" s="511" t="s">
        <v>1777</v>
      </c>
      <c r="D174" s="510">
        <v>50</v>
      </c>
      <c r="E174" s="510">
        <v>3</v>
      </c>
      <c r="F174" s="510">
        <v>380</v>
      </c>
      <c r="G174" s="510">
        <v>530</v>
      </c>
      <c r="H174" s="578">
        <v>0.11</v>
      </c>
      <c r="I174" s="578">
        <v>0.15</v>
      </c>
      <c r="J174" s="578">
        <v>2.77</v>
      </c>
      <c r="K174" s="578">
        <v>0.23</v>
      </c>
      <c r="L174" s="601">
        <v>2.16</v>
      </c>
      <c r="M174" s="578">
        <v>2.16</v>
      </c>
      <c r="N174" s="578">
        <v>0.16</v>
      </c>
      <c r="O174" s="578">
        <v>7.0000000000000007E-2</v>
      </c>
      <c r="P174" s="510">
        <v>4.3E-3</v>
      </c>
      <c r="Q174" s="603">
        <v>4.3E-3</v>
      </c>
      <c r="R174" s="603">
        <v>4.3E-3</v>
      </c>
      <c r="S174" s="510">
        <v>22</v>
      </c>
      <c r="T174" s="510">
        <v>1.96</v>
      </c>
      <c r="U174" s="510">
        <v>17</v>
      </c>
      <c r="V174" s="510">
        <v>9.1999999999999998E-2</v>
      </c>
      <c r="W174" s="510"/>
      <c r="X174" s="510"/>
      <c r="Y174" s="510"/>
      <c r="Z174" s="510">
        <v>1.2E-2</v>
      </c>
      <c r="AA174" s="510">
        <v>0.08</v>
      </c>
      <c r="AB174" s="510">
        <v>2.5</v>
      </c>
      <c r="AC174" s="510">
        <v>1.9E-2</v>
      </c>
      <c r="AD174" s="579">
        <f t="shared" si="1"/>
        <v>0.36101083032490977</v>
      </c>
      <c r="AF174">
        <v>149</v>
      </c>
    </row>
    <row r="175" spans="1:32" ht="15" x14ac:dyDescent="0.2">
      <c r="A175" s="510">
        <v>174</v>
      </c>
      <c r="B175" s="511" t="s">
        <v>1136</v>
      </c>
      <c r="C175" s="511" t="s">
        <v>1777</v>
      </c>
      <c r="D175" s="510">
        <v>50</v>
      </c>
      <c r="E175" s="510">
        <v>3</v>
      </c>
      <c r="F175" s="510">
        <v>400</v>
      </c>
      <c r="G175" s="510">
        <v>530</v>
      </c>
      <c r="H175" s="578">
        <v>0.1</v>
      </c>
      <c r="I175" s="578">
        <v>0.13</v>
      </c>
      <c r="J175" s="578">
        <v>2.5</v>
      </c>
      <c r="K175" s="578">
        <v>0.21</v>
      </c>
      <c r="L175" s="601">
        <v>1.95</v>
      </c>
      <c r="M175" s="578">
        <v>1.95</v>
      </c>
      <c r="N175" s="578">
        <v>0.15</v>
      </c>
      <c r="O175" s="578">
        <v>7.0000000000000007E-2</v>
      </c>
      <c r="P175" s="510">
        <v>4.3E-3</v>
      </c>
      <c r="Q175" s="603">
        <v>4.3E-3</v>
      </c>
      <c r="R175" s="603">
        <v>4.3E-3</v>
      </c>
      <c r="S175" s="510">
        <v>22</v>
      </c>
      <c r="T175" s="510">
        <v>1.96</v>
      </c>
      <c r="U175" s="510">
        <v>17</v>
      </c>
      <c r="V175" s="510">
        <v>9.1999999999999998E-2</v>
      </c>
      <c r="W175" s="510"/>
      <c r="X175" s="510"/>
      <c r="Y175" s="510"/>
      <c r="Z175" s="510">
        <v>1.2E-2</v>
      </c>
      <c r="AA175" s="510">
        <v>0.08</v>
      </c>
      <c r="AB175" s="510">
        <v>2.5</v>
      </c>
      <c r="AC175" s="510">
        <v>1.9E-2</v>
      </c>
      <c r="AD175" s="579">
        <f t="shared" si="1"/>
        <v>0.4</v>
      </c>
      <c r="AF175">
        <v>150</v>
      </c>
    </row>
    <row r="176" spans="1:32" ht="15" x14ac:dyDescent="0.2">
      <c r="A176" s="510">
        <v>175</v>
      </c>
      <c r="B176" s="511" t="s">
        <v>1136</v>
      </c>
      <c r="C176" s="511" t="s">
        <v>1146</v>
      </c>
      <c r="D176" s="510">
        <v>50</v>
      </c>
      <c r="E176" s="510">
        <v>3</v>
      </c>
      <c r="F176" s="510">
        <v>380</v>
      </c>
      <c r="G176" s="510">
        <v>565</v>
      </c>
      <c r="H176" s="578">
        <v>0.09</v>
      </c>
      <c r="I176" s="578">
        <v>0.13</v>
      </c>
      <c r="J176" s="578">
        <v>2.4500000000000002</v>
      </c>
      <c r="K176" s="578">
        <v>0.21</v>
      </c>
      <c r="L176" s="601">
        <v>2.04</v>
      </c>
      <c r="M176" s="578">
        <v>2.04</v>
      </c>
      <c r="N176" s="578">
        <v>0.15</v>
      </c>
      <c r="O176" s="578">
        <v>7.0000000000000007E-2</v>
      </c>
      <c r="P176" s="510">
        <v>3.7000000000000002E-3</v>
      </c>
      <c r="Q176" s="603">
        <v>3.7000000000000002E-3</v>
      </c>
      <c r="R176" s="603">
        <v>3.7000000000000002E-3</v>
      </c>
      <c r="S176" s="510">
        <v>22</v>
      </c>
      <c r="T176" s="510">
        <v>2.16</v>
      </c>
      <c r="U176" s="510">
        <v>17</v>
      </c>
      <c r="V176" s="510">
        <v>9.1999999999999998E-2</v>
      </c>
      <c r="W176" s="510"/>
      <c r="X176" s="510"/>
      <c r="Y176" s="510"/>
      <c r="Z176" s="510">
        <v>1.2E-2</v>
      </c>
      <c r="AA176" s="510">
        <v>0.08</v>
      </c>
      <c r="AB176" s="510">
        <v>2.5</v>
      </c>
      <c r="AC176" s="510">
        <v>1.9E-2</v>
      </c>
      <c r="AD176" s="579">
        <f t="shared" si="1"/>
        <v>0.4081632653061224</v>
      </c>
      <c r="AF176">
        <v>155</v>
      </c>
    </row>
    <row r="177" spans="1:32" ht="15" x14ac:dyDescent="0.2">
      <c r="A177" s="510">
        <v>176</v>
      </c>
      <c r="B177" s="511" t="s">
        <v>1136</v>
      </c>
      <c r="C177" s="511" t="s">
        <v>1146</v>
      </c>
      <c r="D177" s="510">
        <v>50</v>
      </c>
      <c r="E177" s="510">
        <v>3</v>
      </c>
      <c r="F177" s="510">
        <v>400</v>
      </c>
      <c r="G177" s="510">
        <v>585</v>
      </c>
      <c r="H177" s="578">
        <v>0.09</v>
      </c>
      <c r="I177" s="578">
        <v>0.12</v>
      </c>
      <c r="J177" s="578">
        <v>2.29</v>
      </c>
      <c r="K177" s="578">
        <v>0.2</v>
      </c>
      <c r="L177" s="601">
        <v>1.91</v>
      </c>
      <c r="M177" s="578">
        <v>1.91</v>
      </c>
      <c r="N177" s="578">
        <v>0.14000000000000001</v>
      </c>
      <c r="O177" s="578">
        <v>7.0000000000000007E-2</v>
      </c>
      <c r="P177" s="510">
        <v>3.7000000000000002E-3</v>
      </c>
      <c r="Q177" s="603">
        <v>3.7000000000000002E-3</v>
      </c>
      <c r="R177" s="603">
        <v>3.7000000000000002E-3</v>
      </c>
      <c r="S177" s="510">
        <v>22</v>
      </c>
      <c r="T177" s="510">
        <v>2.16</v>
      </c>
      <c r="U177" s="510">
        <v>17</v>
      </c>
      <c r="V177" s="510">
        <v>9.1999999999999998E-2</v>
      </c>
      <c r="W177" s="510"/>
      <c r="X177" s="510"/>
      <c r="Y177" s="510"/>
      <c r="Z177" s="510">
        <v>1.2E-2</v>
      </c>
      <c r="AA177" s="510">
        <v>0.08</v>
      </c>
      <c r="AB177" s="510">
        <v>2.5</v>
      </c>
      <c r="AC177" s="510">
        <v>1.9E-2</v>
      </c>
      <c r="AD177" s="579">
        <f t="shared" si="1"/>
        <v>0.4366812227074236</v>
      </c>
      <c r="AF177">
        <v>158</v>
      </c>
    </row>
    <row r="178" spans="1:32" ht="15" x14ac:dyDescent="0.2">
      <c r="A178" s="510">
        <v>177</v>
      </c>
      <c r="B178" s="511" t="s">
        <v>1136</v>
      </c>
      <c r="C178" s="511" t="s">
        <v>1778</v>
      </c>
      <c r="D178" s="510">
        <v>50</v>
      </c>
      <c r="E178" s="510">
        <v>3</v>
      </c>
      <c r="F178" s="510">
        <v>380</v>
      </c>
      <c r="G178" s="510">
        <v>800</v>
      </c>
      <c r="H178" s="578">
        <v>0.18</v>
      </c>
      <c r="I178" s="578">
        <v>0.25</v>
      </c>
      <c r="J178" s="578">
        <v>3.14</v>
      </c>
      <c r="K178" s="578">
        <v>0.21</v>
      </c>
      <c r="L178" s="601">
        <v>1.88</v>
      </c>
      <c r="M178" s="578">
        <v>1.88</v>
      </c>
      <c r="N178" s="578">
        <v>0.22</v>
      </c>
      <c r="O178" s="578">
        <v>0.03</v>
      </c>
      <c r="P178" s="510">
        <v>3.0000000000000001E-3</v>
      </c>
      <c r="Q178" s="603">
        <v>3.0000000000000001E-3</v>
      </c>
      <c r="R178" s="603">
        <v>3.0000000000000001E-3</v>
      </c>
      <c r="S178" s="510">
        <v>22</v>
      </c>
      <c r="T178" s="510">
        <v>1.75</v>
      </c>
      <c r="U178" s="510">
        <v>17</v>
      </c>
      <c r="V178" s="510">
        <v>9.1999999999999998E-2</v>
      </c>
      <c r="W178" s="510"/>
      <c r="X178" s="510"/>
      <c r="Y178" s="510"/>
      <c r="Z178" s="510">
        <v>2.5000000000000001E-2</v>
      </c>
      <c r="AA178" s="510">
        <v>0.185</v>
      </c>
      <c r="AB178" s="510">
        <v>2.35</v>
      </c>
      <c r="AC178" s="510">
        <v>0.04</v>
      </c>
      <c r="AD178" s="579">
        <f t="shared" si="1"/>
        <v>0.31847133757961782</v>
      </c>
      <c r="AF178">
        <v>159</v>
      </c>
    </row>
    <row r="179" spans="1:32" ht="15" x14ac:dyDescent="0.2">
      <c r="A179" s="510">
        <v>178</v>
      </c>
      <c r="B179" s="511" t="s">
        <v>1136</v>
      </c>
      <c r="C179" s="511" t="s">
        <v>1778</v>
      </c>
      <c r="D179" s="510">
        <v>50</v>
      </c>
      <c r="E179" s="510">
        <v>3</v>
      </c>
      <c r="F179" s="510">
        <v>400</v>
      </c>
      <c r="G179" s="510">
        <v>800</v>
      </c>
      <c r="H179" s="578">
        <v>0.16</v>
      </c>
      <c r="I179" s="578">
        <v>0.23</v>
      </c>
      <c r="J179" s="578">
        <v>2.83</v>
      </c>
      <c r="K179" s="578">
        <v>0.19</v>
      </c>
      <c r="L179" s="601">
        <v>1.7</v>
      </c>
      <c r="M179" s="578">
        <v>1.7</v>
      </c>
      <c r="N179" s="578">
        <v>0.2</v>
      </c>
      <c r="O179" s="578">
        <v>0.03</v>
      </c>
      <c r="P179" s="510">
        <v>3.0000000000000001E-3</v>
      </c>
      <c r="Q179" s="603">
        <v>3.0000000000000001E-3</v>
      </c>
      <c r="R179" s="603">
        <v>3.0000000000000001E-3</v>
      </c>
      <c r="S179" s="510">
        <v>22</v>
      </c>
      <c r="T179" s="510">
        <v>1.75</v>
      </c>
      <c r="U179" s="510">
        <v>17</v>
      </c>
      <c r="V179" s="510">
        <v>9.1999999999999998E-2</v>
      </c>
      <c r="W179" s="510"/>
      <c r="X179" s="510"/>
      <c r="Y179" s="510"/>
      <c r="Z179" s="510">
        <v>2.5000000000000001E-2</v>
      </c>
      <c r="AA179" s="510">
        <v>0.185</v>
      </c>
      <c r="AB179" s="510">
        <v>2.35</v>
      </c>
      <c r="AC179" s="510">
        <v>0.04</v>
      </c>
      <c r="AD179" s="579">
        <f t="shared" si="1"/>
        <v>0.35335689045936397</v>
      </c>
      <c r="AF179">
        <v>160</v>
      </c>
    </row>
    <row r="180" spans="1:32" ht="15" x14ac:dyDescent="0.2">
      <c r="A180" s="510">
        <v>179</v>
      </c>
      <c r="B180" s="511" t="s">
        <v>1136</v>
      </c>
      <c r="C180" s="511" t="s">
        <v>1779</v>
      </c>
      <c r="D180" s="510">
        <v>50</v>
      </c>
      <c r="E180" s="510">
        <v>3</v>
      </c>
      <c r="F180" s="510">
        <v>380</v>
      </c>
      <c r="G180" s="510">
        <v>910</v>
      </c>
      <c r="H180" s="578">
        <v>0.18</v>
      </c>
      <c r="I180" s="578">
        <v>0.25</v>
      </c>
      <c r="J180" s="578">
        <v>2.99</v>
      </c>
      <c r="K180" s="578">
        <v>0.19</v>
      </c>
      <c r="L180" s="601">
        <v>1.77</v>
      </c>
      <c r="M180" s="578">
        <v>1.77</v>
      </c>
      <c r="N180" s="578">
        <v>0.2</v>
      </c>
      <c r="O180" s="578">
        <v>0.03</v>
      </c>
      <c r="P180" s="510">
        <v>3.0000000000000001E-3</v>
      </c>
      <c r="Q180" s="603">
        <v>3.0000000000000001E-3</v>
      </c>
      <c r="R180" s="603">
        <v>3.0000000000000001E-3</v>
      </c>
      <c r="S180" s="510">
        <v>22</v>
      </c>
      <c r="T180" s="510">
        <v>1.88</v>
      </c>
      <c r="U180" s="510">
        <v>17</v>
      </c>
      <c r="V180" s="510">
        <v>7.9000000000000001E-2</v>
      </c>
      <c r="W180" s="510"/>
      <c r="X180" s="510"/>
      <c r="Y180" s="510"/>
      <c r="Z180" s="510">
        <v>2.5000000000000001E-2</v>
      </c>
      <c r="AA180" s="510">
        <v>0.185</v>
      </c>
      <c r="AB180" s="510">
        <v>2.44</v>
      </c>
      <c r="AC180" s="510">
        <v>0.04</v>
      </c>
      <c r="AD180" s="579">
        <f t="shared" si="1"/>
        <v>0.33444816053511706</v>
      </c>
      <c r="AF180">
        <v>164</v>
      </c>
    </row>
    <row r="181" spans="1:32" ht="15" x14ac:dyDescent="0.2">
      <c r="A181" s="510">
        <v>180</v>
      </c>
      <c r="B181" s="511" t="s">
        <v>1136</v>
      </c>
      <c r="C181" s="511" t="s">
        <v>1779</v>
      </c>
      <c r="D181" s="510">
        <v>50</v>
      </c>
      <c r="E181" s="510">
        <v>3</v>
      </c>
      <c r="F181" s="510">
        <v>400</v>
      </c>
      <c r="G181" s="510">
        <v>940</v>
      </c>
      <c r="H181" s="578">
        <v>0.17</v>
      </c>
      <c r="I181" s="578">
        <v>0.24</v>
      </c>
      <c r="J181" s="578">
        <v>2.8</v>
      </c>
      <c r="K181" s="578">
        <v>0.18</v>
      </c>
      <c r="L181" s="601">
        <v>1.65</v>
      </c>
      <c r="M181" s="578">
        <v>1.65</v>
      </c>
      <c r="N181" s="578">
        <v>0.19</v>
      </c>
      <c r="O181" s="578">
        <v>0.02</v>
      </c>
      <c r="P181" s="510">
        <v>3.0000000000000001E-3</v>
      </c>
      <c r="Q181" s="603">
        <v>3.0000000000000001E-3</v>
      </c>
      <c r="R181" s="603">
        <v>3.0000000000000001E-3</v>
      </c>
      <c r="S181" s="510">
        <v>22</v>
      </c>
      <c r="T181" s="510">
        <v>1.88</v>
      </c>
      <c r="U181" s="510">
        <v>17</v>
      </c>
      <c r="V181" s="510">
        <v>7.9000000000000001E-2</v>
      </c>
      <c r="W181" s="510"/>
      <c r="X181" s="510"/>
      <c r="Y181" s="510"/>
      <c r="Z181" s="510">
        <v>2.5000000000000001E-2</v>
      </c>
      <c r="AA181" s="510">
        <v>0.185</v>
      </c>
      <c r="AB181" s="510">
        <v>2.44</v>
      </c>
      <c r="AC181" s="510">
        <v>0.04</v>
      </c>
      <c r="AD181" s="579">
        <f t="shared" si="1"/>
        <v>0.35714285714285715</v>
      </c>
      <c r="AF181">
        <v>165</v>
      </c>
    </row>
    <row r="182" spans="1:32" ht="15" x14ac:dyDescent="0.2">
      <c r="A182" s="510">
        <v>181</v>
      </c>
      <c r="B182" s="511" t="s">
        <v>1136</v>
      </c>
      <c r="C182" s="511" t="s">
        <v>1142</v>
      </c>
      <c r="D182" s="510">
        <v>50</v>
      </c>
      <c r="E182" s="510">
        <v>3</v>
      </c>
      <c r="F182" s="510">
        <v>380</v>
      </c>
      <c r="G182" s="510">
        <v>1000</v>
      </c>
      <c r="H182" s="578">
        <v>0.17</v>
      </c>
      <c r="I182" s="578">
        <v>0.24</v>
      </c>
      <c r="J182" s="578">
        <v>3.02</v>
      </c>
      <c r="K182" s="578">
        <v>0.21</v>
      </c>
      <c r="L182" s="601">
        <v>1.78</v>
      </c>
      <c r="M182" s="578">
        <v>1.78</v>
      </c>
      <c r="N182" s="578">
        <v>0.21</v>
      </c>
      <c r="O182" s="578">
        <v>0.03</v>
      </c>
      <c r="P182" s="510">
        <v>2E-3</v>
      </c>
      <c r="Q182" s="603">
        <v>2E-3</v>
      </c>
      <c r="R182" s="603">
        <v>2E-3</v>
      </c>
      <c r="S182" s="510">
        <v>22</v>
      </c>
      <c r="T182" s="510">
        <v>2.09</v>
      </c>
      <c r="U182" s="510">
        <v>17</v>
      </c>
      <c r="V182" s="510">
        <v>7.9000000000000001E-2</v>
      </c>
      <c r="W182" s="510"/>
      <c r="X182" s="510"/>
      <c r="Y182" s="510"/>
      <c r="Z182" s="510">
        <v>2.5000000000000001E-2</v>
      </c>
      <c r="AA182" s="510">
        <v>0.185</v>
      </c>
      <c r="AB182" s="510">
        <v>3.03</v>
      </c>
      <c r="AC182" s="510">
        <v>4.5999999999999999E-2</v>
      </c>
      <c r="AD182" s="579">
        <f t="shared" si="1"/>
        <v>0.33112582781456956</v>
      </c>
      <c r="AF182">
        <v>169</v>
      </c>
    </row>
    <row r="183" spans="1:32" ht="15" x14ac:dyDescent="0.2">
      <c r="A183" s="510">
        <v>182</v>
      </c>
      <c r="B183" s="511" t="s">
        <v>1136</v>
      </c>
      <c r="C183" s="511" t="s">
        <v>1142</v>
      </c>
      <c r="D183" s="510">
        <v>50</v>
      </c>
      <c r="E183" s="510">
        <v>3</v>
      </c>
      <c r="F183" s="510">
        <v>400</v>
      </c>
      <c r="G183" s="510">
        <v>1030</v>
      </c>
      <c r="H183" s="578">
        <v>0.15</v>
      </c>
      <c r="I183" s="578">
        <v>0.23</v>
      </c>
      <c r="J183" s="578">
        <v>2.81</v>
      </c>
      <c r="K183" s="578">
        <v>0.2</v>
      </c>
      <c r="L183" s="601">
        <v>1.66</v>
      </c>
      <c r="M183" s="578">
        <v>1.66</v>
      </c>
      <c r="N183" s="578">
        <v>0.2</v>
      </c>
      <c r="O183" s="578">
        <v>0.02</v>
      </c>
      <c r="P183" s="510">
        <v>2E-3</v>
      </c>
      <c r="Q183" s="603">
        <v>2E-3</v>
      </c>
      <c r="R183" s="603">
        <v>2E-3</v>
      </c>
      <c r="S183" s="510">
        <v>22</v>
      </c>
      <c r="T183" s="510">
        <v>2.09</v>
      </c>
      <c r="U183" s="510">
        <v>17</v>
      </c>
      <c r="V183" s="510">
        <v>7.9000000000000001E-2</v>
      </c>
      <c r="W183" s="510"/>
      <c r="X183" s="510"/>
      <c r="Y183" s="510"/>
      <c r="Z183" s="510">
        <v>2.5000000000000001E-2</v>
      </c>
      <c r="AA183" s="510">
        <v>0.185</v>
      </c>
      <c r="AB183" s="510">
        <v>3.03</v>
      </c>
      <c r="AC183" s="510">
        <v>4.5999999999999999E-2</v>
      </c>
      <c r="AD183" s="579">
        <f t="shared" si="1"/>
        <v>0.35587188612099646</v>
      </c>
      <c r="AF183">
        <v>170</v>
      </c>
    </row>
    <row r="184" spans="1:32" ht="15" x14ac:dyDescent="0.2">
      <c r="A184" s="510">
        <v>183</v>
      </c>
      <c r="B184" s="511" t="s">
        <v>1136</v>
      </c>
      <c r="C184" s="511" t="s">
        <v>1780</v>
      </c>
      <c r="D184" s="510">
        <v>50</v>
      </c>
      <c r="E184" s="510">
        <v>3</v>
      </c>
      <c r="F184" s="510">
        <v>380</v>
      </c>
      <c r="G184" s="510">
        <v>1110</v>
      </c>
      <c r="H184" s="578">
        <v>0.15</v>
      </c>
      <c r="I184" s="578">
        <v>0.22</v>
      </c>
      <c r="J184" s="578">
        <v>2.78</v>
      </c>
      <c r="K184" s="578">
        <v>0.23</v>
      </c>
      <c r="L184" s="601">
        <v>1.63</v>
      </c>
      <c r="M184" s="578">
        <v>1.63</v>
      </c>
      <c r="N184" s="578">
        <v>0.22</v>
      </c>
      <c r="O184" s="578">
        <v>0.02</v>
      </c>
      <c r="P184" s="510">
        <v>2E-3</v>
      </c>
      <c r="Q184" s="603">
        <v>2E-3</v>
      </c>
      <c r="R184" s="603">
        <v>2E-3</v>
      </c>
      <c r="S184" s="510">
        <v>22</v>
      </c>
      <c r="T184" s="510">
        <v>2.36</v>
      </c>
      <c r="U184" s="510">
        <v>17</v>
      </c>
      <c r="V184" s="510">
        <v>7.9000000000000001E-2</v>
      </c>
      <c r="W184" s="510"/>
      <c r="X184" s="510"/>
      <c r="Y184" s="510"/>
      <c r="Z184" s="510">
        <v>2.5000000000000001E-2</v>
      </c>
      <c r="AA184" s="510">
        <v>0.185</v>
      </c>
      <c r="AB184" s="510">
        <v>3.4</v>
      </c>
      <c r="AC184" s="510">
        <v>4.9000000000000002E-2</v>
      </c>
      <c r="AD184" s="579">
        <f t="shared" si="1"/>
        <v>0.35971223021582738</v>
      </c>
      <c r="AF184">
        <v>174</v>
      </c>
    </row>
    <row r="185" spans="1:32" ht="15" x14ac:dyDescent="0.2">
      <c r="A185" s="510">
        <v>184</v>
      </c>
      <c r="B185" s="511" t="s">
        <v>1136</v>
      </c>
      <c r="C185" s="511" t="s">
        <v>1780</v>
      </c>
      <c r="D185" s="510">
        <v>50</v>
      </c>
      <c r="E185" s="510">
        <v>3</v>
      </c>
      <c r="F185" s="510">
        <v>400</v>
      </c>
      <c r="G185" s="510">
        <v>1135</v>
      </c>
      <c r="H185" s="578">
        <v>0.14000000000000001</v>
      </c>
      <c r="I185" s="578">
        <v>0.2</v>
      </c>
      <c r="J185" s="578">
        <v>2.57</v>
      </c>
      <c r="K185" s="578">
        <v>0.21</v>
      </c>
      <c r="L185" s="601">
        <v>1.5</v>
      </c>
      <c r="M185" s="578">
        <v>1.5</v>
      </c>
      <c r="N185" s="578">
        <v>0.2</v>
      </c>
      <c r="O185" s="578">
        <v>0.02</v>
      </c>
      <c r="P185" s="510">
        <v>2E-3</v>
      </c>
      <c r="Q185" s="603">
        <v>2E-3</v>
      </c>
      <c r="R185" s="603">
        <v>2E-3</v>
      </c>
      <c r="S185" s="510">
        <v>22</v>
      </c>
      <c r="T185" s="510">
        <v>2.36</v>
      </c>
      <c r="U185" s="510">
        <v>17</v>
      </c>
      <c r="V185" s="510">
        <v>7.9000000000000001E-2</v>
      </c>
      <c r="W185" s="510"/>
      <c r="X185" s="510"/>
      <c r="Y185" s="510"/>
      <c r="Z185" s="510">
        <v>2.5000000000000001E-2</v>
      </c>
      <c r="AA185" s="510">
        <v>0.185</v>
      </c>
      <c r="AB185" s="510">
        <v>3.4</v>
      </c>
      <c r="AC185" s="510">
        <v>4.9000000000000002E-2</v>
      </c>
      <c r="AD185" s="579">
        <f t="shared" si="1"/>
        <v>0.38910505836575876</v>
      </c>
      <c r="AF185">
        <v>175</v>
      </c>
    </row>
    <row r="186" spans="1:32" ht="15" x14ac:dyDescent="0.2">
      <c r="A186" s="510">
        <v>185</v>
      </c>
      <c r="B186" s="511" t="s">
        <v>1136</v>
      </c>
      <c r="C186" s="511" t="s">
        <v>1781</v>
      </c>
      <c r="D186" s="510">
        <v>50</v>
      </c>
      <c r="E186" s="510">
        <v>3</v>
      </c>
      <c r="F186" s="510">
        <v>380</v>
      </c>
      <c r="G186" s="510">
        <v>280</v>
      </c>
      <c r="H186" s="578">
        <v>0.14000000000000001</v>
      </c>
      <c r="I186" s="578">
        <v>0.19</v>
      </c>
      <c r="J186" s="578">
        <v>1.91</v>
      </c>
      <c r="K186" s="578">
        <v>0.17</v>
      </c>
      <c r="L186" s="601">
        <v>1.31</v>
      </c>
      <c r="M186" s="578">
        <v>1.31</v>
      </c>
      <c r="N186" s="578">
        <v>0.16</v>
      </c>
      <c r="O186" s="578">
        <v>0.11</v>
      </c>
      <c r="P186" s="510">
        <v>8.9999999999999993E-3</v>
      </c>
      <c r="Q186" s="603">
        <v>8.9999999999999993E-3</v>
      </c>
      <c r="R186" s="603">
        <v>8.9999999999999993E-3</v>
      </c>
      <c r="S186" s="510">
        <v>22</v>
      </c>
      <c r="T186" s="510">
        <v>1.1200000000000001</v>
      </c>
      <c r="U186" s="510">
        <v>17</v>
      </c>
      <c r="V186" s="510">
        <v>0.1</v>
      </c>
      <c r="W186" s="510"/>
      <c r="X186" s="510"/>
      <c r="Y186" s="510"/>
      <c r="Z186" s="510">
        <v>1.6E-2</v>
      </c>
      <c r="AA186" s="510">
        <v>0.12</v>
      </c>
      <c r="AB186" s="510">
        <v>0.98</v>
      </c>
      <c r="AC186" s="510">
        <v>2.7E-2</v>
      </c>
      <c r="AD186" s="579">
        <f t="shared" si="1"/>
        <v>0.52356020942408377</v>
      </c>
      <c r="AF186">
        <v>176</v>
      </c>
    </row>
    <row r="187" spans="1:32" ht="15" x14ac:dyDescent="0.2">
      <c r="A187" s="510">
        <v>186</v>
      </c>
      <c r="B187" s="511" t="s">
        <v>1136</v>
      </c>
      <c r="C187" s="511" t="s">
        <v>1781</v>
      </c>
      <c r="D187" s="510">
        <v>50</v>
      </c>
      <c r="E187" s="510">
        <v>3</v>
      </c>
      <c r="F187" s="510">
        <v>400</v>
      </c>
      <c r="G187" s="510">
        <v>280</v>
      </c>
      <c r="H187" s="578">
        <v>0.13</v>
      </c>
      <c r="I187" s="578">
        <v>0.17</v>
      </c>
      <c r="J187" s="578">
        <v>1.72</v>
      </c>
      <c r="K187" s="578">
        <v>0.15</v>
      </c>
      <c r="L187" s="601">
        <v>1.18</v>
      </c>
      <c r="M187" s="578">
        <v>1.18</v>
      </c>
      <c r="N187" s="578">
        <v>0.14000000000000001</v>
      </c>
      <c r="O187" s="578">
        <v>0.1</v>
      </c>
      <c r="P187" s="510">
        <v>8.9999999999999993E-3</v>
      </c>
      <c r="Q187" s="603">
        <v>8.9999999999999993E-3</v>
      </c>
      <c r="R187" s="603">
        <v>8.9999999999999993E-3</v>
      </c>
      <c r="S187" s="510">
        <v>22</v>
      </c>
      <c r="T187" s="510">
        <v>1.1200000000000001</v>
      </c>
      <c r="U187" s="510">
        <v>17</v>
      </c>
      <c r="V187" s="510">
        <v>0.1</v>
      </c>
      <c r="W187" s="510"/>
      <c r="X187" s="510"/>
      <c r="Y187" s="510"/>
      <c r="Z187" s="510">
        <v>1.6E-2</v>
      </c>
      <c r="AA187" s="510">
        <v>0.12</v>
      </c>
      <c r="AB187" s="510">
        <v>0.98</v>
      </c>
      <c r="AC187" s="510">
        <v>2.7E-2</v>
      </c>
      <c r="AD187" s="579">
        <f t="shared" si="1"/>
        <v>0.58139534883720934</v>
      </c>
      <c r="AF187">
        <v>180</v>
      </c>
    </row>
    <row r="188" spans="1:32" ht="15" x14ac:dyDescent="0.2">
      <c r="A188" s="510">
        <v>187</v>
      </c>
      <c r="B188" s="511" t="s">
        <v>1136</v>
      </c>
      <c r="C188" s="511" t="s">
        <v>1143</v>
      </c>
      <c r="D188" s="510">
        <v>50</v>
      </c>
      <c r="E188" s="510">
        <v>3</v>
      </c>
      <c r="F188" s="510">
        <v>380</v>
      </c>
      <c r="G188" s="510">
        <v>380</v>
      </c>
      <c r="H188" s="578">
        <v>0.14000000000000001</v>
      </c>
      <c r="I188" s="578">
        <v>0.19</v>
      </c>
      <c r="J188" s="578">
        <v>1.93</v>
      </c>
      <c r="K188" s="578">
        <v>0.17</v>
      </c>
      <c r="L188" s="601">
        <v>1.21</v>
      </c>
      <c r="M188" s="578">
        <v>1.21</v>
      </c>
      <c r="N188" s="578">
        <v>0.16</v>
      </c>
      <c r="O188" s="578">
        <v>0.11</v>
      </c>
      <c r="P188" s="510">
        <v>6.3E-3</v>
      </c>
      <c r="Q188" s="603">
        <v>6.3E-3</v>
      </c>
      <c r="R188" s="603">
        <v>6.3E-3</v>
      </c>
      <c r="S188" s="510">
        <v>22</v>
      </c>
      <c r="T188" s="510">
        <v>1.33</v>
      </c>
      <c r="U188" s="510">
        <v>17</v>
      </c>
      <c r="V188" s="510">
        <v>0.1</v>
      </c>
      <c r="W188" s="510"/>
      <c r="X188" s="510"/>
      <c r="Y188" s="510"/>
      <c r="Z188" s="510">
        <v>1.6E-2</v>
      </c>
      <c r="AA188" s="510">
        <v>0.12</v>
      </c>
      <c r="AB188" s="510">
        <v>1.05</v>
      </c>
      <c r="AC188" s="510">
        <v>3.3000000000000002E-2</v>
      </c>
      <c r="AD188" s="579">
        <f t="shared" si="1"/>
        <v>0.5181347150259068</v>
      </c>
      <c r="AF188">
        <v>181</v>
      </c>
    </row>
    <row r="189" spans="1:32" ht="15" x14ac:dyDescent="0.2">
      <c r="A189" s="510">
        <v>188</v>
      </c>
      <c r="B189" s="511" t="s">
        <v>1136</v>
      </c>
      <c r="C189" s="511" t="s">
        <v>1143</v>
      </c>
      <c r="D189" s="510">
        <v>50</v>
      </c>
      <c r="E189" s="510">
        <v>3</v>
      </c>
      <c r="F189" s="510">
        <v>400</v>
      </c>
      <c r="G189" s="510">
        <v>380</v>
      </c>
      <c r="H189" s="578">
        <v>0.13</v>
      </c>
      <c r="I189" s="578">
        <v>0.17</v>
      </c>
      <c r="J189" s="578">
        <v>1.74</v>
      </c>
      <c r="K189" s="578">
        <v>0.15</v>
      </c>
      <c r="L189" s="601">
        <v>1.0900000000000001</v>
      </c>
      <c r="M189" s="578">
        <v>1.0900000000000001</v>
      </c>
      <c r="N189" s="578">
        <v>0.14000000000000001</v>
      </c>
      <c r="O189" s="578">
        <v>0.1</v>
      </c>
      <c r="P189" s="510">
        <v>6.3E-3</v>
      </c>
      <c r="Q189" s="603">
        <v>6.3E-3</v>
      </c>
      <c r="R189" s="603">
        <v>6.3E-3</v>
      </c>
      <c r="S189" s="510">
        <v>22</v>
      </c>
      <c r="T189" s="510">
        <v>1.33</v>
      </c>
      <c r="U189" s="510">
        <v>17</v>
      </c>
      <c r="V189" s="510">
        <v>0.1</v>
      </c>
      <c r="W189" s="510"/>
      <c r="X189" s="510"/>
      <c r="Y189" s="510"/>
      <c r="Z189" s="510">
        <v>1.6E-2</v>
      </c>
      <c r="AA189" s="510">
        <v>0.12</v>
      </c>
      <c r="AB189" s="510">
        <v>1.05</v>
      </c>
      <c r="AC189" s="510">
        <v>3.3000000000000002E-2</v>
      </c>
      <c r="AD189" s="579">
        <f t="shared" si="1"/>
        <v>0.57471264367816088</v>
      </c>
      <c r="AF189">
        <v>182</v>
      </c>
    </row>
    <row r="190" spans="1:32" ht="15" x14ac:dyDescent="0.2">
      <c r="A190" s="510">
        <v>189</v>
      </c>
      <c r="B190" s="511" t="s">
        <v>1136</v>
      </c>
      <c r="C190" s="511" t="s">
        <v>1782</v>
      </c>
      <c r="D190" s="510">
        <v>50</v>
      </c>
      <c r="E190" s="510">
        <v>3</v>
      </c>
      <c r="F190" s="510">
        <v>380</v>
      </c>
      <c r="G190" s="581">
        <v>450</v>
      </c>
      <c r="H190" s="582">
        <v>0.16</v>
      </c>
      <c r="I190" s="582">
        <v>0.19</v>
      </c>
      <c r="J190" s="582">
        <v>1.89</v>
      </c>
      <c r="K190" s="582">
        <v>0.17</v>
      </c>
      <c r="L190" s="602">
        <v>1.19</v>
      </c>
      <c r="M190" s="582">
        <v>1.19</v>
      </c>
      <c r="N190" s="582">
        <v>0.17</v>
      </c>
      <c r="O190" s="582">
        <v>0.11</v>
      </c>
      <c r="P190" s="581">
        <v>4.8999999999999998E-3</v>
      </c>
      <c r="Q190" s="604">
        <v>4.8999999999999998E-3</v>
      </c>
      <c r="R190" s="604">
        <v>4.8999999999999998E-3</v>
      </c>
      <c r="S190" s="581">
        <v>22</v>
      </c>
      <c r="T190" s="581">
        <v>1.5</v>
      </c>
      <c r="U190" s="581">
        <v>17</v>
      </c>
      <c r="V190" s="581">
        <v>0.1</v>
      </c>
      <c r="W190" s="510"/>
      <c r="X190" s="510"/>
      <c r="Y190" s="510"/>
      <c r="Z190" s="510">
        <v>1.6E-2</v>
      </c>
      <c r="AA190" s="510">
        <v>0.12</v>
      </c>
      <c r="AB190" s="581">
        <v>1.1000000000000001</v>
      </c>
      <c r="AC190" s="581">
        <v>3.5000000000000003E-2</v>
      </c>
      <c r="AD190" s="579">
        <f t="shared" si="1"/>
        <v>0.52910052910052918</v>
      </c>
      <c r="AF190">
        <v>185</v>
      </c>
    </row>
    <row r="191" spans="1:32" ht="15" x14ac:dyDescent="0.2">
      <c r="A191" s="510">
        <v>190</v>
      </c>
      <c r="B191" s="511" t="s">
        <v>1136</v>
      </c>
      <c r="C191" s="511" t="s">
        <v>1782</v>
      </c>
      <c r="D191" s="510">
        <v>50</v>
      </c>
      <c r="E191" s="510">
        <v>3</v>
      </c>
      <c r="F191" s="510">
        <v>400</v>
      </c>
      <c r="G191" s="581">
        <v>450</v>
      </c>
      <c r="H191" s="582">
        <v>0.14000000000000001</v>
      </c>
      <c r="I191" s="582">
        <v>0.17</v>
      </c>
      <c r="J191" s="582">
        <v>1.71</v>
      </c>
      <c r="K191" s="582">
        <v>0.15</v>
      </c>
      <c r="L191" s="602">
        <v>1.07</v>
      </c>
      <c r="M191" s="582">
        <v>1.07</v>
      </c>
      <c r="N191" s="582">
        <v>0.15</v>
      </c>
      <c r="O191" s="582">
        <v>0.1</v>
      </c>
      <c r="P191" s="581">
        <v>4.8999999999999998E-3</v>
      </c>
      <c r="Q191" s="604">
        <v>4.8999999999999998E-3</v>
      </c>
      <c r="R191" s="604">
        <v>4.8999999999999998E-3</v>
      </c>
      <c r="S191" s="581">
        <v>22</v>
      </c>
      <c r="T191" s="581">
        <v>1.5</v>
      </c>
      <c r="U191" s="581">
        <v>17</v>
      </c>
      <c r="V191" s="581">
        <v>0.1</v>
      </c>
      <c r="W191" s="510"/>
      <c r="X191" s="510"/>
      <c r="Y191" s="510"/>
      <c r="Z191" s="510">
        <v>1.6E-2</v>
      </c>
      <c r="AA191" s="510">
        <v>0.12</v>
      </c>
      <c r="AB191" s="581">
        <v>1.1000000000000001</v>
      </c>
      <c r="AC191" s="581">
        <v>3.5000000000000003E-2</v>
      </c>
      <c r="AD191" s="579">
        <f t="shared" si="1"/>
        <v>0.58479532163742687</v>
      </c>
      <c r="AF191">
        <v>188</v>
      </c>
    </row>
    <row r="192" spans="1:32" ht="15" x14ac:dyDescent="0.2">
      <c r="A192" s="510">
        <v>191</v>
      </c>
      <c r="B192" s="511" t="s">
        <v>1136</v>
      </c>
      <c r="C192" s="511" t="s">
        <v>1144</v>
      </c>
      <c r="D192" s="510">
        <v>50</v>
      </c>
      <c r="E192" s="510">
        <v>3</v>
      </c>
      <c r="F192" s="510">
        <v>380</v>
      </c>
      <c r="G192" s="510">
        <v>570</v>
      </c>
      <c r="H192" s="578">
        <v>0.16</v>
      </c>
      <c r="I192" s="578">
        <v>0.19</v>
      </c>
      <c r="J192" s="578">
        <v>1.93</v>
      </c>
      <c r="K192" s="578">
        <v>0.17</v>
      </c>
      <c r="L192" s="601">
        <v>1.21</v>
      </c>
      <c r="M192" s="578">
        <v>1.21</v>
      </c>
      <c r="N192" s="578">
        <v>0.17</v>
      </c>
      <c r="O192" s="578">
        <v>0.11</v>
      </c>
      <c r="P192" s="510">
        <v>3.8999999999999998E-3</v>
      </c>
      <c r="Q192" s="603">
        <v>3.8999999999999998E-3</v>
      </c>
      <c r="R192" s="603">
        <v>3.8999999999999998E-3</v>
      </c>
      <c r="S192" s="510">
        <v>22</v>
      </c>
      <c r="T192" s="510">
        <v>1.75</v>
      </c>
      <c r="U192" s="510">
        <v>17</v>
      </c>
      <c r="V192" s="510">
        <v>0.1</v>
      </c>
      <c r="W192" s="510"/>
      <c r="X192" s="510"/>
      <c r="Y192" s="510"/>
      <c r="Z192" s="510">
        <v>1.6E-2</v>
      </c>
      <c r="AA192" s="510">
        <v>0.12</v>
      </c>
      <c r="AB192" s="510">
        <v>1.1499999999999999</v>
      </c>
      <c r="AC192" s="510">
        <v>0.04</v>
      </c>
      <c r="AD192" s="579">
        <f t="shared" ref="AD192:AD295" si="2">1/J192</f>
        <v>0.5181347150259068</v>
      </c>
      <c r="AF192">
        <v>196</v>
      </c>
    </row>
    <row r="193" spans="1:32" ht="15" x14ac:dyDescent="0.2">
      <c r="A193" s="510">
        <v>192</v>
      </c>
      <c r="B193" s="511" t="s">
        <v>1136</v>
      </c>
      <c r="C193" s="511" t="s">
        <v>1144</v>
      </c>
      <c r="D193" s="510">
        <v>50</v>
      </c>
      <c r="E193" s="510">
        <v>3</v>
      </c>
      <c r="F193" s="510">
        <v>400</v>
      </c>
      <c r="G193" s="510">
        <v>570</v>
      </c>
      <c r="H193" s="578">
        <v>0.14000000000000001</v>
      </c>
      <c r="I193" s="578">
        <v>0.17</v>
      </c>
      <c r="J193" s="578">
        <v>1.74</v>
      </c>
      <c r="K193" s="578">
        <v>0.15</v>
      </c>
      <c r="L193" s="601">
        <v>1.0900000000000001</v>
      </c>
      <c r="M193" s="578">
        <v>1.0900000000000001</v>
      </c>
      <c r="N193" s="578">
        <v>0.15</v>
      </c>
      <c r="O193" s="578">
        <v>0.1</v>
      </c>
      <c r="P193" s="510">
        <v>3.8999999999999998E-3</v>
      </c>
      <c r="Q193" s="603">
        <v>3.8999999999999998E-3</v>
      </c>
      <c r="R193" s="603">
        <v>3.8999999999999998E-3</v>
      </c>
      <c r="S193" s="510">
        <v>22</v>
      </c>
      <c r="T193" s="510">
        <v>1.75</v>
      </c>
      <c r="U193" s="510">
        <v>17</v>
      </c>
      <c r="V193" s="510">
        <v>0.1</v>
      </c>
      <c r="W193" s="510"/>
      <c r="X193" s="510"/>
      <c r="Y193" s="510"/>
      <c r="Z193" s="510">
        <v>1.6E-2</v>
      </c>
      <c r="AA193" s="510">
        <v>0.12</v>
      </c>
      <c r="AB193" s="510">
        <v>1.1499999999999999</v>
      </c>
      <c r="AC193" s="510">
        <v>0.04</v>
      </c>
      <c r="AD193" s="579">
        <f t="shared" si="2"/>
        <v>0.57471264367816088</v>
      </c>
      <c r="AF193">
        <v>200</v>
      </c>
    </row>
    <row r="194" spans="1:32" ht="15" x14ac:dyDescent="0.2">
      <c r="A194" s="510">
        <v>193</v>
      </c>
      <c r="B194" s="511" t="s">
        <v>1136</v>
      </c>
      <c r="C194" s="511" t="s">
        <v>1783</v>
      </c>
      <c r="D194" s="510">
        <v>50</v>
      </c>
      <c r="E194" s="510">
        <v>3</v>
      </c>
      <c r="F194" s="510">
        <v>380</v>
      </c>
      <c r="G194" s="510">
        <v>630</v>
      </c>
      <c r="H194" s="578">
        <v>0.14000000000000001</v>
      </c>
      <c r="I194" s="578">
        <v>0.2</v>
      </c>
      <c r="J194" s="578">
        <v>2.4700000000000002</v>
      </c>
      <c r="K194" s="578">
        <v>0.17</v>
      </c>
      <c r="L194" s="601">
        <v>1.48</v>
      </c>
      <c r="M194" s="578">
        <v>1.48</v>
      </c>
      <c r="N194" s="578">
        <v>0.17</v>
      </c>
      <c r="O194" s="578">
        <v>0.02</v>
      </c>
      <c r="P194" s="510">
        <v>3.3999999999999998E-3</v>
      </c>
      <c r="Q194" s="603">
        <v>3.3999999999999998E-3</v>
      </c>
      <c r="R194" s="603">
        <v>3.3999999999999998E-3</v>
      </c>
      <c r="S194" s="510">
        <v>22</v>
      </c>
      <c r="T194" s="510">
        <v>1.75</v>
      </c>
      <c r="U194" s="510">
        <v>17</v>
      </c>
      <c r="V194" s="510">
        <v>7.9000000000000001E-2</v>
      </c>
      <c r="W194" s="510"/>
      <c r="X194" s="510"/>
      <c r="Y194" s="510"/>
      <c r="Z194" s="510">
        <v>2.5000000000000001E-2</v>
      </c>
      <c r="AA194" s="510">
        <v>0.185</v>
      </c>
      <c r="AB194" s="510">
        <v>2.35</v>
      </c>
      <c r="AC194" s="510">
        <v>0.04</v>
      </c>
      <c r="AD194" s="579">
        <f t="shared" si="2"/>
        <v>0.40485829959514169</v>
      </c>
      <c r="AF194">
        <v>207</v>
      </c>
    </row>
    <row r="195" spans="1:32" ht="15" x14ac:dyDescent="0.2">
      <c r="A195" s="510">
        <v>194</v>
      </c>
      <c r="B195" s="511" t="s">
        <v>1136</v>
      </c>
      <c r="C195" s="511" t="s">
        <v>1783</v>
      </c>
      <c r="D195" s="510">
        <v>50</v>
      </c>
      <c r="E195" s="510">
        <v>3</v>
      </c>
      <c r="F195" s="510">
        <v>400</v>
      </c>
      <c r="G195" s="510">
        <v>650</v>
      </c>
      <c r="H195" s="578">
        <v>0.13</v>
      </c>
      <c r="I195" s="578">
        <v>0.19</v>
      </c>
      <c r="J195" s="578">
        <v>2.2999999999999998</v>
      </c>
      <c r="K195" s="578">
        <v>0.15</v>
      </c>
      <c r="L195" s="601">
        <v>1.38</v>
      </c>
      <c r="M195" s="578">
        <v>1.38</v>
      </c>
      <c r="N195" s="578">
        <v>0.16</v>
      </c>
      <c r="O195" s="578">
        <v>0.02</v>
      </c>
      <c r="P195" s="510">
        <v>3.3999999999999998E-3</v>
      </c>
      <c r="Q195" s="603">
        <v>3.3999999999999998E-3</v>
      </c>
      <c r="R195" s="603">
        <v>3.3999999999999998E-3</v>
      </c>
      <c r="S195" s="510">
        <v>22</v>
      </c>
      <c r="T195" s="510">
        <v>1.75</v>
      </c>
      <c r="U195" s="510">
        <v>17</v>
      </c>
      <c r="V195" s="510">
        <v>7.9000000000000001E-2</v>
      </c>
      <c r="W195" s="510"/>
      <c r="X195" s="510"/>
      <c r="Y195" s="510"/>
      <c r="Z195" s="510">
        <v>2.5000000000000001E-2</v>
      </c>
      <c r="AA195" s="510">
        <v>0.185</v>
      </c>
      <c r="AB195" s="510">
        <v>2.35</v>
      </c>
      <c r="AC195" s="510">
        <v>0.04</v>
      </c>
      <c r="AD195" s="579">
        <f t="shared" si="2"/>
        <v>0.43478260869565222</v>
      </c>
      <c r="AF195">
        <v>211</v>
      </c>
    </row>
    <row r="196" spans="1:32" ht="15" x14ac:dyDescent="0.2">
      <c r="A196" s="510">
        <v>195</v>
      </c>
      <c r="B196" s="511" t="s">
        <v>1136</v>
      </c>
      <c r="C196" s="511" t="s">
        <v>1784</v>
      </c>
      <c r="D196" s="510">
        <v>50</v>
      </c>
      <c r="E196" s="510">
        <v>3</v>
      </c>
      <c r="F196" s="510">
        <v>380</v>
      </c>
      <c r="G196" s="510">
        <v>765</v>
      </c>
      <c r="H196" s="578">
        <v>0.15</v>
      </c>
      <c r="I196" s="578">
        <v>0.21</v>
      </c>
      <c r="J196" s="578">
        <v>2.5099999999999998</v>
      </c>
      <c r="K196" s="578">
        <v>0.16</v>
      </c>
      <c r="L196" s="601">
        <v>1.49</v>
      </c>
      <c r="M196" s="578">
        <v>1.49</v>
      </c>
      <c r="N196" s="578">
        <v>0.17</v>
      </c>
      <c r="O196" s="578">
        <v>0.03</v>
      </c>
      <c r="P196" s="510">
        <v>2.5000000000000001E-3</v>
      </c>
      <c r="Q196" s="603">
        <v>2.5000000000000001E-3</v>
      </c>
      <c r="R196" s="603">
        <v>2.5000000000000001E-3</v>
      </c>
      <c r="S196" s="510">
        <v>22</v>
      </c>
      <c r="T196" s="510">
        <v>1.88</v>
      </c>
      <c r="U196" s="510">
        <v>17</v>
      </c>
      <c r="V196" s="510">
        <v>7.9000000000000001E-2</v>
      </c>
      <c r="W196" s="510"/>
      <c r="X196" s="510"/>
      <c r="Y196" s="510"/>
      <c r="Z196" s="510">
        <v>2.5000000000000001E-2</v>
      </c>
      <c r="AA196" s="510">
        <v>0.185</v>
      </c>
      <c r="AB196" s="510">
        <v>2.44</v>
      </c>
      <c r="AC196" s="510">
        <v>0.04</v>
      </c>
      <c r="AD196" s="579">
        <f t="shared" si="2"/>
        <v>0.39840637450199207</v>
      </c>
      <c r="AF196">
        <v>215</v>
      </c>
    </row>
    <row r="197" spans="1:32" ht="15" x14ac:dyDescent="0.2">
      <c r="A197" s="510">
        <v>196</v>
      </c>
      <c r="B197" s="511" t="s">
        <v>1136</v>
      </c>
      <c r="C197" s="511" t="s">
        <v>1784</v>
      </c>
      <c r="D197" s="510">
        <v>50</v>
      </c>
      <c r="E197" s="510">
        <v>3</v>
      </c>
      <c r="F197" s="510">
        <v>400</v>
      </c>
      <c r="G197" s="510">
        <v>785</v>
      </c>
      <c r="H197" s="578">
        <v>0.14000000000000001</v>
      </c>
      <c r="I197" s="578">
        <v>0.2</v>
      </c>
      <c r="J197" s="578">
        <v>2.33</v>
      </c>
      <c r="K197" s="578">
        <v>0.15</v>
      </c>
      <c r="L197" s="601">
        <v>1.38</v>
      </c>
      <c r="M197" s="578">
        <v>1.38</v>
      </c>
      <c r="N197" s="578">
        <v>0.16</v>
      </c>
      <c r="O197" s="578">
        <v>0.02</v>
      </c>
      <c r="P197" s="510">
        <v>2.5000000000000001E-3</v>
      </c>
      <c r="Q197" s="603">
        <v>2.5000000000000001E-3</v>
      </c>
      <c r="R197" s="603">
        <v>2.5000000000000001E-3</v>
      </c>
      <c r="S197" s="510">
        <v>22</v>
      </c>
      <c r="T197" s="510">
        <v>1.88</v>
      </c>
      <c r="U197" s="510">
        <v>17</v>
      </c>
      <c r="V197" s="510">
        <v>7.9000000000000001E-2</v>
      </c>
      <c r="W197" s="510"/>
      <c r="X197" s="510"/>
      <c r="Y197" s="510"/>
      <c r="Z197" s="510">
        <v>2.5000000000000001E-2</v>
      </c>
      <c r="AA197" s="510">
        <v>0.185</v>
      </c>
      <c r="AB197" s="510">
        <v>2.44</v>
      </c>
      <c r="AC197" s="510">
        <v>0.04</v>
      </c>
      <c r="AD197" s="579">
        <f t="shared" si="2"/>
        <v>0.42918454935622319</v>
      </c>
      <c r="AF197">
        <v>220</v>
      </c>
    </row>
    <row r="198" spans="1:32" ht="15" x14ac:dyDescent="0.2">
      <c r="A198" s="510">
        <v>197</v>
      </c>
      <c r="B198" s="511" t="s">
        <v>1136</v>
      </c>
      <c r="C198" s="511" t="s">
        <v>1147</v>
      </c>
      <c r="D198" s="510">
        <v>50</v>
      </c>
      <c r="E198" s="510">
        <v>3</v>
      </c>
      <c r="F198" s="510">
        <v>380</v>
      </c>
      <c r="G198" s="510">
        <v>830</v>
      </c>
      <c r="H198" s="578">
        <v>0.14000000000000001</v>
      </c>
      <c r="I198" s="578">
        <v>0.2</v>
      </c>
      <c r="J198" s="578">
        <v>2.5099999999999998</v>
      </c>
      <c r="K198" s="578">
        <v>0.17</v>
      </c>
      <c r="L198" s="601">
        <v>1.48</v>
      </c>
      <c r="M198" s="578">
        <v>1.48</v>
      </c>
      <c r="N198" s="578">
        <v>0.17</v>
      </c>
      <c r="O198" s="578">
        <v>0.02</v>
      </c>
      <c r="P198" s="510">
        <v>2.2000000000000001E-3</v>
      </c>
      <c r="Q198" s="603">
        <v>2.2000000000000001E-3</v>
      </c>
      <c r="R198" s="603">
        <v>2.2000000000000001E-3</v>
      </c>
      <c r="S198" s="510">
        <v>22</v>
      </c>
      <c r="T198" s="510">
        <v>2.09</v>
      </c>
      <c r="U198" s="510">
        <v>17</v>
      </c>
      <c r="V198" s="510">
        <v>7.9000000000000001E-2</v>
      </c>
      <c r="W198" s="510"/>
      <c r="X198" s="510"/>
      <c r="Y198" s="510"/>
      <c r="Z198" s="510">
        <v>2.5000000000000001E-2</v>
      </c>
      <c r="AA198" s="510">
        <v>0.185</v>
      </c>
      <c r="AB198" s="510">
        <v>3.03</v>
      </c>
      <c r="AC198" s="510">
        <v>4.5999999999999999E-2</v>
      </c>
      <c r="AD198" s="579">
        <f t="shared" si="2"/>
        <v>0.39840637450199207</v>
      </c>
      <c r="AF198">
        <v>225</v>
      </c>
    </row>
    <row r="199" spans="1:32" ht="15" x14ac:dyDescent="0.2">
      <c r="A199" s="510">
        <v>198</v>
      </c>
      <c r="B199" s="511" t="s">
        <v>1136</v>
      </c>
      <c r="C199" s="511" t="s">
        <v>1147</v>
      </c>
      <c r="D199" s="510">
        <v>50</v>
      </c>
      <c r="E199" s="510">
        <v>3</v>
      </c>
      <c r="F199" s="510">
        <v>400</v>
      </c>
      <c r="G199" s="510">
        <v>850</v>
      </c>
      <c r="H199" s="578">
        <v>0.13</v>
      </c>
      <c r="I199" s="578">
        <v>0.19</v>
      </c>
      <c r="J199" s="578">
        <v>2.3199999999999998</v>
      </c>
      <c r="K199" s="578">
        <v>0.16</v>
      </c>
      <c r="L199" s="601">
        <v>1.37</v>
      </c>
      <c r="M199" s="578">
        <v>1.37</v>
      </c>
      <c r="N199" s="578">
        <v>0.16</v>
      </c>
      <c r="O199" s="578">
        <v>0.02</v>
      </c>
      <c r="P199" s="510">
        <v>2.2000000000000001E-3</v>
      </c>
      <c r="Q199" s="603">
        <v>2.2000000000000001E-3</v>
      </c>
      <c r="R199" s="603">
        <v>2.2000000000000001E-3</v>
      </c>
      <c r="S199" s="510">
        <v>22</v>
      </c>
      <c r="T199" s="510">
        <v>2.09</v>
      </c>
      <c r="U199" s="510">
        <v>17</v>
      </c>
      <c r="V199" s="510">
        <v>7.9000000000000001E-2</v>
      </c>
      <c r="W199" s="510"/>
      <c r="X199" s="510"/>
      <c r="Y199" s="510"/>
      <c r="Z199" s="510">
        <v>2.5000000000000001E-2</v>
      </c>
      <c r="AA199" s="510">
        <v>0.185</v>
      </c>
      <c r="AB199" s="510">
        <v>3.03</v>
      </c>
      <c r="AC199" s="510">
        <v>4.5999999999999999E-2</v>
      </c>
      <c r="AD199" s="579">
        <f t="shared" si="2"/>
        <v>0.43103448275862072</v>
      </c>
      <c r="AF199">
        <v>230</v>
      </c>
    </row>
    <row r="200" spans="1:32" ht="15" x14ac:dyDescent="0.2">
      <c r="A200" s="510">
        <v>199</v>
      </c>
      <c r="B200" s="511" t="s">
        <v>1136</v>
      </c>
      <c r="C200" s="511" t="s">
        <v>1785</v>
      </c>
      <c r="D200" s="510">
        <v>50</v>
      </c>
      <c r="E200" s="510">
        <v>3</v>
      </c>
      <c r="F200" s="510">
        <v>380</v>
      </c>
      <c r="G200" s="510">
        <v>930</v>
      </c>
      <c r="H200" s="578">
        <v>0.13</v>
      </c>
      <c r="I200" s="578">
        <v>0.18</v>
      </c>
      <c r="J200" s="578">
        <v>2.33</v>
      </c>
      <c r="K200" s="578">
        <v>0.19</v>
      </c>
      <c r="L200" s="601">
        <v>1.37</v>
      </c>
      <c r="M200" s="578">
        <v>1.37</v>
      </c>
      <c r="N200" s="578">
        <v>0.18</v>
      </c>
      <c r="O200" s="578">
        <v>0.03</v>
      </c>
      <c r="P200" s="510">
        <v>1.6999999999999999E-3</v>
      </c>
      <c r="Q200" s="603">
        <v>1.6999999999999999E-3</v>
      </c>
      <c r="R200" s="603">
        <v>1.6999999999999999E-3</v>
      </c>
      <c r="S200" s="510">
        <v>22</v>
      </c>
      <c r="T200" s="510">
        <v>2.36</v>
      </c>
      <c r="U200" s="510">
        <v>17</v>
      </c>
      <c r="V200" s="510">
        <v>7.9000000000000001E-2</v>
      </c>
      <c r="W200" s="510"/>
      <c r="X200" s="510"/>
      <c r="Y200" s="510"/>
      <c r="Z200" s="510">
        <v>2.5000000000000001E-2</v>
      </c>
      <c r="AA200" s="510">
        <v>0.185</v>
      </c>
      <c r="AB200" s="510">
        <v>3.4</v>
      </c>
      <c r="AC200" s="510">
        <v>4.9000000000000002E-2</v>
      </c>
      <c r="AD200" s="579">
        <f t="shared" si="2"/>
        <v>0.42918454935622319</v>
      </c>
      <c r="AF200">
        <v>237</v>
      </c>
    </row>
    <row r="201" spans="1:32" ht="15" x14ac:dyDescent="0.2">
      <c r="A201" s="510">
        <v>200</v>
      </c>
      <c r="B201" s="511" t="s">
        <v>1136</v>
      </c>
      <c r="C201" s="511" t="s">
        <v>1785</v>
      </c>
      <c r="D201" s="510">
        <v>50</v>
      </c>
      <c r="E201" s="510">
        <v>3</v>
      </c>
      <c r="F201" s="510">
        <v>400</v>
      </c>
      <c r="G201" s="510">
        <v>950</v>
      </c>
      <c r="H201" s="578">
        <v>0.12</v>
      </c>
      <c r="I201" s="578">
        <v>0.17</v>
      </c>
      <c r="J201" s="578">
        <v>2.15</v>
      </c>
      <c r="K201" s="578">
        <v>0.18</v>
      </c>
      <c r="L201" s="601">
        <v>1.26</v>
      </c>
      <c r="M201" s="578">
        <v>1.26</v>
      </c>
      <c r="N201" s="578">
        <v>0.17</v>
      </c>
      <c r="O201" s="578">
        <v>0.02</v>
      </c>
      <c r="P201" s="510">
        <v>1.6999999999999999E-3</v>
      </c>
      <c r="Q201" s="603">
        <v>1.6999999999999999E-3</v>
      </c>
      <c r="R201" s="603">
        <v>1.6999999999999999E-3</v>
      </c>
      <c r="S201" s="510">
        <v>22</v>
      </c>
      <c r="T201" s="510">
        <v>2.36</v>
      </c>
      <c r="U201" s="510">
        <v>17</v>
      </c>
      <c r="V201" s="510">
        <v>7.9000000000000001E-2</v>
      </c>
      <c r="W201" s="510"/>
      <c r="X201" s="510"/>
      <c r="Y201" s="510"/>
      <c r="Z201" s="510">
        <v>2.5000000000000001E-2</v>
      </c>
      <c r="AA201" s="510">
        <v>0.185</v>
      </c>
      <c r="AB201" s="510">
        <v>3.4</v>
      </c>
      <c r="AC201" s="510">
        <v>4.9000000000000002E-2</v>
      </c>
      <c r="AD201" s="579">
        <f t="shared" si="2"/>
        <v>0.46511627906976744</v>
      </c>
      <c r="AF201">
        <v>240</v>
      </c>
    </row>
    <row r="202" spans="1:32" ht="15" x14ac:dyDescent="0.2">
      <c r="A202" s="510">
        <v>201</v>
      </c>
      <c r="B202" s="511" t="s">
        <v>1136</v>
      </c>
      <c r="C202" s="511" t="s">
        <v>1786</v>
      </c>
      <c r="D202" s="510">
        <v>50</v>
      </c>
      <c r="E202" s="510">
        <v>3</v>
      </c>
      <c r="F202" s="510">
        <v>380</v>
      </c>
      <c r="G202" s="510">
        <v>250</v>
      </c>
      <c r="H202" s="578">
        <v>0.12</v>
      </c>
      <c r="I202" s="578">
        <v>0.15</v>
      </c>
      <c r="J202" s="578">
        <v>1.53</v>
      </c>
      <c r="K202" s="578">
        <v>0.13</v>
      </c>
      <c r="L202" s="601">
        <v>1.04</v>
      </c>
      <c r="M202" s="578">
        <v>1.04</v>
      </c>
      <c r="N202" s="578">
        <v>0.13</v>
      </c>
      <c r="O202" s="578">
        <v>0.09</v>
      </c>
      <c r="P202" s="510">
        <v>8.9999999999999993E-3</v>
      </c>
      <c r="Q202" s="603">
        <v>8.9999999999999993E-3</v>
      </c>
      <c r="R202" s="603">
        <v>8.9999999999999993E-3</v>
      </c>
      <c r="S202" s="510">
        <v>22</v>
      </c>
      <c r="T202" s="510">
        <v>1.1200000000000001</v>
      </c>
      <c r="U202" s="510">
        <v>17</v>
      </c>
      <c r="V202" s="510">
        <v>0.1</v>
      </c>
      <c r="W202" s="510"/>
      <c r="X202" s="510"/>
      <c r="Y202" s="510"/>
      <c r="Z202" s="510">
        <v>1.6E-2</v>
      </c>
      <c r="AA202" s="510">
        <v>0.12</v>
      </c>
      <c r="AB202" s="510">
        <v>0.98</v>
      </c>
      <c r="AC202" s="510">
        <v>2.7E-2</v>
      </c>
      <c r="AD202" s="579">
        <f t="shared" si="2"/>
        <v>0.65359477124183007</v>
      </c>
      <c r="AF202">
        <v>250</v>
      </c>
    </row>
    <row r="203" spans="1:32" ht="15" x14ac:dyDescent="0.2">
      <c r="A203" s="510">
        <v>202</v>
      </c>
      <c r="B203" s="511" t="s">
        <v>1136</v>
      </c>
      <c r="C203" s="511" t="s">
        <v>1786</v>
      </c>
      <c r="D203" s="510">
        <v>50</v>
      </c>
      <c r="E203" s="510">
        <v>3</v>
      </c>
      <c r="F203" s="510">
        <v>400</v>
      </c>
      <c r="G203" s="510">
        <v>250</v>
      </c>
      <c r="H203" s="578">
        <v>0.11</v>
      </c>
      <c r="I203" s="578">
        <v>0.13</v>
      </c>
      <c r="J203" s="578">
        <v>1.38</v>
      </c>
      <c r="K203" s="578">
        <v>0.12</v>
      </c>
      <c r="L203" s="601">
        <v>0.94</v>
      </c>
      <c r="M203" s="578">
        <v>0.94</v>
      </c>
      <c r="N203" s="578">
        <v>0.12</v>
      </c>
      <c r="O203" s="578">
        <v>0.08</v>
      </c>
      <c r="P203" s="510">
        <v>8.9999999999999993E-3</v>
      </c>
      <c r="Q203" s="603">
        <v>8.9999999999999993E-3</v>
      </c>
      <c r="R203" s="603">
        <v>8.9999999999999993E-3</v>
      </c>
      <c r="S203" s="510">
        <v>22</v>
      </c>
      <c r="T203" s="510">
        <v>1.1200000000000001</v>
      </c>
      <c r="U203" s="510">
        <v>17</v>
      </c>
      <c r="V203" s="510">
        <v>0.1</v>
      </c>
      <c r="W203" s="510"/>
      <c r="X203" s="510"/>
      <c r="Y203" s="510"/>
      <c r="Z203" s="510">
        <v>1.6E-2</v>
      </c>
      <c r="AA203" s="510">
        <v>0.12</v>
      </c>
      <c r="AB203" s="510">
        <v>0.98</v>
      </c>
      <c r="AC203" s="510">
        <v>2.7E-2</v>
      </c>
      <c r="AD203" s="579">
        <f t="shared" si="2"/>
        <v>0.7246376811594204</v>
      </c>
      <c r="AF203">
        <v>260</v>
      </c>
    </row>
    <row r="204" spans="1:32" ht="15" x14ac:dyDescent="0.2">
      <c r="A204" s="510">
        <v>203</v>
      </c>
      <c r="B204" s="511" t="s">
        <v>1136</v>
      </c>
      <c r="C204" s="511" t="s">
        <v>1787</v>
      </c>
      <c r="D204" s="510">
        <v>50</v>
      </c>
      <c r="E204" s="510">
        <v>3</v>
      </c>
      <c r="F204" s="510">
        <v>380</v>
      </c>
      <c r="G204" s="510">
        <v>330</v>
      </c>
      <c r="H204" s="578">
        <v>0.1</v>
      </c>
      <c r="I204" s="578">
        <v>0.15</v>
      </c>
      <c r="J204" s="578">
        <v>1.46</v>
      </c>
      <c r="K204" s="578">
        <v>0.13</v>
      </c>
      <c r="L204" s="601">
        <v>0.91</v>
      </c>
      <c r="M204" s="578">
        <v>0.91</v>
      </c>
      <c r="N204" s="578">
        <v>0.12</v>
      </c>
      <c r="O204" s="578">
        <v>0.09</v>
      </c>
      <c r="P204" s="510">
        <v>6.3E-3</v>
      </c>
      <c r="Q204" s="603">
        <v>6.3E-3</v>
      </c>
      <c r="R204" s="603">
        <v>6.3E-3</v>
      </c>
      <c r="S204" s="510">
        <v>22</v>
      </c>
      <c r="T204" s="510">
        <v>1.33</v>
      </c>
      <c r="U204" s="510">
        <v>17</v>
      </c>
      <c r="V204" s="510">
        <v>0.1</v>
      </c>
      <c r="W204" s="510"/>
      <c r="X204" s="510"/>
      <c r="Y204" s="510"/>
      <c r="Z204" s="510">
        <v>1.6E-2</v>
      </c>
      <c r="AA204" s="510">
        <v>0.12</v>
      </c>
      <c r="AB204" s="510">
        <v>1.05</v>
      </c>
      <c r="AC204" s="510">
        <v>3.3000000000000002E-2</v>
      </c>
      <c r="AD204" s="579">
        <f t="shared" si="2"/>
        <v>0.68493150684931503</v>
      </c>
      <c r="AF204">
        <v>264</v>
      </c>
    </row>
    <row r="205" spans="1:32" ht="15" x14ac:dyDescent="0.2">
      <c r="A205" s="510">
        <v>204</v>
      </c>
      <c r="B205" s="511" t="s">
        <v>1136</v>
      </c>
      <c r="C205" s="511" t="s">
        <v>1787</v>
      </c>
      <c r="D205" s="510">
        <v>50</v>
      </c>
      <c r="E205" s="510">
        <v>3</v>
      </c>
      <c r="F205" s="510">
        <v>400</v>
      </c>
      <c r="G205" s="510">
        <v>330</v>
      </c>
      <c r="H205" s="578">
        <v>0.1</v>
      </c>
      <c r="I205" s="578">
        <v>0.13</v>
      </c>
      <c r="J205" s="578">
        <v>1.31</v>
      </c>
      <c r="K205" s="578">
        <v>0.11</v>
      </c>
      <c r="L205" s="601">
        <v>0.83</v>
      </c>
      <c r="M205" s="578">
        <v>0.83</v>
      </c>
      <c r="N205" s="578">
        <v>0.1</v>
      </c>
      <c r="O205" s="578">
        <v>0.08</v>
      </c>
      <c r="P205" s="510">
        <v>6.3E-3</v>
      </c>
      <c r="Q205" s="603">
        <v>6.3E-3</v>
      </c>
      <c r="R205" s="603">
        <v>6.3E-3</v>
      </c>
      <c r="S205" s="510">
        <v>22</v>
      </c>
      <c r="T205" s="510">
        <v>1.33</v>
      </c>
      <c r="U205" s="510">
        <v>17</v>
      </c>
      <c r="V205" s="510">
        <v>0.1</v>
      </c>
      <c r="W205" s="510"/>
      <c r="X205" s="510"/>
      <c r="Y205" s="510"/>
      <c r="Z205" s="510">
        <v>1.6E-2</v>
      </c>
      <c r="AA205" s="510">
        <v>0.12</v>
      </c>
      <c r="AB205" s="510">
        <v>1.05</v>
      </c>
      <c r="AC205" s="510">
        <v>3.3000000000000002E-2</v>
      </c>
      <c r="AD205" s="579">
        <f t="shared" si="2"/>
        <v>0.76335877862595414</v>
      </c>
      <c r="AF205">
        <v>275</v>
      </c>
    </row>
    <row r="206" spans="1:32" ht="15" x14ac:dyDescent="0.2">
      <c r="A206" s="510">
        <v>205</v>
      </c>
      <c r="B206" s="511" t="s">
        <v>1136</v>
      </c>
      <c r="C206" s="511" t="s">
        <v>1788</v>
      </c>
      <c r="D206" s="510">
        <v>50</v>
      </c>
      <c r="E206" s="510">
        <v>3</v>
      </c>
      <c r="F206" s="510">
        <v>380</v>
      </c>
      <c r="G206" s="581">
        <v>400</v>
      </c>
      <c r="H206" s="578">
        <v>0.12</v>
      </c>
      <c r="I206" s="578">
        <v>0.15</v>
      </c>
      <c r="J206" s="578">
        <v>1.49</v>
      </c>
      <c r="K206" s="578">
        <v>0.13</v>
      </c>
      <c r="L206" s="601">
        <v>0.94</v>
      </c>
      <c r="M206" s="578">
        <v>0.94</v>
      </c>
      <c r="N206" s="578">
        <v>0.13</v>
      </c>
      <c r="O206" s="578">
        <v>0.09</v>
      </c>
      <c r="P206" s="510">
        <v>4.8999999999999998E-3</v>
      </c>
      <c r="Q206" s="603">
        <v>4.8999999999999998E-3</v>
      </c>
      <c r="R206" s="603">
        <v>4.8999999999999998E-3</v>
      </c>
      <c r="S206" s="510">
        <v>22</v>
      </c>
      <c r="T206" s="510">
        <v>1.5</v>
      </c>
      <c r="U206" s="510">
        <v>17</v>
      </c>
      <c r="V206" s="510">
        <v>0.1</v>
      </c>
      <c r="W206" s="510"/>
      <c r="X206" s="510"/>
      <c r="Y206" s="510"/>
      <c r="Z206" s="510">
        <v>1.6E-2</v>
      </c>
      <c r="AA206" s="510">
        <v>0.12</v>
      </c>
      <c r="AB206" s="510">
        <v>1.1000000000000001</v>
      </c>
      <c r="AC206" s="510">
        <v>3.5000000000000003E-2</v>
      </c>
      <c r="AD206" s="579">
        <f t="shared" si="2"/>
        <v>0.67114093959731547</v>
      </c>
      <c r="AF206">
        <v>280</v>
      </c>
    </row>
    <row r="207" spans="1:32" ht="15" x14ac:dyDescent="0.2">
      <c r="A207" s="510">
        <v>206</v>
      </c>
      <c r="B207" s="511" t="s">
        <v>1136</v>
      </c>
      <c r="C207" s="511" t="s">
        <v>1788</v>
      </c>
      <c r="D207" s="510">
        <v>50</v>
      </c>
      <c r="E207" s="510">
        <v>3</v>
      </c>
      <c r="F207" s="510">
        <v>400</v>
      </c>
      <c r="G207" s="581">
        <v>400</v>
      </c>
      <c r="H207" s="578">
        <v>0.11</v>
      </c>
      <c r="I207" s="578">
        <v>0.13</v>
      </c>
      <c r="J207" s="578">
        <v>1.35</v>
      </c>
      <c r="K207" s="578">
        <v>0.12</v>
      </c>
      <c r="L207" s="601">
        <v>0.84</v>
      </c>
      <c r="M207" s="578">
        <v>0.84</v>
      </c>
      <c r="N207" s="578">
        <v>0.12</v>
      </c>
      <c r="O207" s="578">
        <v>0.08</v>
      </c>
      <c r="P207" s="510">
        <v>4.8999999999999998E-3</v>
      </c>
      <c r="Q207" s="603">
        <v>4.8999999999999998E-3</v>
      </c>
      <c r="R207" s="603">
        <v>4.8999999999999998E-3</v>
      </c>
      <c r="S207" s="510">
        <v>22</v>
      </c>
      <c r="T207" s="510">
        <v>1.5</v>
      </c>
      <c r="U207" s="510">
        <v>17</v>
      </c>
      <c r="V207" s="510">
        <v>0.1</v>
      </c>
      <c r="W207" s="510"/>
      <c r="X207" s="510"/>
      <c r="Y207" s="510"/>
      <c r="Z207" s="510">
        <v>1.6E-2</v>
      </c>
      <c r="AA207" s="510">
        <v>0.12</v>
      </c>
      <c r="AB207" s="510">
        <v>1.1000000000000001</v>
      </c>
      <c r="AC207" s="510">
        <v>3.5000000000000003E-2</v>
      </c>
      <c r="AD207" s="579">
        <f t="shared" si="2"/>
        <v>0.7407407407407407</v>
      </c>
      <c r="AF207">
        <v>295</v>
      </c>
    </row>
    <row r="208" spans="1:32" ht="15" x14ac:dyDescent="0.2">
      <c r="A208" s="510">
        <v>207</v>
      </c>
      <c r="B208" s="511" t="s">
        <v>1136</v>
      </c>
      <c r="C208" s="511" t="s">
        <v>1148</v>
      </c>
      <c r="D208" s="510">
        <v>50</v>
      </c>
      <c r="E208" s="510">
        <v>3</v>
      </c>
      <c r="F208" s="510">
        <v>380</v>
      </c>
      <c r="G208" s="510">
        <v>505</v>
      </c>
      <c r="H208" s="578">
        <v>0.12</v>
      </c>
      <c r="I208" s="578">
        <v>0.15</v>
      </c>
      <c r="J208" s="578">
        <v>1.52</v>
      </c>
      <c r="K208" s="578">
        <v>0.13</v>
      </c>
      <c r="L208" s="601">
        <v>0.95</v>
      </c>
      <c r="M208" s="578">
        <v>0.95</v>
      </c>
      <c r="N208" s="578">
        <v>0.13</v>
      </c>
      <c r="O208" s="578">
        <v>0.09</v>
      </c>
      <c r="P208" s="510">
        <v>3.8999999999999998E-3</v>
      </c>
      <c r="Q208" s="603">
        <v>3.8999999999999998E-3</v>
      </c>
      <c r="R208" s="603">
        <v>3.8999999999999998E-3</v>
      </c>
      <c r="S208" s="510">
        <v>22</v>
      </c>
      <c r="T208" s="510">
        <v>1.75</v>
      </c>
      <c r="U208" s="510">
        <v>17</v>
      </c>
      <c r="V208" s="510">
        <v>0.1</v>
      </c>
      <c r="W208" s="510"/>
      <c r="X208" s="510"/>
      <c r="Y208" s="510"/>
      <c r="Z208" s="510">
        <v>1.6E-2</v>
      </c>
      <c r="AA208" s="510">
        <v>0.12</v>
      </c>
      <c r="AB208" s="510">
        <v>1.1499999999999999</v>
      </c>
      <c r="AC208" s="510">
        <v>0.04</v>
      </c>
      <c r="AD208" s="579">
        <f t="shared" si="2"/>
        <v>0.65789473684210531</v>
      </c>
      <c r="AF208">
        <v>300</v>
      </c>
    </row>
    <row r="209" spans="1:32" ht="15" x14ac:dyDescent="0.2">
      <c r="A209" s="510">
        <v>208</v>
      </c>
      <c r="B209" s="511" t="s">
        <v>1136</v>
      </c>
      <c r="C209" s="511" t="s">
        <v>1148</v>
      </c>
      <c r="D209" s="510">
        <v>50</v>
      </c>
      <c r="E209" s="510">
        <v>3</v>
      </c>
      <c r="F209" s="510">
        <v>400</v>
      </c>
      <c r="G209" s="510">
        <v>505</v>
      </c>
      <c r="H209" s="578">
        <v>0.11</v>
      </c>
      <c r="I209" s="578">
        <v>0.13</v>
      </c>
      <c r="J209" s="578">
        <v>1.36</v>
      </c>
      <c r="K209" s="578">
        <v>0.12</v>
      </c>
      <c r="L209" s="601">
        <v>0.86</v>
      </c>
      <c r="M209" s="578">
        <v>0.86</v>
      </c>
      <c r="N209" s="578">
        <v>0.12</v>
      </c>
      <c r="O209" s="578">
        <v>0.08</v>
      </c>
      <c r="P209" s="510">
        <v>3.8999999999999998E-3</v>
      </c>
      <c r="Q209" s="603">
        <v>3.8999999999999998E-3</v>
      </c>
      <c r="R209" s="603">
        <v>3.8999999999999998E-3</v>
      </c>
      <c r="S209" s="510">
        <v>22</v>
      </c>
      <c r="T209" s="510">
        <v>1.75</v>
      </c>
      <c r="U209" s="510">
        <v>17</v>
      </c>
      <c r="V209" s="510">
        <v>0.1</v>
      </c>
      <c r="W209" s="510"/>
      <c r="X209" s="510"/>
      <c r="Y209" s="510"/>
      <c r="Z209" s="510">
        <v>1.6E-2</v>
      </c>
      <c r="AA209" s="510">
        <v>0.12</v>
      </c>
      <c r="AB209" s="510">
        <v>1.1499999999999999</v>
      </c>
      <c r="AC209" s="510">
        <v>0.04</v>
      </c>
      <c r="AD209" s="579">
        <f t="shared" si="2"/>
        <v>0.73529411764705876</v>
      </c>
      <c r="AF209">
        <v>305</v>
      </c>
    </row>
    <row r="210" spans="1:32" ht="15" x14ac:dyDescent="0.2">
      <c r="A210" s="510">
        <v>209</v>
      </c>
      <c r="B210" s="511" t="s">
        <v>1136</v>
      </c>
      <c r="C210" s="511" t="s">
        <v>1789</v>
      </c>
      <c r="D210" s="510">
        <v>50</v>
      </c>
      <c r="E210" s="510">
        <v>3</v>
      </c>
      <c r="F210" s="510">
        <v>380</v>
      </c>
      <c r="G210" s="510">
        <v>250</v>
      </c>
      <c r="H210" s="578">
        <v>0.14000000000000001</v>
      </c>
      <c r="I210" s="578">
        <v>0.2</v>
      </c>
      <c r="J210" s="578">
        <v>3.14</v>
      </c>
      <c r="K210" s="578">
        <v>0.39</v>
      </c>
      <c r="L210" s="601">
        <v>2.7</v>
      </c>
      <c r="M210" s="578">
        <v>2.7</v>
      </c>
      <c r="N210" s="578">
        <v>0.28000000000000003</v>
      </c>
      <c r="O210" s="578">
        <v>0.1</v>
      </c>
      <c r="P210" s="510">
        <v>1.66E-2</v>
      </c>
      <c r="Q210" s="510">
        <v>2.3904000000000002E-2</v>
      </c>
      <c r="R210" s="510">
        <v>2.0750000000000001E-2</v>
      </c>
      <c r="S210" s="510">
        <v>22</v>
      </c>
      <c r="T210" s="510">
        <v>0.92</v>
      </c>
      <c r="U210" s="510">
        <v>18</v>
      </c>
      <c r="V210" s="510">
        <v>6.8000000000000005E-2</v>
      </c>
      <c r="W210" s="510"/>
      <c r="X210" s="510"/>
      <c r="Y210" s="510"/>
      <c r="Z210" s="510">
        <v>1.9E-2</v>
      </c>
      <c r="AA210" s="510">
        <v>0.08</v>
      </c>
      <c r="AB210" s="510">
        <v>1.7</v>
      </c>
      <c r="AC210" s="510">
        <v>1.7999999999999999E-2</v>
      </c>
      <c r="AD210" s="579">
        <f t="shared" si="2"/>
        <v>0.31847133757961782</v>
      </c>
      <c r="AF210">
        <v>310</v>
      </c>
    </row>
    <row r="211" spans="1:32" ht="15" x14ac:dyDescent="0.2">
      <c r="A211" s="510">
        <v>210</v>
      </c>
      <c r="B211" s="511" t="s">
        <v>1136</v>
      </c>
      <c r="C211" s="511" t="s">
        <v>1789</v>
      </c>
      <c r="D211" s="510">
        <v>50</v>
      </c>
      <c r="E211" s="510">
        <v>3</v>
      </c>
      <c r="F211" s="510">
        <v>400</v>
      </c>
      <c r="G211" s="510">
        <v>260</v>
      </c>
      <c r="H211" s="578">
        <v>0.14000000000000001</v>
      </c>
      <c r="I211" s="578">
        <v>0.19</v>
      </c>
      <c r="J211" s="578">
        <v>2.95</v>
      </c>
      <c r="K211" s="578">
        <v>0.37</v>
      </c>
      <c r="L211" s="601">
        <v>2.5299999999999998</v>
      </c>
      <c r="M211" s="578">
        <v>2.5299999999999998</v>
      </c>
      <c r="N211" s="578">
        <v>0.26</v>
      </c>
      <c r="O211" s="578">
        <v>0.9</v>
      </c>
      <c r="P211" s="510">
        <v>1.66E-2</v>
      </c>
      <c r="Q211" s="510">
        <v>2.3904000000000002E-2</v>
      </c>
      <c r="R211" s="510">
        <v>2.0750000000000001E-2</v>
      </c>
      <c r="S211" s="510">
        <v>22</v>
      </c>
      <c r="T211" s="510">
        <v>0.92</v>
      </c>
      <c r="U211" s="510">
        <v>18</v>
      </c>
      <c r="V211" s="510">
        <v>6.8000000000000005E-2</v>
      </c>
      <c r="W211" s="510"/>
      <c r="X211" s="510"/>
      <c r="Y211" s="510"/>
      <c r="Z211" s="510">
        <v>1.9E-2</v>
      </c>
      <c r="AA211" s="510">
        <v>0.08</v>
      </c>
      <c r="AB211" s="510">
        <v>1.7</v>
      </c>
      <c r="AC211" s="510">
        <v>1.7999999999999999E-2</v>
      </c>
      <c r="AD211" s="579">
        <f t="shared" si="2"/>
        <v>0.33898305084745761</v>
      </c>
      <c r="AF211">
        <v>315</v>
      </c>
    </row>
    <row r="212" spans="1:32" ht="15" x14ac:dyDescent="0.2">
      <c r="A212" s="510">
        <v>211</v>
      </c>
      <c r="B212" s="511" t="s">
        <v>1136</v>
      </c>
      <c r="C212" s="511" t="s">
        <v>1790</v>
      </c>
      <c r="D212" s="510">
        <v>50</v>
      </c>
      <c r="E212" s="510">
        <v>3</v>
      </c>
      <c r="F212" s="510">
        <v>380</v>
      </c>
      <c r="G212" s="510">
        <v>300</v>
      </c>
      <c r="H212" s="578">
        <v>0.14000000000000001</v>
      </c>
      <c r="I212" s="578">
        <v>0.2</v>
      </c>
      <c r="J212" s="578">
        <v>3.15</v>
      </c>
      <c r="K212" s="578">
        <v>0.4</v>
      </c>
      <c r="L212" s="601">
        <v>2.66</v>
      </c>
      <c r="M212" s="578">
        <v>2.66</v>
      </c>
      <c r="N212" s="578">
        <v>0.27</v>
      </c>
      <c r="O212" s="578">
        <v>0.1</v>
      </c>
      <c r="P212" s="510">
        <v>1.24E-2</v>
      </c>
      <c r="Q212" s="510">
        <v>1.7856E-2</v>
      </c>
      <c r="R212" s="510">
        <v>1.55E-2</v>
      </c>
      <c r="S212" s="510">
        <v>22</v>
      </c>
      <c r="T212" s="510">
        <v>1.05</v>
      </c>
      <c r="U212" s="510">
        <v>18</v>
      </c>
      <c r="V212" s="510">
        <v>6.8000000000000005E-2</v>
      </c>
      <c r="W212" s="510"/>
      <c r="X212" s="510"/>
      <c r="Y212" s="510"/>
      <c r="Z212" s="510">
        <v>1.9E-2</v>
      </c>
      <c r="AA212" s="510">
        <v>0.08</v>
      </c>
      <c r="AB212" s="510">
        <v>1.7</v>
      </c>
      <c r="AC212" s="510">
        <v>1.7999999999999999E-2</v>
      </c>
      <c r="AD212" s="579">
        <f t="shared" si="2"/>
        <v>0.31746031746031744</v>
      </c>
      <c r="AF212">
        <v>320</v>
      </c>
    </row>
    <row r="213" spans="1:32" ht="15" x14ac:dyDescent="0.2">
      <c r="A213" s="510">
        <v>212</v>
      </c>
      <c r="B213" s="511" t="s">
        <v>1136</v>
      </c>
      <c r="C213" s="511" t="s">
        <v>1790</v>
      </c>
      <c r="D213" s="510">
        <v>50</v>
      </c>
      <c r="E213" s="510">
        <v>3</v>
      </c>
      <c r="F213" s="510">
        <v>400</v>
      </c>
      <c r="G213" s="510">
        <v>310</v>
      </c>
      <c r="H213" s="578">
        <v>0.13</v>
      </c>
      <c r="I213" s="578">
        <v>0.19</v>
      </c>
      <c r="J213" s="578">
        <v>2.94</v>
      </c>
      <c r="K213" s="578">
        <v>0.37</v>
      </c>
      <c r="L213" s="601">
        <v>2.48</v>
      </c>
      <c r="M213" s="578">
        <v>2.48</v>
      </c>
      <c r="N213" s="578">
        <v>0.25</v>
      </c>
      <c r="O213" s="578">
        <v>0.09</v>
      </c>
      <c r="P213" s="510">
        <v>1.24E-2</v>
      </c>
      <c r="Q213" s="510">
        <v>1.7856E-2</v>
      </c>
      <c r="R213" s="510">
        <v>1.55E-2</v>
      </c>
      <c r="S213" s="510">
        <v>22</v>
      </c>
      <c r="T213" s="510">
        <v>1.05</v>
      </c>
      <c r="U213" s="510">
        <v>18</v>
      </c>
      <c r="V213" s="510">
        <v>6.8000000000000005E-2</v>
      </c>
      <c r="W213" s="510"/>
      <c r="X213" s="510"/>
      <c r="Y213" s="510"/>
      <c r="Z213" s="510">
        <v>1.9E-2</v>
      </c>
      <c r="AA213" s="510">
        <v>0.08</v>
      </c>
      <c r="AB213" s="510">
        <v>1.7</v>
      </c>
      <c r="AC213" s="510">
        <v>1.7999999999999999E-2</v>
      </c>
      <c r="AD213" s="579">
        <f t="shared" si="2"/>
        <v>0.3401360544217687</v>
      </c>
      <c r="AF213">
        <v>330</v>
      </c>
    </row>
    <row r="214" spans="1:32" ht="15" x14ac:dyDescent="0.2">
      <c r="A214" s="510">
        <v>213</v>
      </c>
      <c r="B214" s="511" t="s">
        <v>1136</v>
      </c>
      <c r="C214" s="511" t="s">
        <v>1791</v>
      </c>
      <c r="D214" s="510">
        <v>50</v>
      </c>
      <c r="E214" s="510">
        <v>3</v>
      </c>
      <c r="F214" s="510">
        <v>380</v>
      </c>
      <c r="G214" s="510">
        <v>350</v>
      </c>
      <c r="H214" s="578">
        <v>0.14000000000000001</v>
      </c>
      <c r="I214" s="578">
        <v>0.2</v>
      </c>
      <c r="J214" s="578">
        <v>3.01</v>
      </c>
      <c r="K214" s="578">
        <v>0.36</v>
      </c>
      <c r="L214" s="601">
        <v>2.57</v>
      </c>
      <c r="M214" s="578">
        <v>2.57</v>
      </c>
      <c r="N214" s="578">
        <v>0.24</v>
      </c>
      <c r="O214" s="578">
        <v>0.1</v>
      </c>
      <c r="P214" s="510">
        <v>8.9999999999999993E-3</v>
      </c>
      <c r="Q214" s="510">
        <v>1.2959999999999999E-2</v>
      </c>
      <c r="R214" s="510">
        <v>1.125E-2</v>
      </c>
      <c r="S214" s="510">
        <v>22</v>
      </c>
      <c r="T214" s="510">
        <v>1.19</v>
      </c>
      <c r="U214" s="510">
        <v>18</v>
      </c>
      <c r="V214" s="510">
        <v>6.8000000000000005E-2</v>
      </c>
      <c r="W214" s="510"/>
      <c r="X214" s="510"/>
      <c r="Y214" s="510"/>
      <c r="Z214" s="510">
        <v>1.9E-2</v>
      </c>
      <c r="AA214" s="510">
        <v>0.08</v>
      </c>
      <c r="AB214" s="510">
        <v>1.7</v>
      </c>
      <c r="AC214" s="510">
        <v>1.7999999999999999E-2</v>
      </c>
      <c r="AD214" s="579">
        <f t="shared" si="2"/>
        <v>0.33222591362126247</v>
      </c>
      <c r="AF214">
        <v>340</v>
      </c>
    </row>
    <row r="215" spans="1:32" ht="15" x14ac:dyDescent="0.2">
      <c r="A215" s="510">
        <v>214</v>
      </c>
      <c r="B215" s="511" t="s">
        <v>1136</v>
      </c>
      <c r="C215" s="511" t="s">
        <v>1791</v>
      </c>
      <c r="D215" s="510">
        <v>50</v>
      </c>
      <c r="E215" s="510">
        <v>3</v>
      </c>
      <c r="F215" s="510">
        <v>400</v>
      </c>
      <c r="G215" s="510">
        <v>360</v>
      </c>
      <c r="H215" s="578">
        <v>0.13</v>
      </c>
      <c r="I215" s="578">
        <v>0.19</v>
      </c>
      <c r="J215" s="578">
        <v>2.79</v>
      </c>
      <c r="K215" s="578">
        <v>0.33</v>
      </c>
      <c r="L215" s="601">
        <v>2.39</v>
      </c>
      <c r="M215" s="578">
        <v>2.39</v>
      </c>
      <c r="N215" s="578">
        <v>0.23</v>
      </c>
      <c r="O215" s="578">
        <v>0.09</v>
      </c>
      <c r="P215" s="510">
        <v>8.9999999999999993E-3</v>
      </c>
      <c r="Q215" s="510">
        <v>1.2959999999999999E-2</v>
      </c>
      <c r="R215" s="510">
        <v>1.125E-2</v>
      </c>
      <c r="S215" s="510">
        <v>22</v>
      </c>
      <c r="T215" s="510">
        <v>1.19</v>
      </c>
      <c r="U215" s="510">
        <v>18</v>
      </c>
      <c r="V215" s="510">
        <v>6.8000000000000005E-2</v>
      </c>
      <c r="W215" s="510"/>
      <c r="X215" s="510"/>
      <c r="Y215" s="510"/>
      <c r="Z215" s="510">
        <v>1.9E-2</v>
      </c>
      <c r="AA215" s="510">
        <v>0.08</v>
      </c>
      <c r="AB215" s="510">
        <v>1.7</v>
      </c>
      <c r="AC215" s="510">
        <v>1.7999999999999999E-2</v>
      </c>
      <c r="AD215" s="579">
        <f t="shared" si="2"/>
        <v>0.35842293906810035</v>
      </c>
      <c r="AF215">
        <v>350</v>
      </c>
    </row>
    <row r="216" spans="1:32" ht="15" x14ac:dyDescent="0.2">
      <c r="A216" s="510">
        <v>215</v>
      </c>
      <c r="B216" s="511" t="s">
        <v>1136</v>
      </c>
      <c r="C216" s="511" t="s">
        <v>1792</v>
      </c>
      <c r="D216" s="510">
        <v>50</v>
      </c>
      <c r="E216" s="510">
        <v>3</v>
      </c>
      <c r="F216" s="510">
        <v>380</v>
      </c>
      <c r="G216" s="510">
        <v>400</v>
      </c>
      <c r="H216" s="578">
        <v>0.13</v>
      </c>
      <c r="I216" s="578">
        <v>0.18</v>
      </c>
      <c r="J216" s="578">
        <v>2.71</v>
      </c>
      <c r="K216" s="578">
        <v>0.31</v>
      </c>
      <c r="L216" s="601">
        <v>2.34</v>
      </c>
      <c r="M216" s="578">
        <v>2.34</v>
      </c>
      <c r="N216" s="578">
        <v>0.22</v>
      </c>
      <c r="O216" s="578">
        <v>0.09</v>
      </c>
      <c r="P216" s="510">
        <v>7.3000000000000001E-3</v>
      </c>
      <c r="Q216" s="510">
        <v>1.0512000000000001E-2</v>
      </c>
      <c r="R216" s="510">
        <v>9.1249999999999994E-3</v>
      </c>
      <c r="S216" s="510">
        <v>22</v>
      </c>
      <c r="T216" s="510">
        <v>1.37</v>
      </c>
      <c r="U216" s="510">
        <v>18</v>
      </c>
      <c r="V216" s="510">
        <v>6.8000000000000005E-2</v>
      </c>
      <c r="W216" s="510"/>
      <c r="X216" s="510"/>
      <c r="Y216" s="510"/>
      <c r="Z216" s="510">
        <v>1.9E-2</v>
      </c>
      <c r="AA216" s="510">
        <v>0.08</v>
      </c>
      <c r="AB216" s="510">
        <v>1.7</v>
      </c>
      <c r="AC216" s="510">
        <v>1.7999999999999999E-2</v>
      </c>
      <c r="AD216" s="579">
        <f t="shared" si="2"/>
        <v>0.36900369003690037</v>
      </c>
      <c r="AF216">
        <v>360</v>
      </c>
    </row>
    <row r="217" spans="1:32" ht="15" x14ac:dyDescent="0.2">
      <c r="A217" s="510">
        <v>216</v>
      </c>
      <c r="B217" s="511" t="s">
        <v>1136</v>
      </c>
      <c r="C217" s="511" t="s">
        <v>1792</v>
      </c>
      <c r="D217" s="510">
        <v>50</v>
      </c>
      <c r="E217" s="510">
        <v>3</v>
      </c>
      <c r="F217" s="510">
        <v>400</v>
      </c>
      <c r="G217" s="510">
        <v>415</v>
      </c>
      <c r="H217" s="578">
        <v>0.13</v>
      </c>
      <c r="I217" s="578">
        <v>0.17</v>
      </c>
      <c r="J217" s="578">
        <v>2.54</v>
      </c>
      <c r="K217" s="578">
        <v>0.28999999999999998</v>
      </c>
      <c r="L217" s="601">
        <v>2.19</v>
      </c>
      <c r="M217" s="578">
        <v>2.19</v>
      </c>
      <c r="N217" s="578">
        <v>0.21</v>
      </c>
      <c r="O217" s="578">
        <v>0.08</v>
      </c>
      <c r="P217" s="510">
        <v>7.3000000000000001E-3</v>
      </c>
      <c r="Q217" s="510">
        <v>1.0512000000000001E-2</v>
      </c>
      <c r="R217" s="510">
        <v>9.1249999999999994E-3</v>
      </c>
      <c r="S217" s="510">
        <v>22</v>
      </c>
      <c r="T217" s="510">
        <v>1.37</v>
      </c>
      <c r="U217" s="510">
        <v>18</v>
      </c>
      <c r="V217" s="510">
        <v>6.8000000000000005E-2</v>
      </c>
      <c r="W217" s="510"/>
      <c r="X217" s="510"/>
      <c r="Y217" s="510"/>
      <c r="Z217" s="510">
        <v>1.9E-2</v>
      </c>
      <c r="AA217" s="510">
        <v>0.08</v>
      </c>
      <c r="AB217" s="510">
        <v>1.7</v>
      </c>
      <c r="AC217" s="510">
        <v>1.7999999999999999E-2</v>
      </c>
      <c r="AD217" s="579">
        <f t="shared" si="2"/>
        <v>0.39370078740157477</v>
      </c>
      <c r="AF217">
        <v>365</v>
      </c>
    </row>
    <row r="218" spans="1:32" ht="15" x14ac:dyDescent="0.2">
      <c r="A218" s="510">
        <v>217</v>
      </c>
      <c r="B218" s="511" t="s">
        <v>1136</v>
      </c>
      <c r="C218" s="511" t="s">
        <v>1793</v>
      </c>
      <c r="D218" s="510">
        <v>50</v>
      </c>
      <c r="E218" s="510">
        <v>3</v>
      </c>
      <c r="F218" s="510">
        <v>380</v>
      </c>
      <c r="G218" s="510">
        <v>430</v>
      </c>
      <c r="H218" s="578">
        <v>0.11</v>
      </c>
      <c r="I218" s="578">
        <v>0.18</v>
      </c>
      <c r="J218" s="578">
        <v>3.39</v>
      </c>
      <c r="K218" s="578">
        <v>0.32</v>
      </c>
      <c r="L218" s="601">
        <v>2.63</v>
      </c>
      <c r="M218" s="578">
        <v>2.63</v>
      </c>
      <c r="N218" s="578">
        <v>0.19</v>
      </c>
      <c r="O218" s="578">
        <v>0.03</v>
      </c>
      <c r="P218" s="510">
        <v>6.6E-3</v>
      </c>
      <c r="Q218" s="510">
        <v>9.5040000000000003E-3</v>
      </c>
      <c r="R218" s="510">
        <v>8.2500000000000004E-3</v>
      </c>
      <c r="S218" s="510">
        <v>22</v>
      </c>
      <c r="T218" s="510">
        <v>1.44</v>
      </c>
      <c r="U218" s="510">
        <v>18</v>
      </c>
      <c r="V218" s="510">
        <v>6.8000000000000005E-2</v>
      </c>
      <c r="W218" s="510"/>
      <c r="X218" s="510"/>
      <c r="Y218" s="510"/>
      <c r="Z218" s="510">
        <v>1.4E-2</v>
      </c>
      <c r="AA218" s="510">
        <v>6.8000000000000005E-2</v>
      </c>
      <c r="AB218" s="510">
        <v>2.1</v>
      </c>
      <c r="AC218" s="510">
        <v>1.6E-2</v>
      </c>
      <c r="AD218" s="579">
        <f t="shared" si="2"/>
        <v>0.29498525073746312</v>
      </c>
      <c r="AF218">
        <v>370</v>
      </c>
    </row>
    <row r="219" spans="1:32" ht="15" x14ac:dyDescent="0.2">
      <c r="A219" s="510">
        <v>218</v>
      </c>
      <c r="B219" s="511" t="s">
        <v>1136</v>
      </c>
      <c r="C219" s="511" t="s">
        <v>1793</v>
      </c>
      <c r="D219" s="510">
        <v>50</v>
      </c>
      <c r="E219" s="510">
        <v>3</v>
      </c>
      <c r="F219" s="510">
        <v>400</v>
      </c>
      <c r="G219" s="510">
        <v>450</v>
      </c>
      <c r="H219" s="578">
        <v>0.1</v>
      </c>
      <c r="I219" s="578">
        <v>0.17</v>
      </c>
      <c r="J219" s="578">
        <v>3.2</v>
      </c>
      <c r="K219" s="578">
        <v>0.3</v>
      </c>
      <c r="L219" s="601">
        <v>2.48</v>
      </c>
      <c r="M219" s="578">
        <v>2.48</v>
      </c>
      <c r="N219" s="578">
        <v>0.18</v>
      </c>
      <c r="O219" s="578">
        <v>0.03</v>
      </c>
      <c r="P219" s="510">
        <v>6.6E-3</v>
      </c>
      <c r="Q219" s="510">
        <v>9.5040000000000003E-3</v>
      </c>
      <c r="R219" s="510">
        <v>8.2500000000000004E-3</v>
      </c>
      <c r="S219" s="510">
        <v>22</v>
      </c>
      <c r="T219" s="510">
        <v>1.44</v>
      </c>
      <c r="U219" s="510">
        <v>18</v>
      </c>
      <c r="V219" s="510">
        <v>6.8000000000000005E-2</v>
      </c>
      <c r="W219" s="510"/>
      <c r="X219" s="510"/>
      <c r="Y219" s="510"/>
      <c r="Z219" s="510">
        <v>1.4E-2</v>
      </c>
      <c r="AA219" s="510">
        <v>6.8000000000000005E-2</v>
      </c>
      <c r="AB219" s="510">
        <v>2.1</v>
      </c>
      <c r="AC219" s="510">
        <v>1.6E-2</v>
      </c>
      <c r="AD219" s="579">
        <f t="shared" si="2"/>
        <v>0.3125</v>
      </c>
      <c r="AF219">
        <v>380</v>
      </c>
    </row>
    <row r="220" spans="1:32" ht="15" x14ac:dyDescent="0.2">
      <c r="A220" s="510">
        <v>219</v>
      </c>
      <c r="B220" s="511" t="s">
        <v>1136</v>
      </c>
      <c r="C220" s="511" t="s">
        <v>1794</v>
      </c>
      <c r="D220" s="510">
        <v>50</v>
      </c>
      <c r="E220" s="510">
        <v>3</v>
      </c>
      <c r="F220" s="510">
        <v>380</v>
      </c>
      <c r="G220" s="510">
        <v>455</v>
      </c>
      <c r="H220" s="578">
        <v>0.13</v>
      </c>
      <c r="I220" s="578">
        <v>0.18</v>
      </c>
      <c r="J220" s="578">
        <v>3.31</v>
      </c>
      <c r="K220" s="578">
        <v>0.26</v>
      </c>
      <c r="L220" s="601">
        <v>2.69</v>
      </c>
      <c r="M220" s="578">
        <v>2.69</v>
      </c>
      <c r="N220" s="578">
        <v>0.19</v>
      </c>
      <c r="O220" s="578">
        <v>0.11</v>
      </c>
      <c r="P220" s="510">
        <v>6.4999999999999997E-3</v>
      </c>
      <c r="Q220" s="510">
        <v>9.4000000000000004E-3</v>
      </c>
      <c r="R220" s="510">
        <v>8.0999999999999996E-3</v>
      </c>
      <c r="S220" s="510">
        <v>22</v>
      </c>
      <c r="T220" s="510">
        <v>1.55</v>
      </c>
      <c r="U220" s="510">
        <v>17</v>
      </c>
      <c r="V220" s="510">
        <v>9.1999999999999998E-2</v>
      </c>
      <c r="W220" s="510"/>
      <c r="X220" s="510"/>
      <c r="Y220" s="510"/>
      <c r="Z220" s="510">
        <v>1.2E-2</v>
      </c>
      <c r="AA220" s="510">
        <v>0.08</v>
      </c>
      <c r="AB220" s="510">
        <v>2</v>
      </c>
      <c r="AC220" s="510">
        <v>1.7000000000000001E-2</v>
      </c>
      <c r="AD220" s="579">
        <f t="shared" si="2"/>
        <v>0.30211480362537763</v>
      </c>
      <c r="AF220">
        <v>390</v>
      </c>
    </row>
    <row r="221" spans="1:32" ht="15" x14ac:dyDescent="0.2">
      <c r="A221" s="510">
        <v>220</v>
      </c>
      <c r="B221" s="511" t="s">
        <v>1136</v>
      </c>
      <c r="C221" s="511" t="s">
        <v>1794</v>
      </c>
      <c r="D221" s="510">
        <v>50</v>
      </c>
      <c r="E221" s="510">
        <v>3</v>
      </c>
      <c r="F221" s="510">
        <v>400</v>
      </c>
      <c r="G221" s="510">
        <v>500</v>
      </c>
      <c r="H221" s="578">
        <v>0.13</v>
      </c>
      <c r="I221" s="578">
        <v>0.18</v>
      </c>
      <c r="J221" s="578">
        <v>3.28</v>
      </c>
      <c r="K221" s="578">
        <v>0.26</v>
      </c>
      <c r="L221" s="601">
        <v>2.67</v>
      </c>
      <c r="M221" s="578">
        <v>2.67</v>
      </c>
      <c r="N221" s="578">
        <v>0.19</v>
      </c>
      <c r="O221" s="578">
        <v>0.11</v>
      </c>
      <c r="P221" s="510">
        <v>6.4999999999999997E-3</v>
      </c>
      <c r="Q221" s="510">
        <v>9.4000000000000004E-3</v>
      </c>
      <c r="R221" s="510">
        <v>8.0999999999999996E-3</v>
      </c>
      <c r="S221" s="510">
        <v>22</v>
      </c>
      <c r="T221" s="510">
        <v>1.55</v>
      </c>
      <c r="U221" s="510">
        <v>17</v>
      </c>
      <c r="V221" s="510">
        <v>9.1999999999999998E-2</v>
      </c>
      <c r="W221" s="510"/>
      <c r="X221" s="510"/>
      <c r="Y221" s="510"/>
      <c r="Z221" s="510">
        <v>1.2E-2</v>
      </c>
      <c r="AA221" s="510">
        <v>0.08</v>
      </c>
      <c r="AB221" s="510">
        <v>2</v>
      </c>
      <c r="AC221" s="510">
        <v>1.7000000000000001E-2</v>
      </c>
      <c r="AD221" s="579">
        <f t="shared" si="2"/>
        <v>0.3048780487804878</v>
      </c>
      <c r="AF221">
        <v>394</v>
      </c>
    </row>
    <row r="222" spans="1:32" ht="15" x14ac:dyDescent="0.2">
      <c r="A222" s="510">
        <v>221</v>
      </c>
      <c r="B222" s="511" t="s">
        <v>1136</v>
      </c>
      <c r="C222" s="511" t="s">
        <v>1795</v>
      </c>
      <c r="D222" s="510">
        <v>50</v>
      </c>
      <c r="E222" s="510">
        <v>3</v>
      </c>
      <c r="F222" s="510">
        <v>380</v>
      </c>
      <c r="G222" s="510">
        <v>500</v>
      </c>
      <c r="H222" s="578">
        <v>0.11</v>
      </c>
      <c r="I222" s="578">
        <v>0.15</v>
      </c>
      <c r="J222" s="578">
        <v>3.01</v>
      </c>
      <c r="K222" s="578">
        <v>0.28000000000000003</v>
      </c>
      <c r="L222" s="601">
        <v>2.48</v>
      </c>
      <c r="M222" s="578">
        <v>2.48</v>
      </c>
      <c r="N222" s="578">
        <v>0.19</v>
      </c>
      <c r="O222" s="578">
        <v>0.1</v>
      </c>
      <c r="P222" s="510">
        <v>4.8999999999999998E-3</v>
      </c>
      <c r="Q222" s="510">
        <v>7.1000000000000004E-3</v>
      </c>
      <c r="R222" s="510">
        <v>6.1000000000000004E-3</v>
      </c>
      <c r="S222" s="510">
        <v>22</v>
      </c>
      <c r="T222" s="510">
        <v>1.77</v>
      </c>
      <c r="U222" s="510">
        <v>17</v>
      </c>
      <c r="V222" s="510">
        <v>9.1999999999999998E-2</v>
      </c>
      <c r="W222" s="510"/>
      <c r="X222" s="510"/>
      <c r="Y222" s="510"/>
      <c r="Z222" s="510">
        <v>1.2E-2</v>
      </c>
      <c r="AA222" s="510">
        <v>0.08</v>
      </c>
      <c r="AB222" s="510">
        <v>2.2000000000000002</v>
      </c>
      <c r="AC222" s="510">
        <v>1.7999999999999999E-2</v>
      </c>
      <c r="AD222" s="579">
        <f t="shared" si="2"/>
        <v>0.33222591362126247</v>
      </c>
      <c r="AF222">
        <v>400</v>
      </c>
    </row>
    <row r="223" spans="1:32" ht="15" x14ac:dyDescent="0.2">
      <c r="A223" s="510">
        <v>222</v>
      </c>
      <c r="B223" s="511" t="s">
        <v>1136</v>
      </c>
      <c r="C223" s="511" t="s">
        <v>1795</v>
      </c>
      <c r="D223" s="510">
        <v>50</v>
      </c>
      <c r="E223" s="510">
        <v>3</v>
      </c>
      <c r="F223" s="510">
        <v>400</v>
      </c>
      <c r="G223" s="510">
        <v>550</v>
      </c>
      <c r="H223" s="578">
        <v>0.11</v>
      </c>
      <c r="I223" s="578">
        <v>0.15</v>
      </c>
      <c r="J223" s="578">
        <v>2.99</v>
      </c>
      <c r="K223" s="578">
        <v>0.28000000000000003</v>
      </c>
      <c r="L223" s="601">
        <v>2.46</v>
      </c>
      <c r="M223" s="578">
        <v>2.46</v>
      </c>
      <c r="N223" s="578">
        <v>0.19</v>
      </c>
      <c r="O223" s="578">
        <v>0.1</v>
      </c>
      <c r="P223" s="510">
        <v>4.8999999999999998E-3</v>
      </c>
      <c r="Q223" s="510">
        <v>7.1000000000000004E-3</v>
      </c>
      <c r="R223" s="510">
        <v>6.1000000000000004E-3</v>
      </c>
      <c r="S223" s="510">
        <v>22</v>
      </c>
      <c r="T223" s="510">
        <v>1.77</v>
      </c>
      <c r="U223" s="510">
        <v>17</v>
      </c>
      <c r="V223" s="510">
        <v>9.1999999999999998E-2</v>
      </c>
      <c r="W223" s="510"/>
      <c r="X223" s="510"/>
      <c r="Y223" s="510"/>
      <c r="Z223" s="510">
        <v>1.2E-2</v>
      </c>
      <c r="AA223" s="510">
        <v>0.08</v>
      </c>
      <c r="AB223" s="510">
        <v>2.2000000000000002</v>
      </c>
      <c r="AC223" s="510">
        <v>1.7999999999999999E-2</v>
      </c>
      <c r="AD223" s="579">
        <f t="shared" si="2"/>
        <v>0.33444816053511706</v>
      </c>
      <c r="AF223">
        <v>410</v>
      </c>
    </row>
    <row r="224" spans="1:32" ht="15" x14ac:dyDescent="0.2">
      <c r="A224" s="510">
        <v>223</v>
      </c>
      <c r="B224" s="511" t="s">
        <v>1136</v>
      </c>
      <c r="C224" s="511" t="s">
        <v>1796</v>
      </c>
      <c r="D224" s="510">
        <v>50</v>
      </c>
      <c r="E224" s="510">
        <v>3</v>
      </c>
      <c r="F224" s="510">
        <v>380</v>
      </c>
      <c r="G224" s="510">
        <v>600</v>
      </c>
      <c r="H224" s="578">
        <v>0.12</v>
      </c>
      <c r="I224" s="578">
        <v>0.16</v>
      </c>
      <c r="J224" s="578">
        <v>3.14</v>
      </c>
      <c r="K224" s="578">
        <v>0.26</v>
      </c>
      <c r="L224" s="601">
        <v>2.4500000000000002</v>
      </c>
      <c r="M224" s="578">
        <v>2.4500000000000002</v>
      </c>
      <c r="N224" s="578">
        <v>0.17</v>
      </c>
      <c r="O224" s="578">
        <v>0.09</v>
      </c>
      <c r="P224" s="510">
        <v>4.3E-3</v>
      </c>
      <c r="Q224" s="510">
        <v>6.1999999999999998E-3</v>
      </c>
      <c r="R224" s="510">
        <v>5.4000000000000003E-3</v>
      </c>
      <c r="S224" s="510">
        <v>22</v>
      </c>
      <c r="T224" s="510">
        <v>1.96</v>
      </c>
      <c r="U224" s="510">
        <v>17</v>
      </c>
      <c r="V224" s="510">
        <v>9.1999999999999998E-2</v>
      </c>
      <c r="W224" s="510"/>
      <c r="X224" s="510"/>
      <c r="Y224" s="510"/>
      <c r="Z224" s="510">
        <v>1.2E-2</v>
      </c>
      <c r="AA224" s="510">
        <v>0.08</v>
      </c>
      <c r="AB224" s="510">
        <v>2.5</v>
      </c>
      <c r="AC224" s="510">
        <v>1.9E-2</v>
      </c>
      <c r="AD224" s="579">
        <f t="shared" si="2"/>
        <v>0.31847133757961782</v>
      </c>
      <c r="AF224">
        <v>415</v>
      </c>
    </row>
    <row r="225" spans="1:36" ht="15" x14ac:dyDescent="0.2">
      <c r="A225" s="510">
        <v>224</v>
      </c>
      <c r="B225" s="511" t="s">
        <v>1136</v>
      </c>
      <c r="C225" s="511" t="s">
        <v>1796</v>
      </c>
      <c r="D225" s="510">
        <v>50</v>
      </c>
      <c r="E225" s="510">
        <v>3</v>
      </c>
      <c r="F225" s="510">
        <v>400</v>
      </c>
      <c r="G225" s="510">
        <v>610</v>
      </c>
      <c r="H225" s="578">
        <v>0.11</v>
      </c>
      <c r="I225" s="578">
        <v>0.15</v>
      </c>
      <c r="J225" s="578">
        <v>2.88</v>
      </c>
      <c r="K225" s="578">
        <v>0.24</v>
      </c>
      <c r="L225" s="601">
        <v>2.25</v>
      </c>
      <c r="M225" s="578">
        <v>2.25</v>
      </c>
      <c r="N225" s="578">
        <v>0.16</v>
      </c>
      <c r="O225" s="578">
        <v>0.08</v>
      </c>
      <c r="P225" s="510">
        <v>4.3E-3</v>
      </c>
      <c r="Q225" s="510">
        <v>6.1999999999999998E-3</v>
      </c>
      <c r="R225" s="510">
        <v>5.4000000000000003E-3</v>
      </c>
      <c r="S225" s="510">
        <v>22</v>
      </c>
      <c r="T225" s="510">
        <v>1.96</v>
      </c>
      <c r="U225" s="510">
        <v>17</v>
      </c>
      <c r="V225" s="510">
        <v>9.1999999999999998E-2</v>
      </c>
      <c r="W225" s="510"/>
      <c r="X225" s="510"/>
      <c r="Y225" s="510"/>
      <c r="Z225" s="510">
        <v>1.2E-2</v>
      </c>
      <c r="AA225" s="510">
        <v>0.08</v>
      </c>
      <c r="AB225" s="510">
        <v>2.5</v>
      </c>
      <c r="AC225" s="510">
        <v>1.9E-2</v>
      </c>
      <c r="AD225" s="579">
        <f t="shared" si="2"/>
        <v>0.34722222222222221</v>
      </c>
      <c r="AF225">
        <v>417</v>
      </c>
    </row>
    <row r="226" spans="1:36" ht="15" x14ac:dyDescent="0.2">
      <c r="A226" s="510">
        <v>225</v>
      </c>
      <c r="B226" s="511" t="s">
        <v>1136</v>
      </c>
      <c r="C226" s="511" t="s">
        <v>1797</v>
      </c>
      <c r="D226" s="510">
        <v>50</v>
      </c>
      <c r="E226" s="510">
        <v>3</v>
      </c>
      <c r="F226" s="510">
        <v>380</v>
      </c>
      <c r="G226" s="510">
        <v>670</v>
      </c>
      <c r="H226" s="578">
        <v>0.11</v>
      </c>
      <c r="I226" s="578">
        <v>0.16</v>
      </c>
      <c r="J226" s="578">
        <v>2.9</v>
      </c>
      <c r="K226" s="578">
        <v>0.25</v>
      </c>
      <c r="L226" s="601">
        <v>2.4300000000000002</v>
      </c>
      <c r="M226" s="578">
        <v>2.4300000000000002</v>
      </c>
      <c r="N226" s="578">
        <v>0.18</v>
      </c>
      <c r="O226" s="578">
        <v>0.09</v>
      </c>
      <c r="P226" s="510">
        <v>3.7000000000000002E-3</v>
      </c>
      <c r="Q226" s="510">
        <v>5.3E-3</v>
      </c>
      <c r="R226" s="510">
        <v>4.5999999999999999E-3</v>
      </c>
      <c r="S226" s="510">
        <v>22</v>
      </c>
      <c r="T226" s="510">
        <v>2.16</v>
      </c>
      <c r="U226" s="510">
        <v>17</v>
      </c>
      <c r="V226" s="510">
        <v>9.1999999999999998E-2</v>
      </c>
      <c r="W226" s="510"/>
      <c r="X226" s="510"/>
      <c r="Y226" s="510"/>
      <c r="Z226" s="510">
        <v>1.2E-2</v>
      </c>
      <c r="AA226" s="510">
        <v>0.08</v>
      </c>
      <c r="AB226" s="510">
        <v>2.5</v>
      </c>
      <c r="AC226" s="510">
        <v>1.9E-2</v>
      </c>
      <c r="AD226" s="579">
        <f t="shared" si="2"/>
        <v>0.34482758620689657</v>
      </c>
      <c r="AF226">
        <v>420</v>
      </c>
    </row>
    <row r="227" spans="1:36" ht="15" x14ac:dyDescent="0.2">
      <c r="A227" s="510">
        <v>226</v>
      </c>
      <c r="B227" s="511" t="s">
        <v>1136</v>
      </c>
      <c r="C227" s="511" t="s">
        <v>1797</v>
      </c>
      <c r="D227" s="510">
        <v>50</v>
      </c>
      <c r="E227" s="510">
        <v>3</v>
      </c>
      <c r="F227" s="510">
        <v>400</v>
      </c>
      <c r="G227" s="510">
        <v>670</v>
      </c>
      <c r="H227" s="578">
        <v>0.1</v>
      </c>
      <c r="I227" s="578">
        <v>0.14000000000000001</v>
      </c>
      <c r="J227" s="578">
        <v>2.62</v>
      </c>
      <c r="K227" s="578">
        <v>0.23</v>
      </c>
      <c r="L227" s="601">
        <v>2.19</v>
      </c>
      <c r="M227" s="578">
        <v>2.19</v>
      </c>
      <c r="N227" s="578">
        <v>0.16</v>
      </c>
      <c r="O227" s="583">
        <v>0.08</v>
      </c>
      <c r="P227" s="584">
        <v>3.7000000000000002E-3</v>
      </c>
      <c r="Q227" s="584">
        <v>5.3E-3</v>
      </c>
      <c r="R227" s="584">
        <v>4.5999999999999999E-3</v>
      </c>
      <c r="S227" s="510">
        <v>22</v>
      </c>
      <c r="T227" s="510">
        <v>2.16</v>
      </c>
      <c r="U227" s="510">
        <v>17</v>
      </c>
      <c r="V227" s="510">
        <v>9.1999999999999998E-2</v>
      </c>
      <c r="W227" s="510"/>
      <c r="X227" s="510"/>
      <c r="Y227" s="510"/>
      <c r="Z227" s="510">
        <v>1.2E-2</v>
      </c>
      <c r="AA227" s="510">
        <v>0.08</v>
      </c>
      <c r="AB227" s="510">
        <v>2.5</v>
      </c>
      <c r="AC227" s="510">
        <v>1.9E-2</v>
      </c>
      <c r="AD227" s="579">
        <f t="shared" si="2"/>
        <v>0.38167938931297707</v>
      </c>
      <c r="AF227">
        <v>430</v>
      </c>
    </row>
    <row r="228" spans="1:36" ht="15" x14ac:dyDescent="0.2">
      <c r="A228" s="510">
        <v>227</v>
      </c>
      <c r="B228" s="511" t="s">
        <v>1136</v>
      </c>
      <c r="C228" s="511" t="s">
        <v>1798</v>
      </c>
      <c r="D228" s="510">
        <v>50</v>
      </c>
      <c r="E228" s="510">
        <v>3</v>
      </c>
      <c r="F228" s="510">
        <v>380</v>
      </c>
      <c r="G228" s="510">
        <v>680</v>
      </c>
      <c r="H228" s="578">
        <v>0.11</v>
      </c>
      <c r="I228" s="578">
        <v>0.16</v>
      </c>
      <c r="J228" s="578">
        <v>2.95</v>
      </c>
      <c r="K228" s="578">
        <v>0.26</v>
      </c>
      <c r="L228" s="601">
        <v>2.46</v>
      </c>
      <c r="M228" s="578">
        <v>2.46</v>
      </c>
      <c r="N228" s="585">
        <v>0.18</v>
      </c>
      <c r="O228" s="586">
        <v>0.09</v>
      </c>
      <c r="P228" s="528">
        <v>3.5000000000000001E-3</v>
      </c>
      <c r="Q228" s="528">
        <v>5.0000000000000001E-3</v>
      </c>
      <c r="R228" s="528">
        <v>4.4000000000000003E-3</v>
      </c>
      <c r="S228" s="587">
        <v>22</v>
      </c>
      <c r="T228" s="510">
        <v>2.2469999999999999</v>
      </c>
      <c r="U228" s="510">
        <v>17</v>
      </c>
      <c r="V228" s="510">
        <v>9.1999999999999998E-2</v>
      </c>
      <c r="W228" s="510"/>
      <c r="X228" s="510"/>
      <c r="Y228" s="510"/>
      <c r="Z228" s="510">
        <v>1.2E-2</v>
      </c>
      <c r="AA228" s="510">
        <v>0.08</v>
      </c>
      <c r="AB228" s="510">
        <v>2.5</v>
      </c>
      <c r="AC228" s="510">
        <v>1.9E-2</v>
      </c>
      <c r="AD228" s="579">
        <f t="shared" si="2"/>
        <v>0.33898305084745761</v>
      </c>
      <c r="AF228">
        <v>435</v>
      </c>
    </row>
    <row r="229" spans="1:36" ht="15" x14ac:dyDescent="0.2">
      <c r="A229" s="510">
        <v>228</v>
      </c>
      <c r="B229" s="511" t="s">
        <v>1136</v>
      </c>
      <c r="C229" s="511" t="s">
        <v>1798</v>
      </c>
      <c r="D229" s="510">
        <v>50</v>
      </c>
      <c r="E229" s="510">
        <v>3</v>
      </c>
      <c r="F229" s="510">
        <v>400</v>
      </c>
      <c r="G229" s="510">
        <v>700</v>
      </c>
      <c r="H229" s="578">
        <v>0.1</v>
      </c>
      <c r="I229" s="578">
        <v>0.15</v>
      </c>
      <c r="J229" s="578">
        <v>2.74</v>
      </c>
      <c r="K229" s="578">
        <v>0.24</v>
      </c>
      <c r="L229" s="601">
        <v>2.29</v>
      </c>
      <c r="M229" s="578">
        <v>2.29</v>
      </c>
      <c r="N229" s="585">
        <v>0.17</v>
      </c>
      <c r="O229" s="586">
        <v>0.08</v>
      </c>
      <c r="P229" s="528">
        <v>3.5000000000000001E-3</v>
      </c>
      <c r="Q229" s="528">
        <v>5.0000000000000001E-3</v>
      </c>
      <c r="R229" s="528">
        <v>4.4000000000000003E-3</v>
      </c>
      <c r="S229" s="587">
        <v>22</v>
      </c>
      <c r="T229" s="510">
        <v>2.2469999999999999</v>
      </c>
      <c r="U229" s="510">
        <v>17</v>
      </c>
      <c r="V229" s="510">
        <v>9.1999999999999998E-2</v>
      </c>
      <c r="W229" s="510"/>
      <c r="X229" s="510"/>
      <c r="Y229" s="510"/>
      <c r="Z229" s="510">
        <v>1.2E-2</v>
      </c>
      <c r="AA229" s="510">
        <v>0.08</v>
      </c>
      <c r="AB229" s="510">
        <v>2.5</v>
      </c>
      <c r="AC229" s="510">
        <v>1.9E-2</v>
      </c>
      <c r="AD229" s="579">
        <f t="shared" si="2"/>
        <v>0.36496350364963503</v>
      </c>
      <c r="AF229">
        <v>438</v>
      </c>
    </row>
    <row r="230" spans="1:36" ht="15" x14ac:dyDescent="0.2">
      <c r="A230" s="510">
        <v>229</v>
      </c>
      <c r="B230" s="511" t="s">
        <v>1136</v>
      </c>
      <c r="C230" s="511" t="s">
        <v>1799</v>
      </c>
      <c r="D230" s="510">
        <v>50</v>
      </c>
      <c r="E230" s="510">
        <v>3</v>
      </c>
      <c r="F230" s="510">
        <v>380</v>
      </c>
      <c r="G230" s="581">
        <v>710</v>
      </c>
      <c r="H230" s="582">
        <v>0.14000000000000001</v>
      </c>
      <c r="I230" s="582">
        <v>0.18</v>
      </c>
      <c r="J230" s="582">
        <v>3.95</v>
      </c>
      <c r="K230" s="582">
        <v>0.24</v>
      </c>
      <c r="L230" s="602">
        <v>2.62</v>
      </c>
      <c r="M230" s="582">
        <v>2.62</v>
      </c>
      <c r="N230" s="588">
        <v>0.17</v>
      </c>
      <c r="O230" s="586">
        <v>0.02</v>
      </c>
      <c r="P230" s="528">
        <v>3.7000000000000002E-3</v>
      </c>
      <c r="Q230" s="528">
        <v>5.3E-3</v>
      </c>
      <c r="R230" s="528">
        <v>4.5999999999999999E-3</v>
      </c>
      <c r="S230" s="587">
        <v>22</v>
      </c>
      <c r="T230" s="581">
        <v>2.3559999999999999</v>
      </c>
      <c r="U230" s="510">
        <v>17</v>
      </c>
      <c r="V230" s="510">
        <v>9.1999999999999998E-2</v>
      </c>
      <c r="Z230" s="510">
        <v>1.2E-2</v>
      </c>
      <c r="AA230" s="510">
        <v>0.08</v>
      </c>
      <c r="AB230" s="510">
        <v>2.5</v>
      </c>
      <c r="AC230" s="510">
        <v>1.9E-2</v>
      </c>
      <c r="AD230" s="589">
        <f t="shared" si="2"/>
        <v>0.25316455696202528</v>
      </c>
      <c r="AF230">
        <v>440</v>
      </c>
      <c r="AI230"/>
      <c r="AJ230"/>
    </row>
    <row r="231" spans="1:36" ht="15" x14ac:dyDescent="0.2">
      <c r="A231" s="510">
        <v>230</v>
      </c>
      <c r="B231" s="511" t="s">
        <v>1136</v>
      </c>
      <c r="C231" s="511" t="s">
        <v>1799</v>
      </c>
      <c r="D231" s="510">
        <v>50</v>
      </c>
      <c r="E231" s="510">
        <v>3</v>
      </c>
      <c r="F231" s="510">
        <v>400</v>
      </c>
      <c r="G231" s="581">
        <v>750</v>
      </c>
      <c r="H231" s="582">
        <v>0.13</v>
      </c>
      <c r="I231" s="582">
        <v>0.17</v>
      </c>
      <c r="J231" s="582">
        <v>3.77</v>
      </c>
      <c r="K231" s="582">
        <v>0.23</v>
      </c>
      <c r="L231" s="602">
        <v>2.5</v>
      </c>
      <c r="M231" s="582">
        <v>2.5</v>
      </c>
      <c r="N231" s="588">
        <v>0.16</v>
      </c>
      <c r="O231" s="586">
        <v>0.02</v>
      </c>
      <c r="P231" s="528">
        <v>3.7000000000000002E-3</v>
      </c>
      <c r="Q231" s="528">
        <v>5.3E-3</v>
      </c>
      <c r="R231" s="528">
        <v>4.5999999999999999E-3</v>
      </c>
      <c r="S231" s="587">
        <v>22</v>
      </c>
      <c r="T231" s="581">
        <v>2.3559999999999999</v>
      </c>
      <c r="U231" s="510">
        <v>17</v>
      </c>
      <c r="V231" s="510">
        <v>9.1999999999999998E-2</v>
      </c>
      <c r="Z231" s="510">
        <v>1.2E-2</v>
      </c>
      <c r="AA231" s="510">
        <v>0.08</v>
      </c>
      <c r="AB231" s="510">
        <v>2.5</v>
      </c>
      <c r="AC231" s="510">
        <v>1.9E-2</v>
      </c>
      <c r="AD231" s="589">
        <f t="shared" si="2"/>
        <v>0.26525198938992045</v>
      </c>
      <c r="AF231">
        <v>450</v>
      </c>
      <c r="AI231"/>
      <c r="AJ231"/>
    </row>
    <row r="232" spans="1:36" ht="15" x14ac:dyDescent="0.2">
      <c r="A232" s="510">
        <v>231</v>
      </c>
      <c r="B232" s="511" t="s">
        <v>1136</v>
      </c>
      <c r="C232" s="590" t="s">
        <v>1800</v>
      </c>
      <c r="D232" s="510">
        <v>50</v>
      </c>
      <c r="E232" s="510">
        <v>3</v>
      </c>
      <c r="F232" s="581">
        <v>380</v>
      </c>
      <c r="G232" s="581">
        <v>1225</v>
      </c>
      <c r="H232" s="582">
        <v>0.16</v>
      </c>
      <c r="I232" s="582">
        <v>0.21</v>
      </c>
      <c r="J232" s="582">
        <v>3.51</v>
      </c>
      <c r="K232" s="582">
        <v>0.32</v>
      </c>
      <c r="L232" s="602">
        <v>2.2599999999999998</v>
      </c>
      <c r="M232" s="582">
        <v>2.2599999999999998</v>
      </c>
      <c r="N232" s="588">
        <v>0.22</v>
      </c>
      <c r="O232" s="586">
        <v>0.03</v>
      </c>
      <c r="P232" s="528">
        <v>1.6000000000000001E-3</v>
      </c>
      <c r="Q232" s="605">
        <v>1.6000000000000001E-3</v>
      </c>
      <c r="R232" s="605">
        <v>1.6000000000000001E-3</v>
      </c>
      <c r="S232" s="591">
        <v>22</v>
      </c>
      <c r="T232" s="581">
        <v>1.67</v>
      </c>
      <c r="U232" s="581">
        <v>17</v>
      </c>
      <c r="V232" s="581">
        <v>6.3E-2</v>
      </c>
      <c r="Z232" s="581">
        <v>0.01</v>
      </c>
      <c r="AA232" s="581">
        <v>0.13</v>
      </c>
      <c r="AB232" s="581">
        <v>2.14</v>
      </c>
      <c r="AC232" s="581">
        <v>0.02</v>
      </c>
      <c r="AD232" s="592">
        <f t="shared" si="2"/>
        <v>0.28490028490028491</v>
      </c>
      <c r="AF232">
        <v>455</v>
      </c>
      <c r="AI232"/>
      <c r="AJ232"/>
    </row>
    <row r="233" spans="1:36" ht="15" x14ac:dyDescent="0.2">
      <c r="A233" s="510">
        <v>232</v>
      </c>
      <c r="B233" s="511" t="s">
        <v>1136</v>
      </c>
      <c r="C233" s="590" t="s">
        <v>1800</v>
      </c>
      <c r="D233" s="510">
        <v>50</v>
      </c>
      <c r="E233" s="510">
        <v>3</v>
      </c>
      <c r="F233" s="581">
        <v>400</v>
      </c>
      <c r="G233" s="581">
        <v>1260</v>
      </c>
      <c r="H233" s="582">
        <v>0.15</v>
      </c>
      <c r="I233" s="582">
        <v>0.2</v>
      </c>
      <c r="J233" s="582">
        <v>3.26</v>
      </c>
      <c r="K233" s="582">
        <v>0.28999999999999998</v>
      </c>
      <c r="L233" s="602">
        <v>2.1</v>
      </c>
      <c r="M233" s="582">
        <v>2.1</v>
      </c>
      <c r="N233" s="588">
        <v>0.21</v>
      </c>
      <c r="O233" s="586">
        <v>0.03</v>
      </c>
      <c r="P233" s="528">
        <v>1.6000000000000001E-3</v>
      </c>
      <c r="Q233" s="605">
        <v>1.6000000000000001E-3</v>
      </c>
      <c r="R233" s="605">
        <v>1.6000000000000001E-3</v>
      </c>
      <c r="S233" s="591">
        <v>22</v>
      </c>
      <c r="T233" s="581">
        <v>1.67</v>
      </c>
      <c r="U233" s="581">
        <v>17</v>
      </c>
      <c r="V233" s="581">
        <v>6.3E-2</v>
      </c>
      <c r="Z233" s="581">
        <v>0.01</v>
      </c>
      <c r="AA233" s="581">
        <v>0.13</v>
      </c>
      <c r="AB233" s="581">
        <v>2.14</v>
      </c>
      <c r="AC233" s="581">
        <v>0.02</v>
      </c>
      <c r="AD233" s="592">
        <f t="shared" si="2"/>
        <v>0.30674846625766872</v>
      </c>
      <c r="AF233">
        <v>468</v>
      </c>
      <c r="AI233"/>
      <c r="AJ233"/>
    </row>
    <row r="234" spans="1:36" ht="15" x14ac:dyDescent="0.2">
      <c r="A234" s="510">
        <v>233</v>
      </c>
      <c r="B234" s="511" t="s">
        <v>1136</v>
      </c>
      <c r="C234" s="590" t="s">
        <v>1801</v>
      </c>
      <c r="D234" s="510">
        <v>50</v>
      </c>
      <c r="E234" s="510">
        <v>3</v>
      </c>
      <c r="F234" s="581">
        <v>380</v>
      </c>
      <c r="G234" s="581">
        <v>1360</v>
      </c>
      <c r="H234" s="582">
        <v>0.16</v>
      </c>
      <c r="I234" s="582">
        <v>0.21</v>
      </c>
      <c r="J234" s="582">
        <v>3.5</v>
      </c>
      <c r="K234" s="582">
        <v>0.32</v>
      </c>
      <c r="L234" s="602">
        <v>2.2599999999999998</v>
      </c>
      <c r="M234" s="582">
        <v>2.2599999999999998</v>
      </c>
      <c r="N234" s="588">
        <v>0.22</v>
      </c>
      <c r="O234" s="586">
        <v>0.03</v>
      </c>
      <c r="P234" s="528">
        <v>1.6000000000000001E-3</v>
      </c>
      <c r="Q234" s="605">
        <v>1.6000000000000001E-3</v>
      </c>
      <c r="R234" s="605">
        <v>1.6000000000000001E-3</v>
      </c>
      <c r="S234" s="591">
        <v>22</v>
      </c>
      <c r="T234" s="581">
        <v>1.67</v>
      </c>
      <c r="U234" s="581">
        <v>17</v>
      </c>
      <c r="V234" s="581">
        <v>6.3E-2</v>
      </c>
      <c r="Z234" s="581">
        <v>0.01</v>
      </c>
      <c r="AA234" s="581">
        <v>0.13</v>
      </c>
      <c r="AB234" s="581">
        <v>2.14</v>
      </c>
      <c r="AC234" s="581">
        <v>0.02</v>
      </c>
      <c r="AD234" s="592">
        <f t="shared" si="2"/>
        <v>0.2857142857142857</v>
      </c>
      <c r="AF234">
        <v>490</v>
      </c>
      <c r="AI234"/>
      <c r="AJ234"/>
    </row>
    <row r="235" spans="1:36" ht="15" x14ac:dyDescent="0.2">
      <c r="A235" s="510">
        <v>234</v>
      </c>
      <c r="B235" s="511" t="s">
        <v>1136</v>
      </c>
      <c r="C235" s="590" t="s">
        <v>1801</v>
      </c>
      <c r="D235" s="510">
        <v>50</v>
      </c>
      <c r="E235" s="510">
        <v>3</v>
      </c>
      <c r="F235" s="581">
        <v>400</v>
      </c>
      <c r="G235" s="581">
        <v>1400</v>
      </c>
      <c r="H235" s="582">
        <v>0.15</v>
      </c>
      <c r="I235" s="582">
        <v>0.2</v>
      </c>
      <c r="J235" s="582">
        <v>3.26</v>
      </c>
      <c r="K235" s="582">
        <v>0.28999999999999998</v>
      </c>
      <c r="L235" s="602">
        <v>2.1</v>
      </c>
      <c r="M235" s="582">
        <v>2.1</v>
      </c>
      <c r="N235" s="588">
        <v>0.21</v>
      </c>
      <c r="O235" s="586">
        <v>0.03</v>
      </c>
      <c r="P235" s="528">
        <v>1.6000000000000001E-3</v>
      </c>
      <c r="Q235" s="605">
        <v>1.6000000000000001E-3</v>
      </c>
      <c r="R235" s="605">
        <v>1.6000000000000001E-3</v>
      </c>
      <c r="S235" s="591">
        <v>22</v>
      </c>
      <c r="T235" s="581">
        <v>1.67</v>
      </c>
      <c r="U235" s="581">
        <v>17</v>
      </c>
      <c r="V235" s="581">
        <v>6.3E-2</v>
      </c>
      <c r="Z235" s="581">
        <v>0.01</v>
      </c>
      <c r="AA235" s="581">
        <v>0.13</v>
      </c>
      <c r="AB235" s="581">
        <v>2.14</v>
      </c>
      <c r="AC235" s="581">
        <v>0.02</v>
      </c>
      <c r="AD235" s="592">
        <f t="shared" si="2"/>
        <v>0.30674846625766872</v>
      </c>
      <c r="AF235">
        <v>491</v>
      </c>
      <c r="AI235"/>
      <c r="AJ235"/>
    </row>
    <row r="236" spans="1:36" ht="15" x14ac:dyDescent="0.2">
      <c r="A236" s="510">
        <v>235</v>
      </c>
      <c r="B236" s="511" t="s">
        <v>1136</v>
      </c>
      <c r="C236" s="590" t="s">
        <v>1802</v>
      </c>
      <c r="D236" s="510">
        <v>50</v>
      </c>
      <c r="E236" s="510">
        <v>3</v>
      </c>
      <c r="F236" s="581">
        <v>380</v>
      </c>
      <c r="G236" s="581">
        <v>1505</v>
      </c>
      <c r="H236" s="582">
        <v>0.14000000000000001</v>
      </c>
      <c r="I236" s="582">
        <v>0.19</v>
      </c>
      <c r="J236" s="582">
        <v>3.18</v>
      </c>
      <c r="K236" s="582">
        <v>0.28999999999999998</v>
      </c>
      <c r="L236" s="602">
        <v>2.0499999999999998</v>
      </c>
      <c r="M236" s="582">
        <v>2.0499999999999998</v>
      </c>
      <c r="N236" s="588">
        <v>0.2</v>
      </c>
      <c r="O236" s="586">
        <v>0.02</v>
      </c>
      <c r="P236" s="528">
        <v>1.2600000000000001E-3</v>
      </c>
      <c r="Q236" s="605">
        <v>1.2600000000000001E-3</v>
      </c>
      <c r="R236" s="605">
        <v>1.2600000000000001E-3</v>
      </c>
      <c r="S236" s="591">
        <v>22</v>
      </c>
      <c r="T236" s="581">
        <v>1.85</v>
      </c>
      <c r="U236" s="581">
        <v>17.5</v>
      </c>
      <c r="V236" s="581">
        <v>6.3E-2</v>
      </c>
      <c r="Z236" s="581">
        <v>0.01</v>
      </c>
      <c r="AA236" s="581">
        <v>0.13500000000000001</v>
      </c>
      <c r="AB236" s="581">
        <v>2.23</v>
      </c>
      <c r="AC236" s="581">
        <v>0.02</v>
      </c>
      <c r="AD236" s="592">
        <f t="shared" si="2"/>
        <v>0.31446540880503143</v>
      </c>
      <c r="AF236">
        <v>500</v>
      </c>
      <c r="AI236"/>
      <c r="AJ236"/>
    </row>
    <row r="237" spans="1:36" ht="15" x14ac:dyDescent="0.2">
      <c r="A237" s="510">
        <v>236</v>
      </c>
      <c r="B237" s="511" t="s">
        <v>1136</v>
      </c>
      <c r="C237" s="590" t="s">
        <v>1802</v>
      </c>
      <c r="D237" s="510">
        <v>50</v>
      </c>
      <c r="E237" s="510">
        <v>3</v>
      </c>
      <c r="F237" s="581">
        <v>400</v>
      </c>
      <c r="G237" s="581">
        <v>1550</v>
      </c>
      <c r="H237" s="582">
        <v>0.13</v>
      </c>
      <c r="I237" s="582">
        <v>0.18</v>
      </c>
      <c r="J237" s="582">
        <v>2.96</v>
      </c>
      <c r="K237" s="582">
        <v>0.27</v>
      </c>
      <c r="L237" s="602">
        <v>1.91</v>
      </c>
      <c r="M237" s="582">
        <v>1.91</v>
      </c>
      <c r="N237" s="588">
        <v>0.19</v>
      </c>
      <c r="O237" s="586">
        <v>0.02</v>
      </c>
      <c r="P237" s="528">
        <v>1.2600000000000001E-3</v>
      </c>
      <c r="Q237" s="605">
        <v>1.2600000000000001E-3</v>
      </c>
      <c r="R237" s="605">
        <v>1.2600000000000001E-3</v>
      </c>
      <c r="S237" s="591">
        <v>22</v>
      </c>
      <c r="T237" s="581">
        <v>1.85</v>
      </c>
      <c r="U237" s="581">
        <v>17.5</v>
      </c>
      <c r="V237" s="581">
        <v>6.3E-2</v>
      </c>
      <c r="Z237" s="581">
        <v>0.01</v>
      </c>
      <c r="AA237" s="581">
        <v>0.13500000000000001</v>
      </c>
      <c r="AB237" s="581">
        <v>2.23</v>
      </c>
      <c r="AC237" s="581">
        <v>0.02</v>
      </c>
      <c r="AD237" s="592">
        <f t="shared" si="2"/>
        <v>0.33783783783783783</v>
      </c>
      <c r="AF237">
        <v>505</v>
      </c>
      <c r="AI237"/>
      <c r="AJ237"/>
    </row>
    <row r="238" spans="1:36" ht="15" x14ac:dyDescent="0.2">
      <c r="A238" s="510">
        <v>237</v>
      </c>
      <c r="B238" s="511" t="s">
        <v>1136</v>
      </c>
      <c r="C238" s="590" t="s">
        <v>1803</v>
      </c>
      <c r="D238" s="510">
        <v>50</v>
      </c>
      <c r="E238" s="510">
        <v>3</v>
      </c>
      <c r="F238" s="581">
        <v>380</v>
      </c>
      <c r="G238" s="581">
        <v>1615</v>
      </c>
      <c r="H238" s="582">
        <v>0.14000000000000001</v>
      </c>
      <c r="I238" s="582">
        <v>0.19</v>
      </c>
      <c r="J238" s="582">
        <v>3.12</v>
      </c>
      <c r="K238" s="582">
        <v>0.28000000000000003</v>
      </c>
      <c r="L238" s="602">
        <v>2.0099999999999998</v>
      </c>
      <c r="M238" s="582">
        <v>2.0099999999999998</v>
      </c>
      <c r="N238" s="588">
        <v>0.2</v>
      </c>
      <c r="O238" s="586">
        <v>0.02</v>
      </c>
      <c r="P238" s="528">
        <v>1.14E-3</v>
      </c>
      <c r="Q238" s="605">
        <v>1.14E-3</v>
      </c>
      <c r="R238" s="605">
        <v>1.14E-3</v>
      </c>
      <c r="S238" s="591">
        <v>22</v>
      </c>
      <c r="T238" s="581">
        <v>1.98</v>
      </c>
      <c r="U238" s="581">
        <v>17.5</v>
      </c>
      <c r="V238" s="581">
        <v>6.3E-2</v>
      </c>
      <c r="Z238" s="581">
        <v>0.01</v>
      </c>
      <c r="AA238" s="581">
        <v>0.13700000000000001</v>
      </c>
      <c r="AB238" s="581">
        <v>2.25</v>
      </c>
      <c r="AC238" s="581">
        <v>0.02</v>
      </c>
      <c r="AD238" s="592">
        <f t="shared" si="2"/>
        <v>0.32051282051282048</v>
      </c>
      <c r="AF238">
        <v>521</v>
      </c>
      <c r="AI238"/>
      <c r="AJ238"/>
    </row>
    <row r="239" spans="1:36" ht="15" x14ac:dyDescent="0.2">
      <c r="A239" s="510">
        <v>238</v>
      </c>
      <c r="B239" s="511" t="s">
        <v>1136</v>
      </c>
      <c r="C239" s="590" t="s">
        <v>1803</v>
      </c>
      <c r="D239" s="510">
        <v>50</v>
      </c>
      <c r="E239" s="510">
        <v>3</v>
      </c>
      <c r="F239" s="581">
        <v>400</v>
      </c>
      <c r="G239" s="581">
        <v>1650</v>
      </c>
      <c r="H239" s="582">
        <v>0.13</v>
      </c>
      <c r="I239" s="582">
        <v>0.18</v>
      </c>
      <c r="J239" s="582">
        <v>2.88</v>
      </c>
      <c r="K239" s="582">
        <v>0.26</v>
      </c>
      <c r="L239" s="602">
        <v>1.85</v>
      </c>
      <c r="M239" s="582">
        <v>1.85</v>
      </c>
      <c r="N239" s="588">
        <v>0.18</v>
      </c>
      <c r="O239" s="586">
        <v>0.02</v>
      </c>
      <c r="P239" s="528">
        <v>1.14E-3</v>
      </c>
      <c r="Q239" s="605">
        <v>1.14E-3</v>
      </c>
      <c r="R239" s="605">
        <v>1.14E-3</v>
      </c>
      <c r="S239" s="591">
        <v>22</v>
      </c>
      <c r="T239" s="581">
        <v>1.98</v>
      </c>
      <c r="U239" s="581">
        <v>17.5</v>
      </c>
      <c r="V239" s="581">
        <v>6.3E-2</v>
      </c>
      <c r="Z239" s="581">
        <v>0.01</v>
      </c>
      <c r="AA239" s="581">
        <v>0.13700000000000001</v>
      </c>
      <c r="AB239" s="581">
        <v>2.25</v>
      </c>
      <c r="AC239" s="581">
        <v>0.02</v>
      </c>
      <c r="AD239" s="592">
        <f t="shared" si="2"/>
        <v>0.34722222222222221</v>
      </c>
      <c r="AF239">
        <v>525</v>
      </c>
      <c r="AI239"/>
      <c r="AJ239"/>
    </row>
    <row r="240" spans="1:36" ht="15" x14ac:dyDescent="0.2">
      <c r="A240" s="510">
        <v>239</v>
      </c>
      <c r="B240" s="511" t="s">
        <v>1136</v>
      </c>
      <c r="C240" s="590" t="s">
        <v>1804</v>
      </c>
      <c r="D240" s="510">
        <v>50</v>
      </c>
      <c r="E240" s="510">
        <v>3</v>
      </c>
      <c r="F240" s="581">
        <v>380</v>
      </c>
      <c r="G240" s="581">
        <v>1845</v>
      </c>
      <c r="H240" s="582">
        <v>0.14000000000000001</v>
      </c>
      <c r="I240" s="582">
        <v>0.19</v>
      </c>
      <c r="J240" s="582">
        <v>3.18</v>
      </c>
      <c r="K240" s="582">
        <v>0.28999999999999998</v>
      </c>
      <c r="L240" s="602">
        <v>2.04</v>
      </c>
      <c r="M240" s="582">
        <v>2.04</v>
      </c>
      <c r="N240" s="588">
        <v>0.2</v>
      </c>
      <c r="O240" s="586">
        <v>0.02</v>
      </c>
      <c r="P240" s="528">
        <v>9.3000000000000005E-4</v>
      </c>
      <c r="Q240" s="605">
        <v>9.3000000000000005E-4</v>
      </c>
      <c r="R240" s="605">
        <v>9.3000000000000005E-4</v>
      </c>
      <c r="S240" s="591">
        <v>22</v>
      </c>
      <c r="T240" s="581">
        <v>2.17</v>
      </c>
      <c r="U240" s="581">
        <v>17.5</v>
      </c>
      <c r="V240" s="581">
        <v>6.3E-2</v>
      </c>
      <c r="Z240" s="581">
        <v>0.02</v>
      </c>
      <c r="AA240" s="581">
        <v>0.14899999999999999</v>
      </c>
      <c r="AB240" s="581">
        <v>2.46</v>
      </c>
      <c r="AC240" s="581">
        <v>0.02</v>
      </c>
      <c r="AD240" s="592">
        <f t="shared" si="2"/>
        <v>0.31446540880503143</v>
      </c>
      <c r="AF240">
        <v>530</v>
      </c>
      <c r="AI240"/>
      <c r="AJ240"/>
    </row>
    <row r="241" spans="1:36" ht="15" x14ac:dyDescent="0.2">
      <c r="A241" s="510">
        <v>240</v>
      </c>
      <c r="B241" s="511" t="s">
        <v>1136</v>
      </c>
      <c r="C241" s="590" t="s">
        <v>1804</v>
      </c>
      <c r="D241" s="510">
        <v>50</v>
      </c>
      <c r="E241" s="510">
        <v>3</v>
      </c>
      <c r="F241" s="581">
        <v>400</v>
      </c>
      <c r="G241" s="581">
        <v>1900</v>
      </c>
      <c r="H241" s="582">
        <v>0.13</v>
      </c>
      <c r="I241" s="582">
        <v>0.18</v>
      </c>
      <c r="J241" s="582">
        <v>2.96</v>
      </c>
      <c r="K241" s="582">
        <v>0.27</v>
      </c>
      <c r="L241" s="602">
        <v>1.9</v>
      </c>
      <c r="M241" s="582">
        <v>1.9</v>
      </c>
      <c r="N241" s="588">
        <v>0.19</v>
      </c>
      <c r="O241" s="586">
        <v>0.02</v>
      </c>
      <c r="P241" s="528">
        <v>9.3000000000000005E-4</v>
      </c>
      <c r="Q241" s="605">
        <v>9.3000000000000005E-4</v>
      </c>
      <c r="R241" s="605">
        <v>9.3000000000000005E-4</v>
      </c>
      <c r="S241" s="591">
        <v>22</v>
      </c>
      <c r="T241" s="581">
        <v>2.17</v>
      </c>
      <c r="U241" s="581">
        <v>17.5</v>
      </c>
      <c r="V241" s="581">
        <v>6.3E-2</v>
      </c>
      <c r="Z241" s="581">
        <v>0.02</v>
      </c>
      <c r="AA241" s="581">
        <v>0.14899999999999999</v>
      </c>
      <c r="AB241" s="581">
        <v>2.46</v>
      </c>
      <c r="AC241" s="581">
        <v>0.02</v>
      </c>
      <c r="AD241" s="592">
        <f t="shared" si="2"/>
        <v>0.33783783783783783</v>
      </c>
      <c r="AF241">
        <v>544</v>
      </c>
      <c r="AI241"/>
      <c r="AJ241"/>
    </row>
    <row r="242" spans="1:36" ht="15" x14ac:dyDescent="0.2">
      <c r="A242" s="510">
        <v>241</v>
      </c>
      <c r="B242" s="511" t="s">
        <v>1136</v>
      </c>
      <c r="C242" s="590" t="s">
        <v>1805</v>
      </c>
      <c r="D242" s="510">
        <v>50</v>
      </c>
      <c r="E242" s="510">
        <v>3</v>
      </c>
      <c r="F242" s="581">
        <v>380</v>
      </c>
      <c r="G242" s="581">
        <v>2020</v>
      </c>
      <c r="H242" s="582">
        <v>0.13</v>
      </c>
      <c r="I242" s="582">
        <v>0.18</v>
      </c>
      <c r="J242" s="582">
        <v>2.93</v>
      </c>
      <c r="K242" s="582">
        <v>0.26</v>
      </c>
      <c r="L242" s="602">
        <v>1.89</v>
      </c>
      <c r="M242" s="582">
        <v>1.89</v>
      </c>
      <c r="N242" s="588">
        <v>0.19</v>
      </c>
      <c r="O242" s="586">
        <v>0.02</v>
      </c>
      <c r="P242" s="528">
        <v>7.6000000000000004E-4</v>
      </c>
      <c r="Q242" s="605">
        <v>7.6000000000000004E-4</v>
      </c>
      <c r="R242" s="605">
        <v>7.6000000000000004E-4</v>
      </c>
      <c r="S242" s="591">
        <v>22</v>
      </c>
      <c r="T242" s="581">
        <v>2.31</v>
      </c>
      <c r="U242" s="581">
        <v>17.5</v>
      </c>
      <c r="V242" s="581">
        <v>6.3E-2</v>
      </c>
      <c r="Z242" s="581">
        <v>0.02</v>
      </c>
      <c r="AA242" s="581">
        <v>0.154</v>
      </c>
      <c r="AB242" s="581">
        <v>2.54</v>
      </c>
      <c r="AC242" s="581">
        <v>0.02</v>
      </c>
      <c r="AD242" s="592">
        <f t="shared" si="2"/>
        <v>0.34129692832764502</v>
      </c>
      <c r="AF242">
        <v>546</v>
      </c>
      <c r="AI242"/>
      <c r="AJ242"/>
    </row>
    <row r="243" spans="1:36" ht="15" x14ac:dyDescent="0.2">
      <c r="A243" s="510">
        <v>242</v>
      </c>
      <c r="B243" s="511" t="s">
        <v>1136</v>
      </c>
      <c r="C243" s="590" t="s">
        <v>1805</v>
      </c>
      <c r="D243" s="510">
        <v>50</v>
      </c>
      <c r="E243" s="510">
        <v>3</v>
      </c>
      <c r="F243" s="581">
        <v>400</v>
      </c>
      <c r="G243" s="581">
        <v>2080</v>
      </c>
      <c r="H243" s="582">
        <v>0.12</v>
      </c>
      <c r="I243" s="582">
        <v>0.17</v>
      </c>
      <c r="J243" s="582">
        <v>2.73</v>
      </c>
      <c r="K243" s="582">
        <v>0.25</v>
      </c>
      <c r="L243" s="602">
        <v>1.75</v>
      </c>
      <c r="M243" s="582">
        <v>1.75</v>
      </c>
      <c r="N243" s="588">
        <v>0.17</v>
      </c>
      <c r="O243" s="586">
        <v>0.02</v>
      </c>
      <c r="P243" s="528">
        <v>7.6000000000000004E-4</v>
      </c>
      <c r="Q243" s="605">
        <v>7.6000000000000004E-4</v>
      </c>
      <c r="R243" s="605">
        <v>7.6000000000000004E-4</v>
      </c>
      <c r="S243" s="591">
        <v>22</v>
      </c>
      <c r="T243" s="581">
        <v>2.31</v>
      </c>
      <c r="U243" s="581">
        <v>17.5</v>
      </c>
      <c r="V243" s="581">
        <v>6.3E-2</v>
      </c>
      <c r="Z243" s="581">
        <v>0.02</v>
      </c>
      <c r="AA243" s="581">
        <v>0.154</v>
      </c>
      <c r="AB243" s="581">
        <v>2.54</v>
      </c>
      <c r="AC243" s="581">
        <v>0.02</v>
      </c>
      <c r="AD243" s="592">
        <f t="shared" si="2"/>
        <v>0.36630036630036628</v>
      </c>
      <c r="AF243">
        <v>550</v>
      </c>
      <c r="AI243"/>
      <c r="AJ243"/>
    </row>
    <row r="244" spans="1:36" ht="15" x14ac:dyDescent="0.2">
      <c r="A244" s="510">
        <v>243</v>
      </c>
      <c r="B244" s="511" t="s">
        <v>1136</v>
      </c>
      <c r="C244" s="590" t="s">
        <v>1149</v>
      </c>
      <c r="D244" s="510">
        <v>50</v>
      </c>
      <c r="E244" s="510">
        <v>3</v>
      </c>
      <c r="F244" s="581">
        <v>380</v>
      </c>
      <c r="G244" s="581">
        <v>2135</v>
      </c>
      <c r="H244" s="582">
        <v>0.15</v>
      </c>
      <c r="I244" s="582">
        <v>0.21</v>
      </c>
      <c r="J244" s="582">
        <v>3.71</v>
      </c>
      <c r="K244" s="582">
        <v>0.28000000000000003</v>
      </c>
      <c r="L244" s="602">
        <v>2.38</v>
      </c>
      <c r="M244" s="582">
        <v>2.38</v>
      </c>
      <c r="N244" s="588">
        <v>0.2</v>
      </c>
      <c r="O244" s="586">
        <v>0.04</v>
      </c>
      <c r="P244" s="528">
        <v>8.0000000000000004E-4</v>
      </c>
      <c r="Q244" s="605">
        <v>8.0000000000000004E-4</v>
      </c>
      <c r="R244" s="605">
        <v>8.0000000000000004E-4</v>
      </c>
      <c r="S244" s="591">
        <v>22</v>
      </c>
      <c r="T244" s="581">
        <v>2.42</v>
      </c>
      <c r="U244" s="581">
        <v>16</v>
      </c>
      <c r="V244" s="581">
        <v>5.6000000000000001E-2</v>
      </c>
      <c r="Z244" s="581">
        <v>0.01</v>
      </c>
      <c r="AA244" s="581">
        <v>0.16</v>
      </c>
      <c r="AB244" s="581">
        <v>2.89</v>
      </c>
      <c r="AC244" s="581">
        <v>0.02</v>
      </c>
      <c r="AD244" s="592">
        <f t="shared" si="2"/>
        <v>0.26954177897574122</v>
      </c>
      <c r="AF244">
        <v>564</v>
      </c>
      <c r="AI244"/>
      <c r="AJ244"/>
    </row>
    <row r="245" spans="1:36" ht="15" x14ac:dyDescent="0.2">
      <c r="A245" s="510">
        <v>244</v>
      </c>
      <c r="B245" s="511" t="s">
        <v>1136</v>
      </c>
      <c r="C245" s="590" t="s">
        <v>1149</v>
      </c>
      <c r="D245" s="510">
        <v>50</v>
      </c>
      <c r="E245" s="510">
        <v>3</v>
      </c>
      <c r="F245" s="581">
        <v>400</v>
      </c>
      <c r="G245" s="581">
        <v>2200</v>
      </c>
      <c r="H245" s="582">
        <v>0.14000000000000001</v>
      </c>
      <c r="I245" s="582">
        <v>0.19</v>
      </c>
      <c r="J245" s="582">
        <v>3.45</v>
      </c>
      <c r="K245" s="582">
        <v>0.26</v>
      </c>
      <c r="L245" s="602">
        <v>2.2200000000000002</v>
      </c>
      <c r="M245" s="582">
        <v>2.2200000000000002</v>
      </c>
      <c r="N245" s="588">
        <v>0.19</v>
      </c>
      <c r="O245" s="586">
        <v>0.04</v>
      </c>
      <c r="P245" s="528">
        <v>8.0000000000000004E-4</v>
      </c>
      <c r="Q245" s="605">
        <v>8.0000000000000004E-4</v>
      </c>
      <c r="R245" s="605">
        <v>8.0000000000000004E-4</v>
      </c>
      <c r="S245" s="591">
        <v>22</v>
      </c>
      <c r="T245" s="581">
        <v>2.42</v>
      </c>
      <c r="U245" s="581">
        <v>16</v>
      </c>
      <c r="V245" s="581">
        <v>5.6000000000000001E-2</v>
      </c>
      <c r="Z245" s="581">
        <v>0.01</v>
      </c>
      <c r="AA245" s="581">
        <v>0.16</v>
      </c>
      <c r="AB245" s="581">
        <v>2.89</v>
      </c>
      <c r="AC245" s="581">
        <v>0.02</v>
      </c>
      <c r="AD245" s="592">
        <f t="shared" si="2"/>
        <v>0.28985507246376813</v>
      </c>
      <c r="AF245">
        <v>565</v>
      </c>
      <c r="AI245"/>
      <c r="AJ245"/>
    </row>
    <row r="246" spans="1:36" ht="15" x14ac:dyDescent="0.2">
      <c r="A246" s="510">
        <v>245</v>
      </c>
      <c r="B246" s="511" t="s">
        <v>1136</v>
      </c>
      <c r="C246" s="590" t="s">
        <v>1806</v>
      </c>
      <c r="D246" s="510">
        <v>50</v>
      </c>
      <c r="E246" s="510">
        <v>3</v>
      </c>
      <c r="F246" s="581">
        <v>380</v>
      </c>
      <c r="G246" s="581">
        <v>2250</v>
      </c>
      <c r="H246" s="582">
        <v>0.16</v>
      </c>
      <c r="I246" s="582">
        <v>0.21</v>
      </c>
      <c r="J246" s="582">
        <v>3.7</v>
      </c>
      <c r="K246" s="582">
        <v>0.3</v>
      </c>
      <c r="L246" s="602">
        <v>2.52</v>
      </c>
      <c r="M246" s="582">
        <v>2.52</v>
      </c>
      <c r="N246" s="588">
        <v>0.21</v>
      </c>
      <c r="O246" s="586">
        <v>0.05</v>
      </c>
      <c r="P246" s="528">
        <v>6.6E-4</v>
      </c>
      <c r="Q246" s="528">
        <v>9.6000000000000002E-4</v>
      </c>
      <c r="R246" s="528">
        <v>8.3000000000000001E-4</v>
      </c>
      <c r="S246" s="591">
        <v>22</v>
      </c>
      <c r="T246" s="581">
        <v>2.42</v>
      </c>
      <c r="U246" s="581">
        <v>16</v>
      </c>
      <c r="V246" s="581">
        <v>5.6000000000000001E-2</v>
      </c>
      <c r="Z246" s="581">
        <v>0.01</v>
      </c>
      <c r="AA246" s="581">
        <v>0.17</v>
      </c>
      <c r="AB246" s="581">
        <v>2.9</v>
      </c>
      <c r="AC246" s="581">
        <v>0.03</v>
      </c>
      <c r="AD246" s="592">
        <f t="shared" si="2"/>
        <v>0.27027027027027023</v>
      </c>
      <c r="AF246">
        <v>567</v>
      </c>
      <c r="AI246"/>
      <c r="AJ246"/>
    </row>
    <row r="247" spans="1:36" ht="15" x14ac:dyDescent="0.2">
      <c r="A247" s="510">
        <v>246</v>
      </c>
      <c r="B247" s="511" t="s">
        <v>1136</v>
      </c>
      <c r="C247" s="590" t="s">
        <v>1806</v>
      </c>
      <c r="D247" s="510">
        <v>50</v>
      </c>
      <c r="E247" s="510">
        <v>3</v>
      </c>
      <c r="F247" s="581">
        <v>400</v>
      </c>
      <c r="G247" s="581">
        <v>2325</v>
      </c>
      <c r="H247" s="582">
        <v>0.15</v>
      </c>
      <c r="I247" s="582">
        <v>0.2</v>
      </c>
      <c r="J247" s="582">
        <v>3.45</v>
      </c>
      <c r="K247" s="582">
        <v>0.28000000000000003</v>
      </c>
      <c r="L247" s="602">
        <v>2.35</v>
      </c>
      <c r="M247" s="582">
        <v>2.35</v>
      </c>
      <c r="N247" s="588">
        <v>0.2</v>
      </c>
      <c r="O247" s="586">
        <v>0.05</v>
      </c>
      <c r="P247" s="528">
        <v>6.6E-4</v>
      </c>
      <c r="Q247" s="528">
        <v>9.6000000000000002E-4</v>
      </c>
      <c r="R247" s="528">
        <v>8.3000000000000001E-4</v>
      </c>
      <c r="S247" s="591">
        <v>22</v>
      </c>
      <c r="T247" s="581">
        <v>2.42</v>
      </c>
      <c r="U247" s="581">
        <v>16</v>
      </c>
      <c r="V247" s="581">
        <v>5.6000000000000001E-2</v>
      </c>
      <c r="Z247" s="581">
        <v>0.01</v>
      </c>
      <c r="AA247" s="581">
        <v>0.17</v>
      </c>
      <c r="AB247" s="581">
        <v>2.9</v>
      </c>
      <c r="AC247" s="581">
        <v>0.03</v>
      </c>
      <c r="AD247" s="592">
        <f t="shared" si="2"/>
        <v>0.28985507246376813</v>
      </c>
      <c r="AF247">
        <v>570</v>
      </c>
      <c r="AI247"/>
      <c r="AJ247"/>
    </row>
    <row r="248" spans="1:36" ht="15" x14ac:dyDescent="0.2">
      <c r="A248" s="510">
        <v>247</v>
      </c>
      <c r="B248" s="511" t="s">
        <v>1136</v>
      </c>
      <c r="C248" s="590" t="s">
        <v>1807</v>
      </c>
      <c r="D248" s="510">
        <v>50</v>
      </c>
      <c r="E248" s="510">
        <v>3</v>
      </c>
      <c r="F248" s="581">
        <v>380</v>
      </c>
      <c r="G248" s="581">
        <v>700</v>
      </c>
      <c r="H248" s="582">
        <v>0.11</v>
      </c>
      <c r="I248" s="582">
        <v>0.16</v>
      </c>
      <c r="J248" s="582">
        <v>2.14</v>
      </c>
      <c r="K248" s="582">
        <v>0.35</v>
      </c>
      <c r="L248" s="602">
        <v>1.37</v>
      </c>
      <c r="M248" s="582">
        <v>1.37</v>
      </c>
      <c r="N248" s="588">
        <v>0.2</v>
      </c>
      <c r="O248" s="586">
        <v>0.03</v>
      </c>
      <c r="P248" s="528">
        <v>2.7000000000000001E-3</v>
      </c>
      <c r="Q248" s="605">
        <v>2.7000000000000001E-3</v>
      </c>
      <c r="R248" s="605">
        <v>2.7000000000000001E-3</v>
      </c>
      <c r="S248" s="591">
        <v>22</v>
      </c>
      <c r="T248" s="581">
        <v>2.33</v>
      </c>
      <c r="U248" s="581">
        <v>17</v>
      </c>
      <c r="V248" s="581">
        <v>0.1</v>
      </c>
      <c r="Z248" s="581">
        <v>1.2999999999999999E-2</v>
      </c>
      <c r="AA248" s="581">
        <v>0.14399999999999999</v>
      </c>
      <c r="AB248" s="581">
        <v>1.93</v>
      </c>
      <c r="AC248" s="581">
        <v>1.6299999999999999E-2</v>
      </c>
      <c r="AD248" s="592">
        <f t="shared" si="2"/>
        <v>0.46728971962616822</v>
      </c>
      <c r="AF248">
        <v>585</v>
      </c>
      <c r="AI248"/>
      <c r="AJ248"/>
    </row>
    <row r="249" spans="1:36" ht="15" x14ac:dyDescent="0.2">
      <c r="A249" s="510">
        <v>248</v>
      </c>
      <c r="B249" s="511" t="s">
        <v>1136</v>
      </c>
      <c r="C249" s="590" t="s">
        <v>1807</v>
      </c>
      <c r="D249" s="510">
        <v>50</v>
      </c>
      <c r="E249" s="510">
        <v>3</v>
      </c>
      <c r="F249" s="581">
        <v>400</v>
      </c>
      <c r="G249" s="581">
        <v>700</v>
      </c>
      <c r="H249" s="582">
        <v>0.1</v>
      </c>
      <c r="I249" s="582">
        <v>0.14000000000000001</v>
      </c>
      <c r="J249" s="582">
        <v>1.93</v>
      </c>
      <c r="K249" s="582">
        <v>0.32</v>
      </c>
      <c r="L249" s="602">
        <v>1.24</v>
      </c>
      <c r="M249" s="582">
        <v>1.24</v>
      </c>
      <c r="N249" s="588">
        <v>0.18</v>
      </c>
      <c r="O249" s="586">
        <v>0.02</v>
      </c>
      <c r="P249" s="528">
        <v>2.7000000000000001E-3</v>
      </c>
      <c r="Q249" s="605">
        <v>2.7000000000000001E-3</v>
      </c>
      <c r="R249" s="605">
        <v>2.7000000000000001E-3</v>
      </c>
      <c r="S249" s="591">
        <v>22</v>
      </c>
      <c r="T249" s="581">
        <v>2.33</v>
      </c>
      <c r="U249" s="581">
        <v>17</v>
      </c>
      <c r="V249" s="581">
        <v>0.1</v>
      </c>
      <c r="Z249" s="581">
        <v>1.2999999999999999E-2</v>
      </c>
      <c r="AA249" s="581">
        <v>0.14399999999999999</v>
      </c>
      <c r="AB249" s="581">
        <v>1.93</v>
      </c>
      <c r="AC249" s="581">
        <v>1.6299999999999999E-2</v>
      </c>
      <c r="AD249" s="592">
        <f t="shared" si="2"/>
        <v>0.5181347150259068</v>
      </c>
      <c r="AF249">
        <v>600</v>
      </c>
      <c r="AI249"/>
      <c r="AJ249"/>
    </row>
    <row r="250" spans="1:36" ht="15" x14ac:dyDescent="0.2">
      <c r="A250" s="510">
        <v>249</v>
      </c>
      <c r="B250" s="511" t="s">
        <v>1136</v>
      </c>
      <c r="C250" s="590" t="s">
        <v>1150</v>
      </c>
      <c r="D250" s="510">
        <v>50</v>
      </c>
      <c r="E250" s="510">
        <v>3</v>
      </c>
      <c r="F250" s="581">
        <v>380</v>
      </c>
      <c r="G250" s="581">
        <v>920</v>
      </c>
      <c r="H250" s="582">
        <v>0.11</v>
      </c>
      <c r="I250" s="582">
        <v>0.16</v>
      </c>
      <c r="J250" s="582">
        <v>2.11</v>
      </c>
      <c r="K250" s="582">
        <v>0.34</v>
      </c>
      <c r="L250" s="602">
        <v>1.35</v>
      </c>
      <c r="M250" s="582">
        <v>1.35</v>
      </c>
      <c r="N250" s="588">
        <v>0.2</v>
      </c>
      <c r="O250" s="586">
        <v>0.02</v>
      </c>
      <c r="P250" s="528">
        <v>1.8E-3</v>
      </c>
      <c r="Q250" s="605">
        <v>1.8E-3</v>
      </c>
      <c r="R250" s="605">
        <v>1.8E-3</v>
      </c>
      <c r="S250" s="591">
        <v>22</v>
      </c>
      <c r="T250" s="581">
        <v>2.69</v>
      </c>
      <c r="U250" s="581">
        <v>17</v>
      </c>
      <c r="V250" s="581">
        <v>0.1</v>
      </c>
      <c r="Z250" s="581">
        <v>1.4999999999999999E-2</v>
      </c>
      <c r="AA250" s="581">
        <v>0.16200000000000001</v>
      </c>
      <c r="AB250" s="581">
        <v>2.17</v>
      </c>
      <c r="AC250" s="581">
        <v>1.83E-2</v>
      </c>
      <c r="AD250" s="592">
        <f t="shared" si="2"/>
        <v>0.47393364928909953</v>
      </c>
      <c r="AF250">
        <v>601</v>
      </c>
      <c r="AI250"/>
      <c r="AJ250"/>
    </row>
    <row r="251" spans="1:36" ht="15" x14ac:dyDescent="0.2">
      <c r="A251" s="510">
        <v>250</v>
      </c>
      <c r="B251" s="511" t="s">
        <v>1136</v>
      </c>
      <c r="C251" s="590" t="s">
        <v>1150</v>
      </c>
      <c r="D251" s="510">
        <v>50</v>
      </c>
      <c r="E251" s="510">
        <v>3</v>
      </c>
      <c r="F251" s="581">
        <v>400</v>
      </c>
      <c r="G251" s="581">
        <v>920</v>
      </c>
      <c r="H251" s="582">
        <v>0.1</v>
      </c>
      <c r="I251" s="582">
        <v>0.14000000000000001</v>
      </c>
      <c r="J251" s="582">
        <v>1.9</v>
      </c>
      <c r="K251" s="582">
        <v>0.31</v>
      </c>
      <c r="L251" s="602">
        <v>1.22</v>
      </c>
      <c r="M251" s="582">
        <v>1.22</v>
      </c>
      <c r="N251" s="588">
        <v>0.18</v>
      </c>
      <c r="O251" s="586">
        <v>0.02</v>
      </c>
      <c r="P251" s="528">
        <v>1.8E-3</v>
      </c>
      <c r="Q251" s="605">
        <v>1.8E-3</v>
      </c>
      <c r="R251" s="605">
        <v>1.8E-3</v>
      </c>
      <c r="S251" s="591">
        <v>22</v>
      </c>
      <c r="T251" s="581">
        <v>2.69</v>
      </c>
      <c r="U251" s="581">
        <v>17</v>
      </c>
      <c r="V251" s="581">
        <v>0.1</v>
      </c>
      <c r="Z251" s="581">
        <v>1.4999999999999999E-2</v>
      </c>
      <c r="AA251" s="581">
        <v>0.16200000000000001</v>
      </c>
      <c r="AB251" s="581">
        <v>2.17</v>
      </c>
      <c r="AC251" s="581">
        <v>1.83E-2</v>
      </c>
      <c r="AD251" s="592">
        <f t="shared" si="2"/>
        <v>0.52631578947368418</v>
      </c>
      <c r="AF251">
        <v>610</v>
      </c>
      <c r="AI251"/>
      <c r="AJ251"/>
    </row>
    <row r="252" spans="1:36" ht="15" x14ac:dyDescent="0.2">
      <c r="A252" s="510">
        <v>251</v>
      </c>
      <c r="B252" s="511" t="s">
        <v>1136</v>
      </c>
      <c r="C252" s="590" t="s">
        <v>1808</v>
      </c>
      <c r="D252" s="510">
        <v>50</v>
      </c>
      <c r="E252" s="510">
        <v>3</v>
      </c>
      <c r="F252" s="581">
        <v>380</v>
      </c>
      <c r="G252" s="581">
        <v>1300</v>
      </c>
      <c r="H252" s="582">
        <v>0.13</v>
      </c>
      <c r="I252" s="136">
        <v>0.19</v>
      </c>
      <c r="J252" s="582">
        <v>2.5</v>
      </c>
      <c r="K252" s="582">
        <v>0.41</v>
      </c>
      <c r="L252" s="602">
        <v>1.62</v>
      </c>
      <c r="M252" s="582">
        <v>1.62</v>
      </c>
      <c r="N252" s="588">
        <v>0.23</v>
      </c>
      <c r="O252" s="586">
        <v>0.03</v>
      </c>
      <c r="P252" s="528">
        <v>1.4E-3</v>
      </c>
      <c r="Q252" s="605">
        <v>1.4E-3</v>
      </c>
      <c r="R252" s="605">
        <v>1.4E-3</v>
      </c>
      <c r="S252" s="591">
        <v>22</v>
      </c>
      <c r="T252" s="581">
        <v>3.25</v>
      </c>
      <c r="U252" s="581">
        <v>20</v>
      </c>
      <c r="V252" s="581">
        <v>0.14000000000000001</v>
      </c>
      <c r="Z252" s="581">
        <v>1.6E-2</v>
      </c>
      <c r="AA252" s="581">
        <v>0.17499999999999999</v>
      </c>
      <c r="AB252" s="581">
        <v>2.34</v>
      </c>
      <c r="AC252" s="581">
        <v>1.9800000000000002E-2</v>
      </c>
      <c r="AD252" s="592">
        <f t="shared" si="2"/>
        <v>0.4</v>
      </c>
      <c r="AF252">
        <v>625</v>
      </c>
      <c r="AI252"/>
      <c r="AJ252"/>
    </row>
    <row r="253" spans="1:36" ht="15" x14ac:dyDescent="0.2">
      <c r="A253" s="510">
        <v>252</v>
      </c>
      <c r="B253" s="511" t="s">
        <v>1136</v>
      </c>
      <c r="C253" s="590" t="s">
        <v>1808</v>
      </c>
      <c r="D253" s="510">
        <v>50</v>
      </c>
      <c r="E253" s="510">
        <v>3</v>
      </c>
      <c r="F253" s="581">
        <v>400</v>
      </c>
      <c r="G253" s="581">
        <v>1300</v>
      </c>
      <c r="H253" s="582">
        <v>0.12</v>
      </c>
      <c r="I253" s="588">
        <v>0.17</v>
      </c>
      <c r="J253" s="582">
        <v>2.2599999999999998</v>
      </c>
      <c r="K253" s="582">
        <v>0.37</v>
      </c>
      <c r="L253" s="602">
        <v>1.46</v>
      </c>
      <c r="M253" s="582">
        <v>1.46</v>
      </c>
      <c r="N253" s="588">
        <v>0.21</v>
      </c>
      <c r="O253" s="586">
        <v>0.03</v>
      </c>
      <c r="P253" s="528">
        <v>1.4E-3</v>
      </c>
      <c r="Q253" s="605">
        <v>1.4E-3</v>
      </c>
      <c r="R253" s="605">
        <v>1.4E-3</v>
      </c>
      <c r="S253" s="591">
        <v>22</v>
      </c>
      <c r="T253" s="581">
        <v>3.25</v>
      </c>
      <c r="U253" s="581">
        <v>20</v>
      </c>
      <c r="V253" s="581">
        <v>0.14000000000000001</v>
      </c>
      <c r="Z253" s="581">
        <v>1.6E-2</v>
      </c>
      <c r="AA253" s="581">
        <v>0.17499999999999999</v>
      </c>
      <c r="AB253" s="581">
        <v>2.34</v>
      </c>
      <c r="AC253" s="581">
        <v>1.9800000000000002E-2</v>
      </c>
      <c r="AD253" s="592">
        <f t="shared" si="2"/>
        <v>0.44247787610619471</v>
      </c>
      <c r="AF253">
        <v>630</v>
      </c>
      <c r="AI253"/>
      <c r="AJ253"/>
    </row>
    <row r="254" spans="1:36" ht="15" x14ac:dyDescent="0.2">
      <c r="A254" s="510">
        <v>253</v>
      </c>
      <c r="B254" s="511" t="s">
        <v>1136</v>
      </c>
      <c r="C254" s="590" t="s">
        <v>1809</v>
      </c>
      <c r="D254" s="510">
        <v>50</v>
      </c>
      <c r="E254" s="510">
        <v>3</v>
      </c>
      <c r="F254" s="581">
        <v>380</v>
      </c>
      <c r="G254" s="581">
        <v>900</v>
      </c>
      <c r="H254" s="582">
        <v>0.12</v>
      </c>
      <c r="I254" s="588">
        <v>0.16</v>
      </c>
      <c r="J254" s="582">
        <v>2.58</v>
      </c>
      <c r="K254" s="582">
        <v>0.23</v>
      </c>
      <c r="L254" s="602">
        <v>1.66</v>
      </c>
      <c r="M254" s="582">
        <v>1.66</v>
      </c>
      <c r="N254" s="588">
        <v>0.16</v>
      </c>
      <c r="O254" s="586">
        <v>0.02</v>
      </c>
      <c r="P254" s="528">
        <v>1.6000000000000001E-3</v>
      </c>
      <c r="Q254" s="605">
        <v>1.6000000000000001E-3</v>
      </c>
      <c r="R254" s="605">
        <v>1.6000000000000001E-3</v>
      </c>
      <c r="S254" s="591">
        <v>22</v>
      </c>
      <c r="T254" s="581">
        <v>1.67</v>
      </c>
      <c r="U254" s="581">
        <v>17.5</v>
      </c>
      <c r="V254" s="581">
        <v>6.3E-2</v>
      </c>
      <c r="Z254" s="581">
        <v>0.01</v>
      </c>
      <c r="AA254" s="581">
        <v>0.13</v>
      </c>
      <c r="AB254" s="581">
        <v>2.14</v>
      </c>
      <c r="AC254" s="581">
        <v>0.02</v>
      </c>
      <c r="AD254" s="592">
        <f t="shared" si="2"/>
        <v>0.38759689922480617</v>
      </c>
      <c r="AF254">
        <v>640</v>
      </c>
      <c r="AI254"/>
      <c r="AJ254"/>
    </row>
    <row r="255" spans="1:36" ht="15" x14ac:dyDescent="0.2">
      <c r="A255" s="510">
        <v>254</v>
      </c>
      <c r="B255" s="511" t="s">
        <v>1136</v>
      </c>
      <c r="C255" s="590" t="s">
        <v>1809</v>
      </c>
      <c r="D255" s="510">
        <v>50</v>
      </c>
      <c r="E255" s="510">
        <v>3</v>
      </c>
      <c r="F255" s="581">
        <v>400</v>
      </c>
      <c r="G255" s="581">
        <v>920</v>
      </c>
      <c r="H255" s="582">
        <v>0.11</v>
      </c>
      <c r="I255" s="588">
        <v>0.14000000000000001</v>
      </c>
      <c r="J255" s="582">
        <v>2.38</v>
      </c>
      <c r="K255" s="582">
        <v>0.21</v>
      </c>
      <c r="L255" s="602">
        <v>1.53</v>
      </c>
      <c r="M255" s="582">
        <v>1.53</v>
      </c>
      <c r="N255" s="588">
        <v>0.15</v>
      </c>
      <c r="O255" s="586">
        <v>0.02</v>
      </c>
      <c r="P255" s="528">
        <v>1.6000000000000001E-3</v>
      </c>
      <c r="Q255" s="605">
        <v>1.6000000000000001E-3</v>
      </c>
      <c r="R255" s="605">
        <v>1.6000000000000001E-3</v>
      </c>
      <c r="S255" s="591">
        <v>22</v>
      </c>
      <c r="T255" s="581">
        <v>1.67</v>
      </c>
      <c r="U255" s="581">
        <v>17.5</v>
      </c>
      <c r="V255" s="581">
        <v>6.3E-2</v>
      </c>
      <c r="Z255" s="581">
        <v>0.01</v>
      </c>
      <c r="AA255" s="581">
        <v>0.13</v>
      </c>
      <c r="AB255" s="581">
        <v>2.14</v>
      </c>
      <c r="AC255" s="581">
        <v>0.02</v>
      </c>
      <c r="AD255" s="592">
        <f t="shared" si="2"/>
        <v>0.42016806722689076</v>
      </c>
      <c r="AF255">
        <v>645</v>
      </c>
      <c r="AI255"/>
      <c r="AJ255"/>
    </row>
    <row r="256" spans="1:36" ht="15" x14ac:dyDescent="0.2">
      <c r="A256" s="510">
        <v>255</v>
      </c>
      <c r="B256" s="511" t="s">
        <v>1136</v>
      </c>
      <c r="C256" s="590" t="s">
        <v>1810</v>
      </c>
      <c r="D256" s="510">
        <v>50</v>
      </c>
      <c r="E256" s="510">
        <v>3</v>
      </c>
      <c r="F256" s="581">
        <v>380</v>
      </c>
      <c r="G256" s="581">
        <v>955</v>
      </c>
      <c r="H256" s="582">
        <v>0.11</v>
      </c>
      <c r="I256" s="588">
        <v>0.15</v>
      </c>
      <c r="J256" s="582">
        <v>2.46</v>
      </c>
      <c r="K256" s="582">
        <v>0.22</v>
      </c>
      <c r="L256" s="602">
        <v>1.59</v>
      </c>
      <c r="M256" s="582">
        <v>1.59</v>
      </c>
      <c r="N256" s="588">
        <v>0.16</v>
      </c>
      <c r="O256" s="586">
        <v>0.02</v>
      </c>
      <c r="P256" s="528">
        <v>1.6000000000000001E-3</v>
      </c>
      <c r="Q256" s="605">
        <v>1.6000000000000001E-3</v>
      </c>
      <c r="R256" s="605">
        <v>1.6000000000000001E-3</v>
      </c>
      <c r="S256" s="591">
        <v>22</v>
      </c>
      <c r="T256" s="581">
        <v>1.67</v>
      </c>
      <c r="U256" s="581">
        <v>17.5</v>
      </c>
      <c r="V256" s="581">
        <v>6.3E-2</v>
      </c>
      <c r="Z256" s="581">
        <v>0.01</v>
      </c>
      <c r="AA256" s="581">
        <v>0.13</v>
      </c>
      <c r="AB256" s="581">
        <v>2.14</v>
      </c>
      <c r="AC256" s="581">
        <v>0.02</v>
      </c>
      <c r="AD256" s="592">
        <f t="shared" si="2"/>
        <v>0.4065040650406504</v>
      </c>
      <c r="AF256">
        <v>650</v>
      </c>
      <c r="AI256"/>
      <c r="AJ256"/>
    </row>
    <row r="257" spans="1:36" ht="15" x14ac:dyDescent="0.2">
      <c r="A257" s="510">
        <v>256</v>
      </c>
      <c r="B257" s="511" t="s">
        <v>1136</v>
      </c>
      <c r="C257" s="590" t="s">
        <v>1810</v>
      </c>
      <c r="D257" s="510">
        <v>50</v>
      </c>
      <c r="E257" s="510">
        <v>3</v>
      </c>
      <c r="F257" s="581">
        <v>400</v>
      </c>
      <c r="G257" s="581">
        <v>1005</v>
      </c>
      <c r="H257" s="582">
        <v>0.11</v>
      </c>
      <c r="I257" s="588">
        <v>0.14000000000000001</v>
      </c>
      <c r="J257" s="582">
        <v>2.34</v>
      </c>
      <c r="K257" s="582">
        <v>0.21</v>
      </c>
      <c r="L257" s="602">
        <v>1.51</v>
      </c>
      <c r="M257" s="582">
        <v>1.51</v>
      </c>
      <c r="N257" s="588">
        <v>0.15</v>
      </c>
      <c r="O257" s="586">
        <v>0.02</v>
      </c>
      <c r="P257" s="528">
        <v>1.6000000000000001E-3</v>
      </c>
      <c r="Q257" s="605">
        <v>1.6000000000000001E-3</v>
      </c>
      <c r="R257" s="605">
        <v>1.6000000000000001E-3</v>
      </c>
      <c r="S257" s="591">
        <v>22</v>
      </c>
      <c r="T257" s="581">
        <v>1.67</v>
      </c>
      <c r="U257" s="581">
        <v>17.5</v>
      </c>
      <c r="V257" s="581">
        <v>6.3E-2</v>
      </c>
      <c r="Z257" s="581">
        <v>0.01</v>
      </c>
      <c r="AA257" s="581">
        <v>0.13</v>
      </c>
      <c r="AB257" s="581">
        <v>2.14</v>
      </c>
      <c r="AC257" s="581">
        <v>0.02</v>
      </c>
      <c r="AD257" s="592">
        <f t="shared" si="2"/>
        <v>0.42735042735042739</v>
      </c>
      <c r="AF257">
        <v>655</v>
      </c>
      <c r="AI257"/>
      <c r="AJ257"/>
    </row>
    <row r="258" spans="1:36" ht="15" x14ac:dyDescent="0.2">
      <c r="A258" s="510">
        <v>257</v>
      </c>
      <c r="B258" s="511" t="s">
        <v>1136</v>
      </c>
      <c r="C258" s="590" t="s">
        <v>1151</v>
      </c>
      <c r="D258" s="510">
        <v>50</v>
      </c>
      <c r="E258" s="510">
        <v>3</v>
      </c>
      <c r="F258" s="581">
        <v>380</v>
      </c>
      <c r="G258" s="581">
        <v>1180</v>
      </c>
      <c r="H258" s="582">
        <v>0.11</v>
      </c>
      <c r="I258" s="588">
        <v>0.15</v>
      </c>
      <c r="J258" s="582">
        <v>2.5</v>
      </c>
      <c r="K258" s="582">
        <v>0.23</v>
      </c>
      <c r="L258" s="602">
        <v>1.61</v>
      </c>
      <c r="M258" s="582">
        <v>1.61</v>
      </c>
      <c r="N258" s="588">
        <v>0.16</v>
      </c>
      <c r="O258" s="586">
        <v>0.02</v>
      </c>
      <c r="P258" s="528">
        <v>1.2600000000000001E-3</v>
      </c>
      <c r="Q258" s="605">
        <v>1.2600000000000001E-3</v>
      </c>
      <c r="R258" s="605">
        <v>1.2600000000000001E-3</v>
      </c>
      <c r="S258" s="591">
        <v>22</v>
      </c>
      <c r="T258" s="581">
        <v>1.85</v>
      </c>
      <c r="U258" s="581">
        <v>17.5</v>
      </c>
      <c r="V258" s="581">
        <v>6.3E-2</v>
      </c>
      <c r="Z258" s="581">
        <v>0.01</v>
      </c>
      <c r="AA258" s="581">
        <v>0.13500000000000001</v>
      </c>
      <c r="AB258" s="581">
        <v>2.23</v>
      </c>
      <c r="AC258" s="581">
        <v>0.02</v>
      </c>
      <c r="AD258" s="592">
        <f t="shared" si="2"/>
        <v>0.4</v>
      </c>
      <c r="AF258">
        <v>670</v>
      </c>
      <c r="AI258"/>
      <c r="AJ258"/>
    </row>
    <row r="259" spans="1:36" ht="15" x14ac:dyDescent="0.2">
      <c r="A259" s="510">
        <v>258</v>
      </c>
      <c r="B259" s="511" t="s">
        <v>1136</v>
      </c>
      <c r="C259" s="590" t="s">
        <v>1151</v>
      </c>
      <c r="D259" s="510">
        <v>50</v>
      </c>
      <c r="E259" s="510">
        <v>3</v>
      </c>
      <c r="F259" s="581">
        <v>400</v>
      </c>
      <c r="G259" s="581">
        <v>1240</v>
      </c>
      <c r="H259" s="582">
        <v>0.11</v>
      </c>
      <c r="I259" s="588">
        <v>0.14000000000000001</v>
      </c>
      <c r="J259" s="582">
        <v>2.37</v>
      </c>
      <c r="K259" s="582">
        <v>0.21</v>
      </c>
      <c r="L259" s="602">
        <v>1.53</v>
      </c>
      <c r="M259" s="582">
        <v>1.53</v>
      </c>
      <c r="N259" s="588">
        <v>0.15</v>
      </c>
      <c r="O259" s="586">
        <v>0.02</v>
      </c>
      <c r="P259" s="528">
        <v>1.2600000000000001E-3</v>
      </c>
      <c r="Q259" s="605">
        <v>1.2600000000000001E-3</v>
      </c>
      <c r="R259" s="605">
        <v>1.2600000000000001E-3</v>
      </c>
      <c r="S259" s="591">
        <v>22</v>
      </c>
      <c r="T259" s="581">
        <v>1.85</v>
      </c>
      <c r="U259" s="581">
        <v>17.5</v>
      </c>
      <c r="V259" s="581">
        <v>6.3E-2</v>
      </c>
      <c r="Z259" s="581">
        <v>0.01</v>
      </c>
      <c r="AA259" s="581">
        <v>0.13500000000000001</v>
      </c>
      <c r="AB259" s="581">
        <v>2.23</v>
      </c>
      <c r="AC259" s="581">
        <v>0.02</v>
      </c>
      <c r="AD259" s="592">
        <f t="shared" si="2"/>
        <v>0.42194092827004215</v>
      </c>
      <c r="AF259">
        <v>675</v>
      </c>
      <c r="AI259"/>
      <c r="AJ259"/>
    </row>
    <row r="260" spans="1:36" ht="15" x14ac:dyDescent="0.2">
      <c r="A260" s="510">
        <v>259</v>
      </c>
      <c r="B260" s="511" t="s">
        <v>1136</v>
      </c>
      <c r="C260" s="590" t="s">
        <v>1811</v>
      </c>
      <c r="D260" s="510">
        <v>50</v>
      </c>
      <c r="E260" s="510">
        <v>3</v>
      </c>
      <c r="F260" s="581">
        <v>380</v>
      </c>
      <c r="G260" s="581">
        <v>1255</v>
      </c>
      <c r="H260" s="582">
        <v>0.11</v>
      </c>
      <c r="I260" s="588">
        <v>0.15</v>
      </c>
      <c r="J260" s="582">
        <v>2.42</v>
      </c>
      <c r="K260" s="582">
        <v>0.22</v>
      </c>
      <c r="L260" s="602">
        <v>1.56</v>
      </c>
      <c r="M260" s="582">
        <v>1.56</v>
      </c>
      <c r="N260" s="588">
        <v>0.15</v>
      </c>
      <c r="O260" s="586">
        <v>0.02</v>
      </c>
      <c r="P260" s="528">
        <v>1.14E-3</v>
      </c>
      <c r="Q260" s="605">
        <v>1.14E-3</v>
      </c>
      <c r="R260" s="605">
        <v>1.14E-3</v>
      </c>
      <c r="S260" s="591">
        <v>22</v>
      </c>
      <c r="T260" s="581">
        <v>1.98</v>
      </c>
      <c r="U260" s="581">
        <v>17.5</v>
      </c>
      <c r="V260" s="581">
        <v>6.3E-2</v>
      </c>
      <c r="Z260" s="581">
        <v>0.01</v>
      </c>
      <c r="AA260" s="581">
        <v>0.13700000000000001</v>
      </c>
      <c r="AB260" s="581">
        <v>2.25</v>
      </c>
      <c r="AC260" s="581">
        <v>0.02</v>
      </c>
      <c r="AD260" s="592">
        <f t="shared" si="2"/>
        <v>0.41322314049586778</v>
      </c>
      <c r="AF260">
        <v>680</v>
      </c>
      <c r="AI260"/>
      <c r="AJ260"/>
    </row>
    <row r="261" spans="1:36" ht="15" x14ac:dyDescent="0.2">
      <c r="A261" s="510">
        <v>260</v>
      </c>
      <c r="B261" s="511" t="s">
        <v>1136</v>
      </c>
      <c r="C261" s="590" t="s">
        <v>1811</v>
      </c>
      <c r="D261" s="510">
        <v>50</v>
      </c>
      <c r="E261" s="510">
        <v>3</v>
      </c>
      <c r="F261" s="581">
        <v>400</v>
      </c>
      <c r="G261" s="581">
        <v>1320</v>
      </c>
      <c r="H261" s="582">
        <v>0.1</v>
      </c>
      <c r="I261" s="588">
        <v>0.14000000000000001</v>
      </c>
      <c r="J261" s="582">
        <v>2.2999999999999998</v>
      </c>
      <c r="K261" s="582">
        <v>0.21</v>
      </c>
      <c r="L261" s="602">
        <v>1.48</v>
      </c>
      <c r="M261" s="582">
        <v>1.48</v>
      </c>
      <c r="N261" s="588">
        <v>0.15</v>
      </c>
      <c r="O261" s="586">
        <v>0.02</v>
      </c>
      <c r="P261" s="528">
        <v>1.14E-3</v>
      </c>
      <c r="Q261" s="605">
        <v>1.14E-3</v>
      </c>
      <c r="R261" s="605">
        <v>1.14E-3</v>
      </c>
      <c r="S261" s="591">
        <v>22</v>
      </c>
      <c r="T261" s="581">
        <v>1.98</v>
      </c>
      <c r="U261" s="581">
        <v>17.5</v>
      </c>
      <c r="V261" s="581">
        <v>6.3E-2</v>
      </c>
      <c r="Z261" s="581">
        <v>0.01</v>
      </c>
      <c r="AA261" s="581">
        <v>0.13700000000000001</v>
      </c>
      <c r="AB261" s="581">
        <v>2.25</v>
      </c>
      <c r="AC261" s="581">
        <v>0.02</v>
      </c>
      <c r="AD261" s="592">
        <f t="shared" si="2"/>
        <v>0.43478260869565222</v>
      </c>
      <c r="AF261">
        <v>690</v>
      </c>
      <c r="AI261"/>
      <c r="AJ261"/>
    </row>
    <row r="262" spans="1:36" ht="15" x14ac:dyDescent="0.2">
      <c r="A262" s="510">
        <v>261</v>
      </c>
      <c r="B262" s="511" t="s">
        <v>1136</v>
      </c>
      <c r="C262" s="590" t="s">
        <v>1812</v>
      </c>
      <c r="D262" s="510">
        <v>50</v>
      </c>
      <c r="E262" s="510">
        <v>3</v>
      </c>
      <c r="F262" s="581">
        <v>380</v>
      </c>
      <c r="G262" s="581">
        <v>1365</v>
      </c>
      <c r="H262" s="582">
        <v>0.11</v>
      </c>
      <c r="I262" s="588">
        <v>0.14000000000000001</v>
      </c>
      <c r="J262" s="582">
        <v>2.35</v>
      </c>
      <c r="K262" s="582">
        <v>0.21</v>
      </c>
      <c r="L262" s="602">
        <v>1.51</v>
      </c>
      <c r="M262" s="582">
        <v>1.51</v>
      </c>
      <c r="N262" s="588">
        <v>0.15</v>
      </c>
      <c r="O262" s="586">
        <v>0.02</v>
      </c>
      <c r="P262" s="528">
        <v>9.3000000000000005E-4</v>
      </c>
      <c r="Q262" s="605">
        <v>9.3000000000000005E-4</v>
      </c>
      <c r="R262" s="605">
        <v>9.3000000000000005E-4</v>
      </c>
      <c r="S262" s="591">
        <v>22</v>
      </c>
      <c r="T262" s="581">
        <v>2.17</v>
      </c>
      <c r="U262" s="581">
        <v>17.5</v>
      </c>
      <c r="V262" s="581">
        <v>6.3E-2</v>
      </c>
      <c r="Z262" s="581">
        <v>0.02</v>
      </c>
      <c r="AA262" s="581">
        <v>0.14899999999999999</v>
      </c>
      <c r="AB262" s="581">
        <v>2.46</v>
      </c>
      <c r="AC262" s="581">
        <v>0.02</v>
      </c>
      <c r="AD262" s="592">
        <f t="shared" si="2"/>
        <v>0.42553191489361702</v>
      </c>
      <c r="AF262">
        <v>700</v>
      </c>
      <c r="AI262"/>
      <c r="AJ262"/>
    </row>
    <row r="263" spans="1:36" ht="15" x14ac:dyDescent="0.2">
      <c r="A263" s="510">
        <v>262</v>
      </c>
      <c r="B263" s="511" t="s">
        <v>1136</v>
      </c>
      <c r="C263" s="590" t="s">
        <v>1812</v>
      </c>
      <c r="D263" s="510">
        <v>50</v>
      </c>
      <c r="E263" s="510">
        <v>3</v>
      </c>
      <c r="F263" s="581">
        <v>400</v>
      </c>
      <c r="G263" s="581">
        <v>1435</v>
      </c>
      <c r="H263" s="582">
        <v>0.1</v>
      </c>
      <c r="I263" s="588">
        <v>0.14000000000000001</v>
      </c>
      <c r="J263" s="582">
        <v>2.23</v>
      </c>
      <c r="K263" s="582">
        <v>0.2</v>
      </c>
      <c r="L263" s="602">
        <v>1.43</v>
      </c>
      <c r="M263" s="582">
        <v>1.43</v>
      </c>
      <c r="N263" s="588">
        <v>0.14000000000000001</v>
      </c>
      <c r="O263" s="586">
        <v>0.02</v>
      </c>
      <c r="P263" s="528">
        <v>9.3000000000000005E-4</v>
      </c>
      <c r="Q263" s="605">
        <v>9.3000000000000005E-4</v>
      </c>
      <c r="R263" s="605">
        <v>9.3000000000000005E-4</v>
      </c>
      <c r="S263" s="591">
        <v>22</v>
      </c>
      <c r="T263" s="581">
        <v>2.17</v>
      </c>
      <c r="U263" s="581">
        <v>17.5</v>
      </c>
      <c r="V263" s="581">
        <v>6.3E-2</v>
      </c>
      <c r="Z263" s="581">
        <v>0.02</v>
      </c>
      <c r="AA263" s="581">
        <v>0.14899999999999999</v>
      </c>
      <c r="AB263" s="581">
        <v>2.46</v>
      </c>
      <c r="AC263" s="581">
        <v>0.02</v>
      </c>
      <c r="AD263" s="592">
        <f t="shared" si="2"/>
        <v>0.44843049327354262</v>
      </c>
      <c r="AF263">
        <v>710</v>
      </c>
      <c r="AI263"/>
      <c r="AJ263"/>
    </row>
    <row r="264" spans="1:36" ht="15" x14ac:dyDescent="0.2">
      <c r="A264" s="510">
        <v>263</v>
      </c>
      <c r="B264" s="511" t="s">
        <v>1136</v>
      </c>
      <c r="C264" s="590" t="s">
        <v>1813</v>
      </c>
      <c r="D264" s="510">
        <v>50</v>
      </c>
      <c r="E264" s="510">
        <v>3</v>
      </c>
      <c r="F264" s="581">
        <v>380</v>
      </c>
      <c r="G264" s="581">
        <v>1500</v>
      </c>
      <c r="H264" s="582">
        <v>0.1</v>
      </c>
      <c r="I264" s="588">
        <v>0.13</v>
      </c>
      <c r="J264" s="582">
        <v>2.1800000000000002</v>
      </c>
      <c r="K264" s="582">
        <v>0.2</v>
      </c>
      <c r="L264" s="602">
        <v>1.4</v>
      </c>
      <c r="M264" s="582">
        <v>1.4</v>
      </c>
      <c r="N264" s="588">
        <v>0.14000000000000001</v>
      </c>
      <c r="O264" s="586">
        <v>0.02</v>
      </c>
      <c r="P264" s="528">
        <v>7.6000000000000004E-4</v>
      </c>
      <c r="Q264" s="605">
        <v>7.6000000000000004E-4</v>
      </c>
      <c r="R264" s="605">
        <v>7.6000000000000004E-4</v>
      </c>
      <c r="S264" s="591">
        <v>22</v>
      </c>
      <c r="T264" s="581">
        <v>2.31</v>
      </c>
      <c r="U264" s="581">
        <v>17.5</v>
      </c>
      <c r="V264" s="581">
        <v>6.3E-2</v>
      </c>
      <c r="Z264" s="581">
        <v>0.02</v>
      </c>
      <c r="AA264" s="581">
        <v>0.154</v>
      </c>
      <c r="AB264" s="581">
        <v>2.54</v>
      </c>
      <c r="AC264" s="581">
        <v>0.02</v>
      </c>
      <c r="AD264" s="592">
        <f t="shared" si="2"/>
        <v>0.4587155963302752</v>
      </c>
      <c r="AF264">
        <v>730</v>
      </c>
      <c r="AI264"/>
      <c r="AJ264"/>
    </row>
    <row r="265" spans="1:36" ht="15" x14ac:dyDescent="0.2">
      <c r="A265" s="510">
        <v>264</v>
      </c>
      <c r="B265" s="511" t="s">
        <v>1136</v>
      </c>
      <c r="C265" s="590" t="s">
        <v>1813</v>
      </c>
      <c r="D265" s="510">
        <v>50</v>
      </c>
      <c r="E265" s="510">
        <v>3</v>
      </c>
      <c r="F265" s="581">
        <v>400</v>
      </c>
      <c r="G265" s="581">
        <v>1580</v>
      </c>
      <c r="H265" s="582">
        <v>0.09</v>
      </c>
      <c r="I265" s="588">
        <v>0.13</v>
      </c>
      <c r="J265" s="582">
        <v>2.0699999999999998</v>
      </c>
      <c r="K265" s="582">
        <v>0.19</v>
      </c>
      <c r="L265" s="602">
        <v>1.33</v>
      </c>
      <c r="M265" s="582">
        <v>1.33</v>
      </c>
      <c r="N265" s="588">
        <v>0.13</v>
      </c>
      <c r="O265" s="586">
        <v>0.02</v>
      </c>
      <c r="P265" s="528">
        <v>7.6000000000000004E-4</v>
      </c>
      <c r="Q265" s="605">
        <v>7.6000000000000004E-4</v>
      </c>
      <c r="R265" s="605">
        <v>7.6000000000000004E-4</v>
      </c>
      <c r="S265" s="591">
        <v>22</v>
      </c>
      <c r="T265" s="581">
        <v>2.31</v>
      </c>
      <c r="U265" s="581">
        <v>17.5</v>
      </c>
      <c r="V265" s="581">
        <v>6.3E-2</v>
      </c>
      <c r="Z265" s="581">
        <v>0.02</v>
      </c>
      <c r="AA265" s="581">
        <v>0.154</v>
      </c>
      <c r="AB265" s="581">
        <v>2.54</v>
      </c>
      <c r="AC265" s="581">
        <v>0.02</v>
      </c>
      <c r="AD265" s="592">
        <f t="shared" si="2"/>
        <v>0.48309178743961356</v>
      </c>
      <c r="AF265">
        <v>735</v>
      </c>
      <c r="AI265"/>
      <c r="AJ265"/>
    </row>
    <row r="266" spans="1:36" ht="15" x14ac:dyDescent="0.2">
      <c r="A266" s="510">
        <v>265</v>
      </c>
      <c r="B266" s="511" t="s">
        <v>1136</v>
      </c>
      <c r="C266" s="590" t="s">
        <v>1814</v>
      </c>
      <c r="D266" s="510">
        <v>50</v>
      </c>
      <c r="E266" s="510">
        <v>3</v>
      </c>
      <c r="F266" s="581">
        <v>380</v>
      </c>
      <c r="G266" s="581">
        <v>1740</v>
      </c>
      <c r="H266" s="582">
        <v>0.12</v>
      </c>
      <c r="I266" s="588">
        <v>0.17</v>
      </c>
      <c r="J266" s="582">
        <v>3.02</v>
      </c>
      <c r="K266" s="582">
        <v>0.23</v>
      </c>
      <c r="L266" s="602">
        <v>1.94</v>
      </c>
      <c r="M266" s="582">
        <v>1.94</v>
      </c>
      <c r="N266" s="588">
        <v>0.17</v>
      </c>
      <c r="O266" s="586">
        <v>0.03</v>
      </c>
      <c r="P266" s="528">
        <v>8.0000000000000004E-4</v>
      </c>
      <c r="Q266" s="605">
        <v>8.0000000000000004E-4</v>
      </c>
      <c r="R266" s="605">
        <v>8.0000000000000004E-4</v>
      </c>
      <c r="S266" s="591">
        <v>22</v>
      </c>
      <c r="T266" s="581">
        <v>2.42</v>
      </c>
      <c r="U266" s="581">
        <v>16</v>
      </c>
      <c r="V266" s="581">
        <v>5.6000000000000001E-2</v>
      </c>
      <c r="Z266" s="581">
        <v>0.01</v>
      </c>
      <c r="AA266" s="581">
        <v>0.16</v>
      </c>
      <c r="AB266" s="581">
        <v>2.89</v>
      </c>
      <c r="AC266" s="581">
        <v>0.02</v>
      </c>
      <c r="AD266" s="592">
        <f t="shared" si="2"/>
        <v>0.33112582781456956</v>
      </c>
      <c r="AF266">
        <v>740</v>
      </c>
      <c r="AI266"/>
      <c r="AJ266"/>
    </row>
    <row r="267" spans="1:36" ht="15" x14ac:dyDescent="0.2">
      <c r="A267" s="510">
        <v>266</v>
      </c>
      <c r="B267" s="511" t="s">
        <v>1136</v>
      </c>
      <c r="C267" s="590" t="s">
        <v>1814</v>
      </c>
      <c r="D267" s="510">
        <v>50</v>
      </c>
      <c r="E267" s="510">
        <v>3</v>
      </c>
      <c r="F267" s="581">
        <v>400</v>
      </c>
      <c r="G267" s="581">
        <v>1795</v>
      </c>
      <c r="H267" s="582">
        <v>0.11</v>
      </c>
      <c r="I267" s="588">
        <v>0.16</v>
      </c>
      <c r="J267" s="582">
        <v>2.81</v>
      </c>
      <c r="K267" s="582">
        <v>0.21</v>
      </c>
      <c r="L267" s="602">
        <v>1.81</v>
      </c>
      <c r="M267" s="582">
        <v>1.81</v>
      </c>
      <c r="N267" s="588">
        <v>0.15</v>
      </c>
      <c r="O267" s="586">
        <v>0.03</v>
      </c>
      <c r="P267" s="528">
        <v>8.0000000000000004E-4</v>
      </c>
      <c r="Q267" s="605">
        <v>8.0000000000000004E-4</v>
      </c>
      <c r="R267" s="605">
        <v>8.0000000000000004E-4</v>
      </c>
      <c r="S267" s="591">
        <v>22</v>
      </c>
      <c r="T267" s="581">
        <v>2.42</v>
      </c>
      <c r="U267" s="581">
        <v>16</v>
      </c>
      <c r="V267" s="581">
        <v>5.6000000000000001E-2</v>
      </c>
      <c r="Z267" s="581">
        <v>0.01</v>
      </c>
      <c r="AA267" s="581">
        <v>0.16</v>
      </c>
      <c r="AB267" s="581">
        <v>2.89</v>
      </c>
      <c r="AC267" s="581">
        <v>0.02</v>
      </c>
      <c r="AD267" s="592">
        <f t="shared" si="2"/>
        <v>0.35587188612099646</v>
      </c>
      <c r="AF267">
        <v>744</v>
      </c>
      <c r="AI267"/>
      <c r="AJ267"/>
    </row>
    <row r="268" spans="1:36" ht="15" x14ac:dyDescent="0.2">
      <c r="A268" s="510">
        <v>267</v>
      </c>
      <c r="B268" s="511" t="s">
        <v>1136</v>
      </c>
      <c r="C268" s="590" t="s">
        <v>1815</v>
      </c>
      <c r="D268" s="510">
        <v>50</v>
      </c>
      <c r="E268" s="510">
        <v>3</v>
      </c>
      <c r="F268" s="581">
        <v>380</v>
      </c>
      <c r="G268" s="581">
        <v>525</v>
      </c>
      <c r="H268" s="582">
        <v>0.08</v>
      </c>
      <c r="I268" s="588">
        <v>0.12</v>
      </c>
      <c r="J268" s="582">
        <v>1.6</v>
      </c>
      <c r="K268" s="582">
        <v>0.26</v>
      </c>
      <c r="L268" s="602">
        <v>1.03</v>
      </c>
      <c r="M268" s="582">
        <v>1.03</v>
      </c>
      <c r="N268" s="588">
        <v>0.15</v>
      </c>
      <c r="O268" s="586">
        <v>0.02</v>
      </c>
      <c r="P268" s="528">
        <v>2.7000000000000001E-3</v>
      </c>
      <c r="Q268" s="605">
        <v>2.7000000000000001E-3</v>
      </c>
      <c r="R268" s="605">
        <v>2.7000000000000001E-3</v>
      </c>
      <c r="S268" s="591">
        <v>22</v>
      </c>
      <c r="T268" s="581">
        <v>2.33</v>
      </c>
      <c r="U268" s="581">
        <v>17</v>
      </c>
      <c r="V268" s="581">
        <v>0.1</v>
      </c>
      <c r="Z268" s="581">
        <v>1.2999999999999999E-2</v>
      </c>
      <c r="AA268" s="581">
        <v>0.14399999999999999</v>
      </c>
      <c r="AB268" s="581">
        <v>1.93</v>
      </c>
      <c r="AC268" s="581">
        <v>1.6299999999999999E-2</v>
      </c>
      <c r="AD268" s="592">
        <f t="shared" si="2"/>
        <v>0.625</v>
      </c>
      <c r="AF268">
        <v>750</v>
      </c>
      <c r="AI268"/>
      <c r="AJ268"/>
    </row>
    <row r="269" spans="1:36" ht="15" x14ac:dyDescent="0.2">
      <c r="A269" s="510">
        <v>268</v>
      </c>
      <c r="B269" s="511" t="s">
        <v>1136</v>
      </c>
      <c r="C269" s="590" t="s">
        <v>1815</v>
      </c>
      <c r="D269" s="510">
        <v>50</v>
      </c>
      <c r="E269" s="510">
        <v>3</v>
      </c>
      <c r="F269" s="581">
        <v>400</v>
      </c>
      <c r="G269" s="581">
        <v>525</v>
      </c>
      <c r="H269" s="582">
        <v>0.08</v>
      </c>
      <c r="I269" s="588">
        <v>0.11</v>
      </c>
      <c r="J269" s="582">
        <v>1.45</v>
      </c>
      <c r="K269" s="582">
        <v>0.24</v>
      </c>
      <c r="L269" s="602">
        <v>0.93</v>
      </c>
      <c r="M269" s="582">
        <v>0.93</v>
      </c>
      <c r="N269" s="588">
        <v>0.14000000000000001</v>
      </c>
      <c r="O269" s="586">
        <v>0.02</v>
      </c>
      <c r="P269" s="528">
        <v>2.7000000000000001E-3</v>
      </c>
      <c r="Q269" s="605">
        <v>2.7000000000000001E-3</v>
      </c>
      <c r="R269" s="605">
        <v>2.7000000000000001E-3</v>
      </c>
      <c r="S269" s="591">
        <v>22</v>
      </c>
      <c r="T269" s="581">
        <v>2.33</v>
      </c>
      <c r="U269" s="581">
        <v>17</v>
      </c>
      <c r="V269" s="581">
        <v>0.1</v>
      </c>
      <c r="Z269" s="581">
        <v>1.2999999999999999E-2</v>
      </c>
      <c r="AA269" s="581">
        <v>0.14399999999999999</v>
      </c>
      <c r="AB269" s="581">
        <v>1.93</v>
      </c>
      <c r="AC269" s="581">
        <v>1.6299999999999999E-2</v>
      </c>
      <c r="AD269" s="592">
        <f t="shared" si="2"/>
        <v>0.68965517241379315</v>
      </c>
      <c r="AF269">
        <v>760</v>
      </c>
      <c r="AI269"/>
      <c r="AJ269"/>
    </row>
    <row r="270" spans="1:36" ht="15" x14ac:dyDescent="0.2">
      <c r="A270" s="510">
        <v>269</v>
      </c>
      <c r="B270" s="511" t="s">
        <v>1136</v>
      </c>
      <c r="C270" s="590" t="s">
        <v>1816</v>
      </c>
      <c r="D270" s="510">
        <v>50</v>
      </c>
      <c r="E270" s="510">
        <v>3</v>
      </c>
      <c r="F270" s="581">
        <v>380</v>
      </c>
      <c r="G270" s="581">
        <v>655</v>
      </c>
      <c r="H270" s="582">
        <v>0.08</v>
      </c>
      <c r="I270" s="588">
        <v>0.11</v>
      </c>
      <c r="J270" s="582">
        <v>1.5</v>
      </c>
      <c r="K270" s="582">
        <v>0.24</v>
      </c>
      <c r="L270" s="602">
        <v>0.96</v>
      </c>
      <c r="M270" s="582">
        <v>0.96</v>
      </c>
      <c r="N270" s="588">
        <v>0.14000000000000001</v>
      </c>
      <c r="O270" s="586">
        <v>0.02</v>
      </c>
      <c r="P270" s="528">
        <v>1.8E-3</v>
      </c>
      <c r="Q270" s="605">
        <v>1.8E-3</v>
      </c>
      <c r="R270" s="605">
        <v>1.8E-3</v>
      </c>
      <c r="S270" s="591">
        <v>22</v>
      </c>
      <c r="T270" s="581">
        <v>2.69</v>
      </c>
      <c r="U270" s="581">
        <v>17</v>
      </c>
      <c r="V270" s="581">
        <v>0.1</v>
      </c>
      <c r="Z270" s="581">
        <v>1.4999999999999999E-2</v>
      </c>
      <c r="AA270" s="581">
        <v>0.16200000000000001</v>
      </c>
      <c r="AB270" s="581">
        <v>2.17</v>
      </c>
      <c r="AC270" s="581">
        <v>1.83E-2</v>
      </c>
      <c r="AD270" s="592">
        <f t="shared" si="2"/>
        <v>0.66666666666666663</v>
      </c>
      <c r="AF270">
        <v>765</v>
      </c>
      <c r="AI270"/>
      <c r="AJ270"/>
    </row>
    <row r="271" spans="1:36" ht="15" x14ac:dyDescent="0.2">
      <c r="A271" s="510">
        <v>270</v>
      </c>
      <c r="B271" s="511" t="s">
        <v>1136</v>
      </c>
      <c r="C271" s="590" t="s">
        <v>1816</v>
      </c>
      <c r="D271" s="510">
        <v>50</v>
      </c>
      <c r="E271" s="510">
        <v>3</v>
      </c>
      <c r="F271" s="581">
        <v>400</v>
      </c>
      <c r="G271" s="581">
        <v>655</v>
      </c>
      <c r="H271" s="582">
        <v>7.0000000000000007E-2</v>
      </c>
      <c r="I271" s="588">
        <v>0.1</v>
      </c>
      <c r="J271" s="582">
        <v>1.35</v>
      </c>
      <c r="K271" s="582">
        <v>0.22</v>
      </c>
      <c r="L271" s="602">
        <v>0.87</v>
      </c>
      <c r="M271" s="582">
        <v>0.87</v>
      </c>
      <c r="N271" s="588">
        <v>0.13</v>
      </c>
      <c r="O271" s="586">
        <v>0.02</v>
      </c>
      <c r="P271" s="528">
        <v>1.8E-3</v>
      </c>
      <c r="Q271" s="605">
        <v>1.8E-3</v>
      </c>
      <c r="R271" s="605">
        <v>1.8E-3</v>
      </c>
      <c r="S271" s="591">
        <v>22</v>
      </c>
      <c r="T271" s="581">
        <v>2.69</v>
      </c>
      <c r="U271" s="581">
        <v>17</v>
      </c>
      <c r="V271" s="581">
        <v>0.1</v>
      </c>
      <c r="Z271" s="581">
        <v>1.4999999999999999E-2</v>
      </c>
      <c r="AA271" s="581">
        <v>0.16200000000000001</v>
      </c>
      <c r="AB271" s="581">
        <v>2.17</v>
      </c>
      <c r="AC271" s="581">
        <v>1.83E-2</v>
      </c>
      <c r="AD271" s="592">
        <f t="shared" si="2"/>
        <v>0.7407407407407407</v>
      </c>
      <c r="AF271">
        <v>777</v>
      </c>
      <c r="AI271"/>
      <c r="AJ271"/>
    </row>
    <row r="272" spans="1:36" ht="15" x14ac:dyDescent="0.2">
      <c r="A272" s="510">
        <v>271</v>
      </c>
      <c r="B272" s="511" t="s">
        <v>1136</v>
      </c>
      <c r="C272" s="590" t="s">
        <v>1152</v>
      </c>
      <c r="D272" s="510">
        <v>50</v>
      </c>
      <c r="E272" s="510">
        <v>3</v>
      </c>
      <c r="F272" s="581">
        <v>380</v>
      </c>
      <c r="G272" s="581">
        <v>900</v>
      </c>
      <c r="H272" s="582">
        <v>0.09</v>
      </c>
      <c r="I272" s="588">
        <v>0.13</v>
      </c>
      <c r="J272" s="582">
        <v>1.73</v>
      </c>
      <c r="K272" s="582">
        <v>0.28000000000000003</v>
      </c>
      <c r="L272" s="602">
        <v>1.1200000000000001</v>
      </c>
      <c r="M272" s="582">
        <v>1.1200000000000001</v>
      </c>
      <c r="N272" s="588">
        <v>0.16</v>
      </c>
      <c r="O272" s="586">
        <v>0.02</v>
      </c>
      <c r="P272" s="528">
        <v>1.4E-3</v>
      </c>
      <c r="Q272" s="605">
        <v>1.4E-3</v>
      </c>
      <c r="R272" s="605">
        <v>1.4E-3</v>
      </c>
      <c r="S272" s="591">
        <v>22</v>
      </c>
      <c r="T272" s="581">
        <v>3.25</v>
      </c>
      <c r="U272" s="581">
        <v>20</v>
      </c>
      <c r="V272" s="581">
        <v>0.14000000000000001</v>
      </c>
      <c r="Z272" s="581">
        <v>1.6E-2</v>
      </c>
      <c r="AA272" s="581">
        <v>0.17499999999999999</v>
      </c>
      <c r="AB272" s="581">
        <v>2.34</v>
      </c>
      <c r="AC272" s="581">
        <v>1.9800000000000002E-2</v>
      </c>
      <c r="AD272" s="592">
        <f t="shared" si="2"/>
        <v>0.5780346820809249</v>
      </c>
      <c r="AF272">
        <v>780</v>
      </c>
      <c r="AI272"/>
      <c r="AJ272"/>
    </row>
    <row r="273" spans="1:36" ht="15" x14ac:dyDescent="0.2">
      <c r="A273" s="510">
        <v>272</v>
      </c>
      <c r="B273" s="511" t="s">
        <v>1136</v>
      </c>
      <c r="C273" s="590" t="s">
        <v>1152</v>
      </c>
      <c r="D273" s="510">
        <v>50</v>
      </c>
      <c r="E273" s="510">
        <v>3</v>
      </c>
      <c r="F273" s="581">
        <v>400</v>
      </c>
      <c r="G273" s="581">
        <v>900</v>
      </c>
      <c r="H273" s="582">
        <v>0.08</v>
      </c>
      <c r="I273" s="588">
        <v>0.12</v>
      </c>
      <c r="J273" s="582">
        <v>1.57</v>
      </c>
      <c r="K273" s="582">
        <v>0.26</v>
      </c>
      <c r="L273" s="602">
        <v>1.01</v>
      </c>
      <c r="M273" s="582">
        <v>1.01</v>
      </c>
      <c r="N273" s="588">
        <v>0.15</v>
      </c>
      <c r="O273" s="586">
        <v>0.02</v>
      </c>
      <c r="P273" s="528">
        <v>1.4E-3</v>
      </c>
      <c r="Q273" s="605">
        <v>1.4E-3</v>
      </c>
      <c r="R273" s="605">
        <v>1.4E-3</v>
      </c>
      <c r="S273" s="591">
        <v>22</v>
      </c>
      <c r="T273" s="581">
        <v>3.25</v>
      </c>
      <c r="U273" s="581">
        <v>20</v>
      </c>
      <c r="V273" s="581">
        <v>0.14000000000000001</v>
      </c>
      <c r="Z273" s="581">
        <v>1.6E-2</v>
      </c>
      <c r="AA273" s="581">
        <v>0.17499999999999999</v>
      </c>
      <c r="AB273" s="581">
        <v>2.34</v>
      </c>
      <c r="AC273" s="581">
        <v>1.9800000000000002E-2</v>
      </c>
      <c r="AD273" s="592">
        <f t="shared" si="2"/>
        <v>0.63694267515923564</v>
      </c>
      <c r="AF273">
        <v>785</v>
      </c>
      <c r="AI273"/>
      <c r="AJ273"/>
    </row>
    <row r="274" spans="1:36" ht="15" x14ac:dyDescent="0.2">
      <c r="A274" s="510">
        <v>273</v>
      </c>
      <c r="B274" s="511" t="s">
        <v>1136</v>
      </c>
      <c r="C274" s="511" t="s">
        <v>1817</v>
      </c>
      <c r="D274" s="510">
        <v>50</v>
      </c>
      <c r="E274" s="510">
        <v>3</v>
      </c>
      <c r="F274" s="581">
        <v>380</v>
      </c>
      <c r="G274" s="581">
        <v>800</v>
      </c>
      <c r="H274" s="582">
        <v>0.15</v>
      </c>
      <c r="I274" s="588">
        <v>0.19</v>
      </c>
      <c r="J274" s="582">
        <v>2.62</v>
      </c>
      <c r="K274" s="582">
        <v>0.33</v>
      </c>
      <c r="L274" s="602">
        <v>2.1</v>
      </c>
      <c r="M274" s="582">
        <v>2.1</v>
      </c>
      <c r="N274" s="588">
        <v>7.0000000000000007E-2</v>
      </c>
      <c r="O274" s="586">
        <v>0.02</v>
      </c>
      <c r="P274" s="528">
        <v>3.3E-3</v>
      </c>
      <c r="Q274" s="528">
        <v>4.7999999999999996E-3</v>
      </c>
      <c r="R274" s="528">
        <v>4.1000000000000003E-3</v>
      </c>
      <c r="S274" s="591">
        <v>22</v>
      </c>
      <c r="T274" s="581">
        <v>1.63</v>
      </c>
      <c r="U274" s="581">
        <v>18.47</v>
      </c>
      <c r="V274" s="581">
        <v>9.5000000000000001E-2</v>
      </c>
      <c r="Z274" s="581">
        <v>1.6E-2</v>
      </c>
      <c r="AA274" s="581">
        <v>9.1999999999999998E-2</v>
      </c>
      <c r="AB274" s="581">
        <v>3.34</v>
      </c>
      <c r="AC274" s="581">
        <v>0.02</v>
      </c>
      <c r="AD274" s="592">
        <f t="shared" si="2"/>
        <v>0.38167938931297707</v>
      </c>
      <c r="AF274">
        <v>800</v>
      </c>
      <c r="AI274"/>
      <c r="AJ274"/>
    </row>
    <row r="275" spans="1:36" ht="15" x14ac:dyDescent="0.2">
      <c r="A275" s="510">
        <v>274</v>
      </c>
      <c r="B275" s="511" t="s">
        <v>1136</v>
      </c>
      <c r="C275" s="511" t="s">
        <v>1817</v>
      </c>
      <c r="D275" s="510">
        <v>50</v>
      </c>
      <c r="E275" s="510">
        <v>3</v>
      </c>
      <c r="F275" s="581">
        <v>400</v>
      </c>
      <c r="G275" s="581">
        <v>810</v>
      </c>
      <c r="H275" s="582">
        <v>0.15</v>
      </c>
      <c r="I275" s="588">
        <v>0.17</v>
      </c>
      <c r="J275" s="582">
        <v>2.39</v>
      </c>
      <c r="K275" s="582">
        <v>0.3</v>
      </c>
      <c r="L275" s="602">
        <v>1.92</v>
      </c>
      <c r="M275" s="582">
        <v>1.92</v>
      </c>
      <c r="N275" s="588">
        <v>7.0000000000000007E-2</v>
      </c>
      <c r="O275" s="586">
        <v>0.01</v>
      </c>
      <c r="P275" s="528">
        <v>3.3E-3</v>
      </c>
      <c r="Q275" s="528">
        <v>4.7999999999999996E-3</v>
      </c>
      <c r="R275" s="528">
        <v>4.1000000000000003E-3</v>
      </c>
      <c r="S275" s="591">
        <v>22</v>
      </c>
      <c r="T275" s="581">
        <v>1.63</v>
      </c>
      <c r="U275" s="581">
        <v>18.47</v>
      </c>
      <c r="V275" s="581">
        <v>9.5000000000000001E-2</v>
      </c>
      <c r="Z275" s="581">
        <v>1.6E-2</v>
      </c>
      <c r="AA275" s="581">
        <v>9.1999999999999998E-2</v>
      </c>
      <c r="AB275" s="581">
        <v>3.34</v>
      </c>
      <c r="AC275" s="581">
        <v>0.02</v>
      </c>
      <c r="AD275" s="592">
        <f t="shared" si="2"/>
        <v>0.41841004184100417</v>
      </c>
      <c r="AF275">
        <v>810</v>
      </c>
      <c r="AI275"/>
      <c r="AJ275"/>
    </row>
    <row r="276" spans="1:36" ht="15" x14ac:dyDescent="0.2">
      <c r="A276" s="510">
        <v>275</v>
      </c>
      <c r="B276" s="511" t="s">
        <v>1136</v>
      </c>
      <c r="C276" s="511" t="s">
        <v>1818</v>
      </c>
      <c r="D276" s="510">
        <v>50</v>
      </c>
      <c r="E276" s="510">
        <v>3</v>
      </c>
      <c r="F276" s="581">
        <v>380</v>
      </c>
      <c r="G276" s="581">
        <v>910</v>
      </c>
      <c r="H276" s="582">
        <v>0.12</v>
      </c>
      <c r="I276" s="588">
        <v>0.15</v>
      </c>
      <c r="J276" s="582">
        <v>2.0299999999999998</v>
      </c>
      <c r="K276" s="582">
        <v>0.28999999999999998</v>
      </c>
      <c r="L276" s="602">
        <v>1.83</v>
      </c>
      <c r="M276" s="582">
        <v>1.83</v>
      </c>
      <c r="N276" s="588">
        <v>0.17</v>
      </c>
      <c r="O276" s="586">
        <v>0.05</v>
      </c>
      <c r="P276" s="528">
        <v>2.0999999999999999E-3</v>
      </c>
      <c r="Q276" s="528">
        <v>3.0000000000000001E-3</v>
      </c>
      <c r="R276" s="528">
        <v>2.5999999999999999E-2</v>
      </c>
      <c r="S276" s="591">
        <v>22</v>
      </c>
      <c r="T276" s="581">
        <v>1.82</v>
      </c>
      <c r="U276" s="581">
        <v>18.47</v>
      </c>
      <c r="V276" s="581">
        <v>9.5000000000000001E-2</v>
      </c>
      <c r="Z276" s="581">
        <v>1.49E-2</v>
      </c>
      <c r="AA276" s="581">
        <v>8.7999999999999995E-2</v>
      </c>
      <c r="AB276" s="581">
        <v>3.63</v>
      </c>
      <c r="AC276" s="581">
        <v>2.46E-2</v>
      </c>
      <c r="AD276" s="592">
        <f t="shared" si="2"/>
        <v>0.49261083743842371</v>
      </c>
      <c r="AF276">
        <v>820</v>
      </c>
      <c r="AI276"/>
      <c r="AJ276"/>
    </row>
    <row r="277" spans="1:36" ht="15" x14ac:dyDescent="0.2">
      <c r="A277" s="510">
        <v>276</v>
      </c>
      <c r="B277" s="511" t="s">
        <v>1136</v>
      </c>
      <c r="C277" s="511" t="s">
        <v>1818</v>
      </c>
      <c r="D277" s="510">
        <v>50</v>
      </c>
      <c r="E277" s="510">
        <v>3</v>
      </c>
      <c r="F277" s="581">
        <v>400</v>
      </c>
      <c r="G277" s="581">
        <v>940</v>
      </c>
      <c r="H277" s="582">
        <v>0.11</v>
      </c>
      <c r="I277" s="588">
        <v>0.14000000000000001</v>
      </c>
      <c r="J277" s="582">
        <v>1.89</v>
      </c>
      <c r="K277" s="582">
        <v>0.27</v>
      </c>
      <c r="L277" s="602">
        <v>1.7</v>
      </c>
      <c r="M277" s="582">
        <v>1.7</v>
      </c>
      <c r="N277" s="588">
        <v>0.16</v>
      </c>
      <c r="O277" s="586">
        <v>0.04</v>
      </c>
      <c r="P277" s="528">
        <v>2.0999999999999999E-3</v>
      </c>
      <c r="Q277" s="528">
        <v>3.0000000000000001E-3</v>
      </c>
      <c r="R277" s="528">
        <v>2.5999999999999999E-2</v>
      </c>
      <c r="S277" s="591">
        <v>22</v>
      </c>
      <c r="T277" s="581">
        <v>1.82</v>
      </c>
      <c r="U277" s="581">
        <v>18.47</v>
      </c>
      <c r="V277" s="581">
        <v>9.5000000000000001E-2</v>
      </c>
      <c r="Z277" s="581">
        <v>1.49E-2</v>
      </c>
      <c r="AA277" s="581">
        <v>8.7999999999999995E-2</v>
      </c>
      <c r="AB277" s="581">
        <v>3.63</v>
      </c>
      <c r="AC277" s="581">
        <v>2.46E-2</v>
      </c>
      <c r="AD277" s="592">
        <f t="shared" si="2"/>
        <v>0.52910052910052918</v>
      </c>
      <c r="AF277">
        <v>825</v>
      </c>
      <c r="AI277"/>
      <c r="AJ277"/>
    </row>
    <row r="278" spans="1:36" ht="15" x14ac:dyDescent="0.2">
      <c r="A278" s="510">
        <v>277</v>
      </c>
      <c r="B278" s="511" t="s">
        <v>1136</v>
      </c>
      <c r="C278" s="511" t="s">
        <v>1819</v>
      </c>
      <c r="D278" s="510">
        <v>50</v>
      </c>
      <c r="E278" s="510">
        <v>3</v>
      </c>
      <c r="F278" s="581">
        <v>380</v>
      </c>
      <c r="G278" s="581">
        <v>1000</v>
      </c>
      <c r="H278" s="582">
        <v>0.14000000000000001</v>
      </c>
      <c r="I278" s="588">
        <v>0.18</v>
      </c>
      <c r="J278" s="582">
        <v>2.79</v>
      </c>
      <c r="K278" s="582">
        <v>0.34</v>
      </c>
      <c r="L278" s="602">
        <v>2.17</v>
      </c>
      <c r="M278" s="582">
        <v>2.17</v>
      </c>
      <c r="N278" s="588">
        <v>0.2</v>
      </c>
      <c r="O278" s="586">
        <v>0.08</v>
      </c>
      <c r="P278" s="528">
        <v>2.2000000000000001E-3</v>
      </c>
      <c r="Q278" s="528">
        <v>3.2000000000000002E-3</v>
      </c>
      <c r="R278" s="528">
        <v>2.8E-3</v>
      </c>
      <c r="S278" s="591">
        <v>22</v>
      </c>
      <c r="T278" s="581">
        <v>1.91</v>
      </c>
      <c r="U278" s="581">
        <v>19.559999999999999</v>
      </c>
      <c r="V278" s="581">
        <v>0.1</v>
      </c>
      <c r="Z278" s="581">
        <v>1.61E-2</v>
      </c>
      <c r="AA278" s="581">
        <v>0.10100000000000001</v>
      </c>
      <c r="AB278" s="581">
        <v>3.57</v>
      </c>
      <c r="AC278" s="581">
        <v>2.3599999999999999E-2</v>
      </c>
      <c r="AD278" s="592">
        <f t="shared" si="2"/>
        <v>0.35842293906810035</v>
      </c>
      <c r="AF278">
        <v>830</v>
      </c>
      <c r="AI278"/>
      <c r="AJ278"/>
    </row>
    <row r="279" spans="1:36" ht="15" x14ac:dyDescent="0.2">
      <c r="A279" s="510">
        <v>278</v>
      </c>
      <c r="B279" s="511" t="s">
        <v>1136</v>
      </c>
      <c r="C279" s="511" t="s">
        <v>1819</v>
      </c>
      <c r="D279" s="510">
        <v>50</v>
      </c>
      <c r="E279" s="510">
        <v>3</v>
      </c>
      <c r="F279" s="581">
        <v>400</v>
      </c>
      <c r="G279" s="581">
        <v>1050</v>
      </c>
      <c r="H279" s="582">
        <v>0.14000000000000001</v>
      </c>
      <c r="I279" s="588">
        <v>0.17</v>
      </c>
      <c r="J279" s="582">
        <v>2.64</v>
      </c>
      <c r="K279" s="582">
        <v>0.32</v>
      </c>
      <c r="L279" s="602">
        <v>2.0499999999999998</v>
      </c>
      <c r="M279" s="582">
        <v>2.0499999999999998</v>
      </c>
      <c r="N279" s="588">
        <v>0.19</v>
      </c>
      <c r="O279" s="586">
        <v>7.0000000000000007E-2</v>
      </c>
      <c r="P279" s="528">
        <v>2.2000000000000001E-3</v>
      </c>
      <c r="Q279" s="528">
        <v>3.2000000000000002E-3</v>
      </c>
      <c r="R279" s="528">
        <v>2.8E-3</v>
      </c>
      <c r="S279" s="591">
        <v>22</v>
      </c>
      <c r="T279" s="581">
        <v>1.91</v>
      </c>
      <c r="U279" s="581">
        <v>19.59</v>
      </c>
      <c r="V279" s="581">
        <v>0.1</v>
      </c>
      <c r="Z279" s="581">
        <v>1.61E-2</v>
      </c>
      <c r="AA279" s="581">
        <v>0.10100000000000001</v>
      </c>
      <c r="AB279" s="581">
        <v>3.57</v>
      </c>
      <c r="AC279" s="581">
        <v>1.04E-2</v>
      </c>
      <c r="AD279" s="592">
        <f t="shared" si="2"/>
        <v>0.37878787878787878</v>
      </c>
      <c r="AF279">
        <v>840</v>
      </c>
      <c r="AI279"/>
      <c r="AJ279"/>
    </row>
    <row r="280" spans="1:36" ht="15" x14ac:dyDescent="0.2">
      <c r="A280" s="510">
        <v>279</v>
      </c>
      <c r="B280" s="511" t="s">
        <v>1136</v>
      </c>
      <c r="C280" s="511" t="s">
        <v>1820</v>
      </c>
      <c r="D280" s="510">
        <v>50</v>
      </c>
      <c r="E280" s="510">
        <v>3</v>
      </c>
      <c r="F280" s="581">
        <v>380</v>
      </c>
      <c r="G280" s="581">
        <v>1110</v>
      </c>
      <c r="H280" s="582">
        <v>0.12</v>
      </c>
      <c r="I280" s="588">
        <v>0.16</v>
      </c>
      <c r="J280" s="582">
        <v>2.61</v>
      </c>
      <c r="K280" s="582">
        <v>0.31</v>
      </c>
      <c r="L280" s="602">
        <v>2.0299999999999998</v>
      </c>
      <c r="M280" s="582">
        <v>2.0299999999999998</v>
      </c>
      <c r="N280" s="588">
        <v>0.18</v>
      </c>
      <c r="O280" s="586">
        <v>0.05</v>
      </c>
      <c r="P280" s="528">
        <v>1.8E-3</v>
      </c>
      <c r="Q280" s="528">
        <v>2.5999999999999999E-3</v>
      </c>
      <c r="R280" s="528">
        <v>2.3E-3</v>
      </c>
      <c r="S280" s="591">
        <v>22</v>
      </c>
      <c r="T280" s="581">
        <v>2.13</v>
      </c>
      <c r="U280" s="581">
        <v>19.559999999999999</v>
      </c>
      <c r="V280" s="581">
        <v>9.5000000000000001E-2</v>
      </c>
      <c r="Z280" s="581">
        <v>1.6199999999999999E-2</v>
      </c>
      <c r="AA280" s="581">
        <v>9.7000000000000003E-2</v>
      </c>
      <c r="AB280" s="581">
        <v>4.09</v>
      </c>
      <c r="AC280" s="581">
        <v>2.2100000000000002E-2</v>
      </c>
      <c r="AD280" s="592">
        <f t="shared" si="2"/>
        <v>0.38314176245210729</v>
      </c>
      <c r="AF280">
        <v>850</v>
      </c>
      <c r="AI280"/>
      <c r="AJ280"/>
    </row>
    <row r="281" spans="1:36" ht="15" x14ac:dyDescent="0.2">
      <c r="A281" s="510">
        <v>280</v>
      </c>
      <c r="B281" s="511" t="s">
        <v>1136</v>
      </c>
      <c r="C281" s="511" t="s">
        <v>1820</v>
      </c>
      <c r="D281" s="510">
        <v>50</v>
      </c>
      <c r="E281" s="510">
        <v>3</v>
      </c>
      <c r="F281" s="581">
        <v>400</v>
      </c>
      <c r="G281" s="581">
        <v>1150</v>
      </c>
      <c r="H281" s="582">
        <v>0.12</v>
      </c>
      <c r="I281" s="588">
        <v>0.15</v>
      </c>
      <c r="J281" s="582">
        <v>2.44</v>
      </c>
      <c r="K281" s="582">
        <v>0.28999999999999998</v>
      </c>
      <c r="L281" s="602">
        <v>1.9</v>
      </c>
      <c r="M281" s="582">
        <v>1.9</v>
      </c>
      <c r="N281" s="588">
        <v>0.17</v>
      </c>
      <c r="O281" s="586">
        <v>0.05</v>
      </c>
      <c r="P281" s="528">
        <v>1.8E-3</v>
      </c>
      <c r="Q281" s="528">
        <v>2.5999999999999999E-3</v>
      </c>
      <c r="R281" s="528">
        <v>2.3E-3</v>
      </c>
      <c r="S281" s="591">
        <v>22</v>
      </c>
      <c r="T281" s="581">
        <v>2.13</v>
      </c>
      <c r="U281" s="581">
        <v>19.559999999999999</v>
      </c>
      <c r="V281" s="581">
        <v>9.5000000000000001E-2</v>
      </c>
      <c r="Z281" s="581">
        <v>1.6199999999999999E-2</v>
      </c>
      <c r="AA281" s="581">
        <v>9.7000000000000003E-2</v>
      </c>
      <c r="AB281" s="581">
        <v>4.09</v>
      </c>
      <c r="AC281" s="581">
        <v>2.2100000000000002E-2</v>
      </c>
      <c r="AD281" s="592">
        <f t="shared" si="2"/>
        <v>0.4098360655737705</v>
      </c>
      <c r="AF281">
        <v>870</v>
      </c>
      <c r="AI281"/>
      <c r="AJ281"/>
    </row>
    <row r="282" spans="1:36" ht="15" x14ac:dyDescent="0.2">
      <c r="A282" s="510">
        <v>281</v>
      </c>
      <c r="B282" s="511" t="s">
        <v>1136</v>
      </c>
      <c r="C282" s="511" t="s">
        <v>1821</v>
      </c>
      <c r="D282" s="510">
        <v>50</v>
      </c>
      <c r="E282" s="510">
        <v>3</v>
      </c>
      <c r="F282" s="581">
        <v>380</v>
      </c>
      <c r="G282" s="581">
        <v>1205</v>
      </c>
      <c r="H282" s="582">
        <v>0.14000000000000001</v>
      </c>
      <c r="I282" s="588">
        <v>0.18</v>
      </c>
      <c r="J282" s="582">
        <v>3.35</v>
      </c>
      <c r="K282" s="582">
        <v>0.35</v>
      </c>
      <c r="L282" s="602">
        <v>2.36</v>
      </c>
      <c r="M282" s="582">
        <v>2.36</v>
      </c>
      <c r="N282" s="588">
        <v>0.2</v>
      </c>
      <c r="O282" s="586">
        <v>0.06</v>
      </c>
      <c r="P282" s="528">
        <v>1.8E-3</v>
      </c>
      <c r="Q282" s="528">
        <v>2.5999999999999999E-3</v>
      </c>
      <c r="R282" s="528">
        <v>2.3E-3</v>
      </c>
      <c r="S282" s="591">
        <v>22</v>
      </c>
      <c r="T282" s="581">
        <v>2.2400000000000002</v>
      </c>
      <c r="U282" s="581">
        <v>19.559999999999999</v>
      </c>
      <c r="V282" s="581">
        <v>9.5000000000000001E-2</v>
      </c>
      <c r="Z282" s="581">
        <v>1.7100000000000001E-2</v>
      </c>
      <c r="AA282" s="581">
        <v>9.7000000000000003E-2</v>
      </c>
      <c r="AB282" s="581">
        <v>3.97</v>
      </c>
      <c r="AC282" s="581">
        <v>1.9599999999999999E-2</v>
      </c>
      <c r="AD282" s="592">
        <f t="shared" si="2"/>
        <v>0.29850746268656714</v>
      </c>
      <c r="AF282">
        <v>900</v>
      </c>
      <c r="AI282"/>
      <c r="AJ282"/>
    </row>
    <row r="283" spans="1:36" ht="15" x14ac:dyDescent="0.2">
      <c r="A283" s="510">
        <v>282</v>
      </c>
      <c r="B283" s="511" t="s">
        <v>1136</v>
      </c>
      <c r="C283" s="511" t="s">
        <v>1821</v>
      </c>
      <c r="D283" s="510">
        <v>50</v>
      </c>
      <c r="E283" s="510">
        <v>3</v>
      </c>
      <c r="F283" s="581">
        <v>400</v>
      </c>
      <c r="G283" s="581">
        <v>1260</v>
      </c>
      <c r="H283" s="582">
        <v>0.14000000000000001</v>
      </c>
      <c r="I283" s="588">
        <v>0.17</v>
      </c>
      <c r="J283" s="582">
        <v>3.16</v>
      </c>
      <c r="K283" s="582">
        <v>0.33</v>
      </c>
      <c r="L283" s="602">
        <v>2.2200000000000002</v>
      </c>
      <c r="M283" s="582">
        <v>2.2200000000000002</v>
      </c>
      <c r="N283" s="588">
        <v>0.19</v>
      </c>
      <c r="O283" s="586">
        <v>0.06</v>
      </c>
      <c r="P283" s="528">
        <v>1.8E-3</v>
      </c>
      <c r="Q283" s="528">
        <v>2.5999999999999999E-3</v>
      </c>
      <c r="R283" s="528">
        <v>2.3E-3</v>
      </c>
      <c r="S283" s="591">
        <v>22</v>
      </c>
      <c r="T283" s="581">
        <v>2.2400000000000002</v>
      </c>
      <c r="U283" s="581">
        <v>19.559999999999999</v>
      </c>
      <c r="V283" s="581">
        <v>9.5000000000000001E-2</v>
      </c>
      <c r="Z283" s="581">
        <v>1.7100000000000001E-2</v>
      </c>
      <c r="AA283" s="581">
        <v>9.7000000000000003E-2</v>
      </c>
      <c r="AB283" s="581">
        <v>3.97</v>
      </c>
      <c r="AC283" s="581">
        <v>1.9599999999999999E-2</v>
      </c>
      <c r="AD283" s="592">
        <f t="shared" si="2"/>
        <v>0.31645569620253161</v>
      </c>
      <c r="AF283">
        <v>910</v>
      </c>
      <c r="AI283"/>
      <c r="AJ283"/>
    </row>
    <row r="284" spans="1:36" ht="15" x14ac:dyDescent="0.2">
      <c r="A284" s="510">
        <v>283</v>
      </c>
      <c r="B284" s="511" t="s">
        <v>1136</v>
      </c>
      <c r="C284" s="511" t="s">
        <v>1822</v>
      </c>
      <c r="D284" s="510">
        <v>50</v>
      </c>
      <c r="E284" s="510">
        <v>3</v>
      </c>
      <c r="F284" s="581">
        <v>380</v>
      </c>
      <c r="G284" s="581">
        <v>1335</v>
      </c>
      <c r="H284" s="582">
        <v>0.11</v>
      </c>
      <c r="I284" s="588">
        <v>0.13</v>
      </c>
      <c r="J284" s="582">
        <v>2.14</v>
      </c>
      <c r="K284" s="582">
        <v>0.28000000000000003</v>
      </c>
      <c r="L284" s="602">
        <v>1.86</v>
      </c>
      <c r="M284" s="582">
        <v>1.86</v>
      </c>
      <c r="N284" s="588">
        <v>0.17</v>
      </c>
      <c r="O284" s="586">
        <v>0.06</v>
      </c>
      <c r="P284" s="528">
        <v>1.2999999999999999E-3</v>
      </c>
      <c r="Q284" s="528">
        <v>1.9E-3</v>
      </c>
      <c r="R284" s="528">
        <v>1.6999999999999999E-3</v>
      </c>
      <c r="S284" s="591">
        <v>22</v>
      </c>
      <c r="T284" s="581">
        <v>2.42</v>
      </c>
      <c r="U284" s="581">
        <v>19.559999999999999</v>
      </c>
      <c r="V284" s="581">
        <v>9.5000000000000001E-2</v>
      </c>
      <c r="Z284" s="581">
        <v>1.4500000000000001E-2</v>
      </c>
      <c r="AA284" s="581">
        <v>8.5000000000000006E-2</v>
      </c>
      <c r="AB284" s="581">
        <v>4.1500000000000004</v>
      </c>
      <c r="AC284" s="581">
        <v>1.89E-2</v>
      </c>
      <c r="AD284" s="592">
        <f t="shared" si="2"/>
        <v>0.46728971962616822</v>
      </c>
      <c r="AF284">
        <v>920</v>
      </c>
      <c r="AI284"/>
      <c r="AJ284"/>
    </row>
    <row r="285" spans="1:36" ht="15" x14ac:dyDescent="0.2">
      <c r="A285" s="510">
        <v>284</v>
      </c>
      <c r="B285" s="511" t="s">
        <v>1136</v>
      </c>
      <c r="C285" s="511" t="s">
        <v>1822</v>
      </c>
      <c r="D285" s="510">
        <v>50</v>
      </c>
      <c r="E285" s="510">
        <v>3</v>
      </c>
      <c r="F285" s="581">
        <v>400</v>
      </c>
      <c r="G285" s="581">
        <v>1400</v>
      </c>
      <c r="H285" s="582">
        <v>0.11</v>
      </c>
      <c r="I285" s="588">
        <v>0.13</v>
      </c>
      <c r="J285" s="582">
        <v>2.0299999999999998</v>
      </c>
      <c r="K285" s="582">
        <v>0.26</v>
      </c>
      <c r="L285" s="602">
        <v>1.76</v>
      </c>
      <c r="M285" s="582">
        <v>1.76</v>
      </c>
      <c r="N285" s="588">
        <v>0.16</v>
      </c>
      <c r="O285" s="586">
        <v>0.06</v>
      </c>
      <c r="P285" s="528">
        <v>1.2999999999999999E-3</v>
      </c>
      <c r="Q285" s="528">
        <v>1.9E-3</v>
      </c>
      <c r="R285" s="528">
        <v>1.6999999999999999E-3</v>
      </c>
      <c r="S285" s="591">
        <v>22</v>
      </c>
      <c r="T285" s="581">
        <v>2.42</v>
      </c>
      <c r="U285" s="581">
        <v>19.559999999999999</v>
      </c>
      <c r="V285" s="581">
        <v>9.5000000000000001E-2</v>
      </c>
      <c r="Z285" s="581">
        <v>1.4500000000000001E-2</v>
      </c>
      <c r="AA285" s="581">
        <v>8.5000000000000006E-2</v>
      </c>
      <c r="AB285" s="581">
        <v>4.1500000000000004</v>
      </c>
      <c r="AC285" s="581">
        <v>1.89E-2</v>
      </c>
      <c r="AD285" s="592">
        <f t="shared" si="2"/>
        <v>0.49261083743842371</v>
      </c>
      <c r="AF285">
        <v>930</v>
      </c>
      <c r="AI285"/>
      <c r="AJ285"/>
    </row>
    <row r="286" spans="1:36" ht="15" x14ac:dyDescent="0.2">
      <c r="A286" s="510">
        <v>285</v>
      </c>
      <c r="B286" s="511" t="s">
        <v>1136</v>
      </c>
      <c r="C286" s="511" t="s">
        <v>1823</v>
      </c>
      <c r="D286" s="510">
        <v>50</v>
      </c>
      <c r="E286" s="510">
        <v>3</v>
      </c>
      <c r="F286" s="581">
        <v>380</v>
      </c>
      <c r="G286" s="581">
        <v>1505</v>
      </c>
      <c r="H286" s="582">
        <v>0.15</v>
      </c>
      <c r="I286" s="588">
        <v>0.23</v>
      </c>
      <c r="J286" s="582">
        <v>2.95</v>
      </c>
      <c r="K286" s="582">
        <v>0.25</v>
      </c>
      <c r="L286" s="602">
        <v>2.1</v>
      </c>
      <c r="M286" s="582">
        <v>2.1</v>
      </c>
      <c r="N286" s="588">
        <v>0.2</v>
      </c>
      <c r="O286" s="586">
        <v>0.03</v>
      </c>
      <c r="P286" s="528">
        <v>1.1999999999999999E-3</v>
      </c>
      <c r="Q286" s="528">
        <v>1.6999999999999999E-3</v>
      </c>
      <c r="R286" s="528">
        <v>1.5E-3</v>
      </c>
      <c r="S286" s="591">
        <v>22</v>
      </c>
      <c r="T286" s="581">
        <v>1.71</v>
      </c>
      <c r="U286" s="581">
        <v>22.3</v>
      </c>
      <c r="V286" s="581">
        <v>6.5000000000000002E-2</v>
      </c>
      <c r="Z286" s="581">
        <v>1.77E-2</v>
      </c>
      <c r="AA286" s="581">
        <v>0.155</v>
      </c>
      <c r="AB286" s="581">
        <v>4.05</v>
      </c>
      <c r="AC286" s="581">
        <v>3.5999999999999997E-2</v>
      </c>
      <c r="AD286" s="592">
        <f t="shared" si="2"/>
        <v>0.33898305084745761</v>
      </c>
      <c r="AF286">
        <v>940</v>
      </c>
      <c r="AI286"/>
      <c r="AJ286"/>
    </row>
    <row r="287" spans="1:36" ht="15" x14ac:dyDescent="0.2">
      <c r="A287" s="510">
        <v>286</v>
      </c>
      <c r="B287" s="511" t="s">
        <v>1136</v>
      </c>
      <c r="C287" s="511" t="s">
        <v>1823</v>
      </c>
      <c r="D287" s="510">
        <v>50</v>
      </c>
      <c r="E287" s="510">
        <v>3</v>
      </c>
      <c r="F287" s="581">
        <v>400</v>
      </c>
      <c r="G287" s="581">
        <v>1550</v>
      </c>
      <c r="H287" s="582">
        <v>0.14000000000000001</v>
      </c>
      <c r="I287" s="588">
        <v>0.21</v>
      </c>
      <c r="J287" s="582">
        <v>2.74</v>
      </c>
      <c r="K287" s="582">
        <v>0.23</v>
      </c>
      <c r="L287" s="602">
        <v>1.96</v>
      </c>
      <c r="M287" s="582">
        <v>1.96</v>
      </c>
      <c r="N287" s="588">
        <v>0.19</v>
      </c>
      <c r="O287" s="586">
        <v>0.03</v>
      </c>
      <c r="P287" s="528">
        <v>1.1999999999999999E-3</v>
      </c>
      <c r="Q287" s="528">
        <v>1.6999999999999999E-3</v>
      </c>
      <c r="R287" s="528">
        <v>1.5E-3</v>
      </c>
      <c r="S287" s="591">
        <v>22</v>
      </c>
      <c r="T287" s="581">
        <v>1.71</v>
      </c>
      <c r="U287" s="581">
        <v>22.3</v>
      </c>
      <c r="V287" s="581">
        <v>6.5000000000000002E-2</v>
      </c>
      <c r="Z287" s="581">
        <v>1.77E-2</v>
      </c>
      <c r="AA287" s="581">
        <v>0.155</v>
      </c>
      <c r="AB287" s="581">
        <v>4.05</v>
      </c>
      <c r="AC287" s="581">
        <v>3.5999999999999997E-2</v>
      </c>
      <c r="AD287" s="592">
        <f t="shared" si="2"/>
        <v>0.36496350364963503</v>
      </c>
      <c r="AF287">
        <v>950</v>
      </c>
      <c r="AI287"/>
      <c r="AJ287"/>
    </row>
    <row r="288" spans="1:36" ht="15" x14ac:dyDescent="0.2">
      <c r="A288" s="510">
        <v>287</v>
      </c>
      <c r="B288" s="511" t="s">
        <v>1136</v>
      </c>
      <c r="C288" s="511" t="s">
        <v>1824</v>
      </c>
      <c r="D288" s="510">
        <v>50</v>
      </c>
      <c r="E288" s="510">
        <v>3</v>
      </c>
      <c r="F288" s="581">
        <v>380</v>
      </c>
      <c r="G288" s="581">
        <v>1615</v>
      </c>
      <c r="H288" s="582">
        <v>0.14000000000000001</v>
      </c>
      <c r="I288" s="588">
        <v>0.2</v>
      </c>
      <c r="J288" s="582">
        <v>2.78</v>
      </c>
      <c r="K288" s="582">
        <v>0.24</v>
      </c>
      <c r="L288" s="602">
        <v>1.98</v>
      </c>
      <c r="M288" s="582">
        <v>1.98</v>
      </c>
      <c r="N288" s="588">
        <v>0.18</v>
      </c>
      <c r="O288" s="586">
        <v>0.03</v>
      </c>
      <c r="P288" s="528">
        <v>1.1999999999999999E-3</v>
      </c>
      <c r="Q288" s="528">
        <v>1.6999999999999999E-3</v>
      </c>
      <c r="R288" s="528">
        <v>1.5E-3</v>
      </c>
      <c r="S288" s="591">
        <v>22</v>
      </c>
      <c r="T288" s="581">
        <v>1.82</v>
      </c>
      <c r="U288" s="581">
        <v>22.3</v>
      </c>
      <c r="V288" s="581">
        <v>6.5000000000000002E-2</v>
      </c>
      <c r="Z288" s="581">
        <v>1.44E-2</v>
      </c>
      <c r="AA288" s="581">
        <v>0.14499999999999999</v>
      </c>
      <c r="AB288" s="581">
        <v>3.99</v>
      </c>
      <c r="AC288" s="581">
        <v>2.5999999999999999E-2</v>
      </c>
      <c r="AD288" s="592">
        <f t="shared" si="2"/>
        <v>0.35971223021582738</v>
      </c>
      <c r="AF288">
        <v>955</v>
      </c>
      <c r="AI288"/>
      <c r="AJ288"/>
    </row>
    <row r="289" spans="1:36" ht="15" x14ac:dyDescent="0.2">
      <c r="A289" s="510">
        <v>288</v>
      </c>
      <c r="B289" s="511" t="s">
        <v>1136</v>
      </c>
      <c r="C289" s="511" t="s">
        <v>1824</v>
      </c>
      <c r="D289" s="510">
        <v>50</v>
      </c>
      <c r="E289" s="510">
        <v>3</v>
      </c>
      <c r="F289" s="581">
        <v>400</v>
      </c>
      <c r="G289" s="581">
        <v>1650</v>
      </c>
      <c r="H289" s="582">
        <v>0.13</v>
      </c>
      <c r="I289" s="588">
        <v>0.18</v>
      </c>
      <c r="J289" s="582">
        <v>2.56</v>
      </c>
      <c r="K289" s="582">
        <v>0.22</v>
      </c>
      <c r="L289" s="602">
        <v>1.82</v>
      </c>
      <c r="M289" s="582">
        <v>1.82</v>
      </c>
      <c r="N289" s="588">
        <v>0.17</v>
      </c>
      <c r="O289" s="586">
        <v>0.03</v>
      </c>
      <c r="P289" s="528">
        <v>1.1999999999999999E-3</v>
      </c>
      <c r="Q289" s="528">
        <v>1.6999999999999999E-3</v>
      </c>
      <c r="R289" s="528">
        <v>1.5E-3</v>
      </c>
      <c r="S289" s="591">
        <v>22</v>
      </c>
      <c r="T289" s="581">
        <v>1.82</v>
      </c>
      <c r="U289" s="581">
        <v>22.3</v>
      </c>
      <c r="V289" s="581">
        <v>6.5000000000000002E-2</v>
      </c>
      <c r="Z289" s="581">
        <v>1.44E-2</v>
      </c>
      <c r="AA289" s="581">
        <v>0.14499999999999999</v>
      </c>
      <c r="AB289" s="581">
        <v>3.99</v>
      </c>
      <c r="AC289" s="581">
        <v>2.5999999999999999E-2</v>
      </c>
      <c r="AD289" s="592">
        <f t="shared" si="2"/>
        <v>0.390625</v>
      </c>
      <c r="AF289">
        <v>975</v>
      </c>
      <c r="AI289"/>
      <c r="AJ289"/>
    </row>
    <row r="290" spans="1:36" ht="15" x14ac:dyDescent="0.2">
      <c r="A290" s="510">
        <v>289</v>
      </c>
      <c r="B290" s="511" t="s">
        <v>1136</v>
      </c>
      <c r="C290" s="511" t="s">
        <v>1825</v>
      </c>
      <c r="D290" s="510">
        <v>50</v>
      </c>
      <c r="E290" s="510">
        <v>3</v>
      </c>
      <c r="F290" s="581">
        <v>380</v>
      </c>
      <c r="G290" s="581">
        <v>1700</v>
      </c>
      <c r="H290" s="582">
        <v>0.14000000000000001</v>
      </c>
      <c r="I290" s="588">
        <v>0.19</v>
      </c>
      <c r="J290" s="582">
        <v>2.5099999999999998</v>
      </c>
      <c r="K290" s="582">
        <v>0.22</v>
      </c>
      <c r="L290" s="602">
        <v>1.86</v>
      </c>
      <c r="M290" s="582">
        <v>1.86</v>
      </c>
      <c r="N290" s="588">
        <v>0.17</v>
      </c>
      <c r="O290" s="586">
        <v>0.03</v>
      </c>
      <c r="P290" s="528">
        <v>8.9999999999999998E-4</v>
      </c>
      <c r="Q290" s="528">
        <v>1.1999999999999999E-3</v>
      </c>
      <c r="R290" s="528">
        <v>1.1000000000000001E-3</v>
      </c>
      <c r="S290" s="591">
        <v>22</v>
      </c>
      <c r="T290" s="581">
        <v>1.95</v>
      </c>
      <c r="U290" s="581">
        <v>22.3</v>
      </c>
      <c r="V290" s="581">
        <v>6.5000000000000002E-2</v>
      </c>
      <c r="Z290" s="581">
        <v>1.6500000000000001E-2</v>
      </c>
      <c r="AA290" s="581">
        <v>0.15</v>
      </c>
      <c r="AB290" s="581">
        <v>4.29</v>
      </c>
      <c r="AC290" s="581">
        <v>2.8000000000000001E-2</v>
      </c>
      <c r="AD290" s="592">
        <f t="shared" si="2"/>
        <v>0.39840637450199207</v>
      </c>
      <c r="AF290">
        <v>992</v>
      </c>
      <c r="AI290"/>
      <c r="AJ290"/>
    </row>
    <row r="291" spans="1:36" ht="15" x14ac:dyDescent="0.2">
      <c r="A291" s="510">
        <v>290</v>
      </c>
      <c r="B291" s="511" t="s">
        <v>1136</v>
      </c>
      <c r="C291" s="511" t="s">
        <v>1825</v>
      </c>
      <c r="D291" s="510">
        <v>50</v>
      </c>
      <c r="E291" s="510">
        <v>3</v>
      </c>
      <c r="F291" s="581">
        <v>400</v>
      </c>
      <c r="G291" s="581">
        <v>1750</v>
      </c>
      <c r="H291" s="582">
        <v>0.13</v>
      </c>
      <c r="I291" s="588">
        <v>0.18</v>
      </c>
      <c r="J291" s="582">
        <v>2.33</v>
      </c>
      <c r="K291" s="582">
        <v>0.2</v>
      </c>
      <c r="L291" s="602">
        <v>1.73</v>
      </c>
      <c r="M291" s="582">
        <v>1.73</v>
      </c>
      <c r="N291" s="588">
        <v>0.16</v>
      </c>
      <c r="O291" s="586">
        <v>0.03</v>
      </c>
      <c r="P291" s="528">
        <v>8.9999999999999998E-4</v>
      </c>
      <c r="Q291" s="528">
        <v>1.1999999999999999E-3</v>
      </c>
      <c r="R291" s="528">
        <v>1.1000000000000001E-3</v>
      </c>
      <c r="S291" s="591">
        <v>22</v>
      </c>
      <c r="T291" s="581">
        <v>1.95</v>
      </c>
      <c r="U291" s="581">
        <v>22.3</v>
      </c>
      <c r="V291" s="581">
        <v>6.5000000000000002E-2</v>
      </c>
      <c r="Z291" s="581">
        <v>1.6500000000000001E-2</v>
      </c>
      <c r="AA291" s="581">
        <v>0.15</v>
      </c>
      <c r="AB291" s="581">
        <v>4.29</v>
      </c>
      <c r="AC291" s="581">
        <v>2.8000000000000001E-2</v>
      </c>
      <c r="AD291" s="592">
        <f t="shared" si="2"/>
        <v>0.42918454935622319</v>
      </c>
      <c r="AF291">
        <v>1000</v>
      </c>
      <c r="AI291"/>
      <c r="AJ291"/>
    </row>
    <row r="292" spans="1:36" ht="15" x14ac:dyDescent="0.2">
      <c r="A292" s="510">
        <v>291</v>
      </c>
      <c r="B292" s="511" t="s">
        <v>1136</v>
      </c>
      <c r="C292" s="511" t="s">
        <v>1826</v>
      </c>
      <c r="D292" s="510">
        <v>50</v>
      </c>
      <c r="E292" s="510">
        <v>3</v>
      </c>
      <c r="F292" s="581">
        <v>380</v>
      </c>
      <c r="G292" s="581">
        <v>1845</v>
      </c>
      <c r="H292" s="582">
        <v>0.15</v>
      </c>
      <c r="I292" s="588">
        <v>0.2</v>
      </c>
      <c r="J292" s="582">
        <v>2.75</v>
      </c>
      <c r="K292" s="582">
        <v>0.24</v>
      </c>
      <c r="L292" s="602">
        <v>2.02</v>
      </c>
      <c r="M292" s="582">
        <v>2.02</v>
      </c>
      <c r="N292" s="588">
        <v>0.17</v>
      </c>
      <c r="O292" s="586">
        <v>0.03</v>
      </c>
      <c r="P292" s="528">
        <v>8.9999999999999998E-4</v>
      </c>
      <c r="Q292" s="528">
        <v>1.2200000000000001E-2</v>
      </c>
      <c r="R292" s="528">
        <v>1.06E-2</v>
      </c>
      <c r="S292" s="591">
        <v>22</v>
      </c>
      <c r="T292" s="581">
        <v>1.95</v>
      </c>
      <c r="U292" s="581">
        <v>22.3</v>
      </c>
      <c r="V292" s="581">
        <v>6.5000000000000002E-2</v>
      </c>
      <c r="Z292" s="581">
        <v>1.6500000000000001E-2</v>
      </c>
      <c r="AA292" s="581">
        <v>0.15</v>
      </c>
      <c r="AB292" s="581">
        <v>4.29</v>
      </c>
      <c r="AC292" s="581">
        <v>2.76E-2</v>
      </c>
      <c r="AD292" s="592">
        <f t="shared" si="2"/>
        <v>0.36363636363636365</v>
      </c>
      <c r="AF292">
        <v>1005</v>
      </c>
      <c r="AI292"/>
      <c r="AJ292"/>
    </row>
    <row r="293" spans="1:36" ht="15" x14ac:dyDescent="0.2">
      <c r="A293" s="510">
        <v>292</v>
      </c>
      <c r="B293" s="511" t="s">
        <v>1136</v>
      </c>
      <c r="C293" s="511" t="s">
        <v>1826</v>
      </c>
      <c r="D293" s="510">
        <v>50</v>
      </c>
      <c r="E293" s="510">
        <v>3</v>
      </c>
      <c r="F293" s="581">
        <v>400</v>
      </c>
      <c r="G293" s="581">
        <v>1900</v>
      </c>
      <c r="H293" s="582">
        <v>0.14000000000000001</v>
      </c>
      <c r="I293" s="588">
        <v>0.19</v>
      </c>
      <c r="J293" s="582">
        <v>2.56</v>
      </c>
      <c r="K293" s="582">
        <v>0.22</v>
      </c>
      <c r="L293" s="602">
        <v>1.88</v>
      </c>
      <c r="M293" s="582">
        <v>1.88</v>
      </c>
      <c r="N293" s="588">
        <v>0.16</v>
      </c>
      <c r="O293" s="586">
        <v>0.03</v>
      </c>
      <c r="P293" s="528">
        <v>8.9999999999999998E-4</v>
      </c>
      <c r="Q293" s="528">
        <v>1.2200000000000001E-2</v>
      </c>
      <c r="R293" s="528">
        <v>1.06E-2</v>
      </c>
      <c r="S293" s="591">
        <v>22</v>
      </c>
      <c r="T293" s="581">
        <v>1.95</v>
      </c>
      <c r="U293" s="581">
        <v>22.3</v>
      </c>
      <c r="V293" s="581">
        <v>6.5000000000000002E-2</v>
      </c>
      <c r="Z293" s="581">
        <v>1.6500000000000001E-2</v>
      </c>
      <c r="AA293" s="581">
        <v>0.15</v>
      </c>
      <c r="AB293" s="581">
        <v>4.29</v>
      </c>
      <c r="AC293" s="581">
        <v>2.76E-2</v>
      </c>
      <c r="AD293" s="592">
        <f t="shared" si="2"/>
        <v>0.390625</v>
      </c>
      <c r="AF293">
        <v>1016</v>
      </c>
      <c r="AI293"/>
      <c r="AJ293"/>
    </row>
    <row r="294" spans="1:36" ht="15" x14ac:dyDescent="0.2">
      <c r="A294" s="510">
        <v>293</v>
      </c>
      <c r="B294" s="511" t="s">
        <v>1136</v>
      </c>
      <c r="C294" s="511" t="s">
        <v>1827</v>
      </c>
      <c r="D294" s="510">
        <v>50</v>
      </c>
      <c r="E294" s="510">
        <v>3</v>
      </c>
      <c r="F294" s="581">
        <v>380</v>
      </c>
      <c r="G294" s="581">
        <v>2020</v>
      </c>
      <c r="H294" s="582">
        <v>0.13</v>
      </c>
      <c r="I294" s="588">
        <v>0.18</v>
      </c>
      <c r="J294" s="582">
        <v>2.56</v>
      </c>
      <c r="K294" s="582">
        <v>0.22</v>
      </c>
      <c r="L294" s="602">
        <v>1.93</v>
      </c>
      <c r="M294" s="582">
        <v>1.93</v>
      </c>
      <c r="N294" s="588">
        <v>0.16</v>
      </c>
      <c r="O294" s="586">
        <v>0.03</v>
      </c>
      <c r="P294" s="528">
        <v>8.9999999999999998E-4</v>
      </c>
      <c r="Q294" s="528">
        <v>1E-3</v>
      </c>
      <c r="R294" s="528">
        <v>8.9999999999999998E-4</v>
      </c>
      <c r="S294" s="591">
        <v>22</v>
      </c>
      <c r="T294" s="581">
        <v>2.15</v>
      </c>
      <c r="U294" s="581">
        <v>22.3</v>
      </c>
      <c r="V294" s="581">
        <v>6.5000000000000002E-2</v>
      </c>
      <c r="Z294" s="581">
        <v>1.4999999999999999E-2</v>
      </c>
      <c r="AA294" s="581">
        <v>0.15</v>
      </c>
      <c r="AB294" s="581">
        <v>4.49</v>
      </c>
      <c r="AC294" s="581">
        <v>0.28399999999999997</v>
      </c>
      <c r="AD294" s="592">
        <f t="shared" si="2"/>
        <v>0.390625</v>
      </c>
      <c r="AF294">
        <v>1020</v>
      </c>
      <c r="AI294"/>
      <c r="AJ294"/>
    </row>
    <row r="295" spans="1:36" ht="15" x14ac:dyDescent="0.2">
      <c r="A295" s="510">
        <v>294</v>
      </c>
      <c r="B295" s="511" t="s">
        <v>1136</v>
      </c>
      <c r="C295" s="511" t="s">
        <v>1827</v>
      </c>
      <c r="D295" s="510">
        <v>50</v>
      </c>
      <c r="E295" s="510">
        <v>3</v>
      </c>
      <c r="F295" s="581">
        <v>400</v>
      </c>
      <c r="G295" s="581">
        <v>2080</v>
      </c>
      <c r="H295" s="582">
        <v>0.12</v>
      </c>
      <c r="I295" s="588">
        <v>0.17</v>
      </c>
      <c r="J295" s="582">
        <v>2.38</v>
      </c>
      <c r="K295" s="582">
        <v>0.2</v>
      </c>
      <c r="L295" s="602">
        <v>1.79</v>
      </c>
      <c r="M295" s="582">
        <v>1.79</v>
      </c>
      <c r="N295" s="588">
        <v>0.15</v>
      </c>
      <c r="O295" s="586">
        <v>0.03</v>
      </c>
      <c r="P295" s="528">
        <v>8.9999999999999998E-4</v>
      </c>
      <c r="Q295" s="528">
        <v>1E-3</v>
      </c>
      <c r="R295" s="528">
        <v>8.9999999999999993E-3</v>
      </c>
      <c r="S295" s="591">
        <v>22</v>
      </c>
      <c r="T295" s="581">
        <v>2.15</v>
      </c>
      <c r="U295" s="581">
        <v>22.3</v>
      </c>
      <c r="V295" s="581">
        <v>6.5000000000000002E-2</v>
      </c>
      <c r="Z295" s="581">
        <v>1.4999999999999999E-2</v>
      </c>
      <c r="AA295" s="581">
        <v>0.15</v>
      </c>
      <c r="AB295" s="581">
        <v>4.49</v>
      </c>
      <c r="AC295" s="581">
        <v>0.28399999999999997</v>
      </c>
      <c r="AD295" s="592">
        <f t="shared" si="2"/>
        <v>0.42016806722689076</v>
      </c>
      <c r="AF295">
        <v>1025</v>
      </c>
      <c r="AI295"/>
      <c r="AJ295"/>
    </row>
    <row r="296" spans="1:36" ht="15" x14ac:dyDescent="0.2">
      <c r="A296" s="510">
        <v>295</v>
      </c>
      <c r="B296" s="511" t="s">
        <v>1136</v>
      </c>
      <c r="C296" s="511" t="s">
        <v>1828</v>
      </c>
      <c r="D296" s="510">
        <v>50</v>
      </c>
      <c r="E296" s="510">
        <v>3</v>
      </c>
      <c r="F296" s="581">
        <v>380</v>
      </c>
      <c r="G296" s="581">
        <v>2135</v>
      </c>
      <c r="H296" s="582">
        <v>0.12</v>
      </c>
      <c r="I296" s="588">
        <v>0.17</v>
      </c>
      <c r="J296" s="582">
        <v>2.1800000000000002</v>
      </c>
      <c r="K296" s="582">
        <v>0.19</v>
      </c>
      <c r="L296" s="602">
        <v>1.73</v>
      </c>
      <c r="M296" s="582">
        <v>1.73</v>
      </c>
      <c r="N296" s="588">
        <v>0.15</v>
      </c>
      <c r="O296" s="586">
        <v>0.03</v>
      </c>
      <c r="P296" s="528">
        <v>5.9999999999999995E-4</v>
      </c>
      <c r="Q296" s="528">
        <v>8.9999999999999998E-4</v>
      </c>
      <c r="R296" s="528">
        <v>8.0000000000000004E-4</v>
      </c>
      <c r="S296" s="591">
        <v>22</v>
      </c>
      <c r="T296" s="581">
        <v>2.38</v>
      </c>
      <c r="U296" s="581">
        <v>20.100000000000001</v>
      </c>
      <c r="V296" s="581">
        <v>5.7000000000000002E-2</v>
      </c>
      <c r="Z296" s="581">
        <v>1.3299999999999999E-2</v>
      </c>
      <c r="AA296" s="581">
        <v>0.159</v>
      </c>
      <c r="AB296" s="581">
        <v>4.83</v>
      </c>
      <c r="AC296" s="581">
        <v>3.2000000000000001E-2</v>
      </c>
      <c r="AD296" s="592">
        <f t="shared" ref="AD296:AD299" si="3">1/J296</f>
        <v>0.4587155963302752</v>
      </c>
      <c r="AF296">
        <v>1030</v>
      </c>
      <c r="AI296"/>
      <c r="AJ296"/>
    </row>
    <row r="297" spans="1:36" ht="15" x14ac:dyDescent="0.2">
      <c r="A297" s="510">
        <v>296</v>
      </c>
      <c r="B297" s="511" t="s">
        <v>1136</v>
      </c>
      <c r="C297" s="511" t="s">
        <v>1828</v>
      </c>
      <c r="D297" s="510">
        <v>50</v>
      </c>
      <c r="E297" s="510">
        <v>3</v>
      </c>
      <c r="F297" s="581">
        <v>400</v>
      </c>
      <c r="G297" s="581">
        <v>2250</v>
      </c>
      <c r="H297" s="582">
        <v>0.12</v>
      </c>
      <c r="I297" s="588">
        <v>0.16</v>
      </c>
      <c r="J297" s="582">
        <v>2.0699999999999998</v>
      </c>
      <c r="K297" s="582">
        <v>0.18</v>
      </c>
      <c r="L297" s="602">
        <v>1.65</v>
      </c>
      <c r="M297" s="582">
        <v>1.65</v>
      </c>
      <c r="N297" s="588">
        <v>0.14000000000000001</v>
      </c>
      <c r="O297" s="586">
        <v>0.03</v>
      </c>
      <c r="P297" s="528">
        <v>5.9999999999999995E-4</v>
      </c>
      <c r="Q297" s="528">
        <v>8.9999999999999998E-4</v>
      </c>
      <c r="R297" s="528">
        <v>8.0000000000000004E-4</v>
      </c>
      <c r="S297" s="591">
        <v>22</v>
      </c>
      <c r="T297" s="581">
        <v>2.38</v>
      </c>
      <c r="U297" s="581">
        <v>20.100000000000001</v>
      </c>
      <c r="V297" s="581">
        <v>5.7000000000000002E-2</v>
      </c>
      <c r="Z297" s="581">
        <v>1.3299999999999999E-2</v>
      </c>
      <c r="AA297" s="581">
        <v>0.159</v>
      </c>
      <c r="AB297" s="581">
        <v>4.83</v>
      </c>
      <c r="AC297" s="581">
        <v>3.2000000000000001E-2</v>
      </c>
      <c r="AD297" s="592">
        <f t="shared" si="3"/>
        <v>0.48309178743961356</v>
      </c>
      <c r="AF297">
        <v>1038</v>
      </c>
      <c r="AI297"/>
      <c r="AJ297"/>
    </row>
    <row r="298" spans="1:36" ht="15" x14ac:dyDescent="0.2">
      <c r="A298" s="510">
        <v>297</v>
      </c>
      <c r="B298" s="511" t="s">
        <v>1136</v>
      </c>
      <c r="C298" s="511" t="s">
        <v>1829</v>
      </c>
      <c r="D298" s="510">
        <v>50</v>
      </c>
      <c r="E298" s="510">
        <v>3</v>
      </c>
      <c r="F298" s="581">
        <v>380</v>
      </c>
      <c r="G298" s="581">
        <v>2425</v>
      </c>
      <c r="H298" s="582">
        <v>0.13</v>
      </c>
      <c r="I298" s="588">
        <v>0.17</v>
      </c>
      <c r="J298" s="582">
        <v>2.54</v>
      </c>
      <c r="K298" s="582">
        <v>0.25</v>
      </c>
      <c r="L298" s="602">
        <v>1.96</v>
      </c>
      <c r="M298" s="582">
        <v>1.96</v>
      </c>
      <c r="N298" s="588">
        <v>0.17</v>
      </c>
      <c r="O298" s="586">
        <v>0.04</v>
      </c>
      <c r="P298" s="528">
        <v>5.9999999999999995E-4</v>
      </c>
      <c r="Q298" s="528">
        <v>8.0000000000000004E-4</v>
      </c>
      <c r="R298" s="528">
        <v>6.9999999999999999E-4</v>
      </c>
      <c r="S298" s="591">
        <v>22</v>
      </c>
      <c r="T298" s="581">
        <v>1.84</v>
      </c>
      <c r="U298" s="581">
        <v>20.100000000000001</v>
      </c>
      <c r="V298" s="581">
        <v>5.7000000000000002E-2</v>
      </c>
      <c r="Z298" s="581">
        <v>7.6E-3</v>
      </c>
      <c r="AA298" s="581">
        <v>0.16400000000000001</v>
      </c>
      <c r="AB298" s="581">
        <v>4.9800000000000004</v>
      </c>
      <c r="AC298" s="581">
        <v>3.6999999999999998E-2</v>
      </c>
      <c r="AD298" s="592">
        <f t="shared" si="3"/>
        <v>0.39370078740157477</v>
      </c>
      <c r="AF298">
        <v>1040</v>
      </c>
      <c r="AI298"/>
      <c r="AJ298"/>
    </row>
    <row r="299" spans="1:36" ht="15" x14ac:dyDescent="0.2">
      <c r="A299" s="510">
        <v>298</v>
      </c>
      <c r="B299" s="511" t="s">
        <v>1136</v>
      </c>
      <c r="C299" s="511" t="s">
        <v>1829</v>
      </c>
      <c r="D299" s="510">
        <v>50</v>
      </c>
      <c r="E299" s="510">
        <v>3</v>
      </c>
      <c r="F299" s="581">
        <v>400</v>
      </c>
      <c r="G299" s="581">
        <v>2500</v>
      </c>
      <c r="H299" s="582">
        <v>0.12</v>
      </c>
      <c r="I299" s="588">
        <v>0.16</v>
      </c>
      <c r="J299" s="582">
        <v>2.36</v>
      </c>
      <c r="K299" s="582">
        <v>0.24</v>
      </c>
      <c r="L299" s="602">
        <v>1.82</v>
      </c>
      <c r="M299" s="582">
        <v>1.82</v>
      </c>
      <c r="N299" s="588">
        <v>0.15</v>
      </c>
      <c r="O299" s="586">
        <v>0.03</v>
      </c>
      <c r="P299" s="528">
        <v>5.9999999999999995E-4</v>
      </c>
      <c r="Q299" s="528">
        <v>8.0000000000000004E-4</v>
      </c>
      <c r="R299" s="528">
        <v>6.9999999999999999E-4</v>
      </c>
      <c r="S299" s="591">
        <v>22</v>
      </c>
      <c r="T299" s="581">
        <v>1.84</v>
      </c>
      <c r="U299" s="581">
        <v>20.100000000000001</v>
      </c>
      <c r="V299" s="581">
        <v>5.7000000000000002E-2</v>
      </c>
      <c r="Z299" s="581">
        <v>7.6E-3</v>
      </c>
      <c r="AA299" s="581">
        <v>0.16400000000000001</v>
      </c>
      <c r="AB299" s="581">
        <v>4.9800000000000004</v>
      </c>
      <c r="AC299" s="581">
        <v>3.6999999999999998E-2</v>
      </c>
      <c r="AD299" s="592">
        <f t="shared" si="3"/>
        <v>0.42372881355932207</v>
      </c>
      <c r="AF299">
        <v>1050</v>
      </c>
      <c r="AI299"/>
      <c r="AJ299"/>
    </row>
    <row r="300" spans="1:36" ht="30" customHeight="1" x14ac:dyDescent="0.2">
      <c r="A300" s="510">
        <v>299</v>
      </c>
      <c r="B300" s="511" t="s">
        <v>1830</v>
      </c>
      <c r="C300" s="593" t="s">
        <v>1831</v>
      </c>
      <c r="D300" s="510">
        <v>50</v>
      </c>
      <c r="E300" s="510">
        <v>3</v>
      </c>
      <c r="F300" s="581">
        <v>380</v>
      </c>
      <c r="G300" s="581">
        <v>196</v>
      </c>
      <c r="H300" s="582">
        <v>4.8099999999999997E-2</v>
      </c>
      <c r="I300" s="594">
        <v>8.4900000000000003E-2</v>
      </c>
      <c r="J300" s="594">
        <v>1.724</v>
      </c>
      <c r="K300" s="594">
        <v>0.17199999999999999</v>
      </c>
      <c r="L300" s="594">
        <v>0.84799999999999998</v>
      </c>
      <c r="M300" s="594">
        <v>0.84799999999999998</v>
      </c>
      <c r="N300" s="594">
        <v>0.112</v>
      </c>
      <c r="O300" s="594">
        <v>2.8500000000000001E-2</v>
      </c>
      <c r="P300" s="595">
        <v>1.2999999999999999E-2</v>
      </c>
      <c r="Q300" s="606">
        <v>1.2999999999999999E-2</v>
      </c>
      <c r="R300" s="606">
        <v>1.2999999999999999E-2</v>
      </c>
      <c r="S300" s="591">
        <v>20</v>
      </c>
      <c r="T300" s="595">
        <v>3.9049999999999998</v>
      </c>
      <c r="U300" s="595">
        <v>15.28</v>
      </c>
      <c r="V300" s="595">
        <v>0.68500000000000005</v>
      </c>
      <c r="W300" s="595"/>
      <c r="X300" s="595"/>
      <c r="Y300" s="595"/>
      <c r="Z300" s="595">
        <v>1.0999999999999999E-2</v>
      </c>
      <c r="AA300" s="595">
        <v>7.2999999999999995E-2</v>
      </c>
      <c r="AB300" s="581">
        <v>0.7</v>
      </c>
      <c r="AC300" s="581">
        <v>1.4999999999999999E-2</v>
      </c>
      <c r="AD300" s="592">
        <v>0.44</v>
      </c>
      <c r="AF300">
        <v>1070</v>
      </c>
      <c r="AI300"/>
      <c r="AJ300"/>
    </row>
    <row r="301" spans="1:36" ht="45" x14ac:dyDescent="0.2">
      <c r="A301" s="510">
        <v>300</v>
      </c>
      <c r="B301" s="511" t="s">
        <v>1830</v>
      </c>
      <c r="C301" s="593" t="s">
        <v>1831</v>
      </c>
      <c r="D301" s="510">
        <v>50</v>
      </c>
      <c r="E301" s="510">
        <v>3</v>
      </c>
      <c r="F301" s="581">
        <v>400</v>
      </c>
      <c r="G301" s="581">
        <v>196</v>
      </c>
      <c r="H301" s="582">
        <v>4.8099999999999997E-2</v>
      </c>
      <c r="I301" s="594">
        <v>8.4900000000000003E-2</v>
      </c>
      <c r="J301" s="594">
        <v>1.724</v>
      </c>
      <c r="K301" s="594">
        <v>0.17199999999999999</v>
      </c>
      <c r="L301" s="594">
        <v>0.84799999999999998</v>
      </c>
      <c r="M301" s="594">
        <v>0.84799999999999998</v>
      </c>
      <c r="N301" s="594">
        <v>0.112</v>
      </c>
      <c r="O301" s="594">
        <v>2.8500000000000001E-2</v>
      </c>
      <c r="P301" s="595">
        <v>1.2999999999999999E-2</v>
      </c>
      <c r="Q301" s="606">
        <v>1.2999999999999999E-2</v>
      </c>
      <c r="R301" s="606">
        <v>1.2999999999999999E-2</v>
      </c>
      <c r="S301" s="591">
        <v>20</v>
      </c>
      <c r="T301" s="595">
        <v>3.9049999999999998</v>
      </c>
      <c r="U301" s="595">
        <v>15.28</v>
      </c>
      <c r="V301" s="595">
        <v>0.68500000000000005</v>
      </c>
      <c r="W301" s="595"/>
      <c r="X301" s="595"/>
      <c r="Y301" s="595"/>
      <c r="Z301" s="595">
        <v>1.0999999999999999E-2</v>
      </c>
      <c r="AA301" s="595">
        <v>7.2999999999999995E-2</v>
      </c>
      <c r="AB301" s="581">
        <v>0.7</v>
      </c>
      <c r="AC301" s="581">
        <v>1.4999999999999999E-2</v>
      </c>
      <c r="AD301" s="592">
        <v>0.44</v>
      </c>
      <c r="AF301">
        <v>1110</v>
      </c>
      <c r="AI301"/>
      <c r="AJ301"/>
    </row>
    <row r="302" spans="1:36" ht="45" x14ac:dyDescent="0.2">
      <c r="A302" s="510">
        <v>301</v>
      </c>
      <c r="B302" s="511" t="s">
        <v>1830</v>
      </c>
      <c r="C302" s="593" t="s">
        <v>1832</v>
      </c>
      <c r="D302" s="510">
        <v>50</v>
      </c>
      <c r="E302" s="510">
        <v>3</v>
      </c>
      <c r="F302" s="581">
        <v>380</v>
      </c>
      <c r="G302" s="581">
        <v>188</v>
      </c>
      <c r="H302" s="582">
        <v>4.8099999999999997E-2</v>
      </c>
      <c r="I302" s="594">
        <v>8.4900000000000003E-2</v>
      </c>
      <c r="J302" s="594">
        <v>1.724</v>
      </c>
      <c r="K302" s="594">
        <v>0.17199999999999999</v>
      </c>
      <c r="L302" s="594">
        <v>0.84799999999999998</v>
      </c>
      <c r="M302" s="594">
        <v>0.84799999999999998</v>
      </c>
      <c r="N302" s="594">
        <v>0.112</v>
      </c>
      <c r="O302" s="594">
        <v>2.8500000000000001E-2</v>
      </c>
      <c r="P302" s="595">
        <v>1.2999999999999999E-2</v>
      </c>
      <c r="Q302" s="606">
        <v>1.2999999999999999E-2</v>
      </c>
      <c r="R302" s="606">
        <v>1.2999999999999999E-2</v>
      </c>
      <c r="S302" s="591">
        <v>20</v>
      </c>
      <c r="T302" s="595">
        <v>3.9049999999999998</v>
      </c>
      <c r="U302" s="595">
        <v>15.28</v>
      </c>
      <c r="V302" s="595">
        <v>0.68500000000000005</v>
      </c>
      <c r="W302" s="595"/>
      <c r="X302" s="595"/>
      <c r="Y302" s="595"/>
      <c r="Z302" s="595">
        <v>1.0999999999999999E-2</v>
      </c>
      <c r="AA302" s="595">
        <v>7.2999999999999995E-2</v>
      </c>
      <c r="AB302" s="581">
        <v>0.7</v>
      </c>
      <c r="AC302" s="581">
        <v>1.4999999999999999E-2</v>
      </c>
      <c r="AD302" s="592">
        <v>0.44</v>
      </c>
      <c r="AF302">
        <v>1120</v>
      </c>
      <c r="AI302"/>
      <c r="AJ302"/>
    </row>
    <row r="303" spans="1:36" ht="45" x14ac:dyDescent="0.2">
      <c r="A303" s="510">
        <v>302</v>
      </c>
      <c r="B303" s="511" t="s">
        <v>1830</v>
      </c>
      <c r="C303" s="593" t="s">
        <v>1832</v>
      </c>
      <c r="D303" s="510">
        <v>50</v>
      </c>
      <c r="E303" s="510">
        <v>3</v>
      </c>
      <c r="F303" s="581">
        <v>400</v>
      </c>
      <c r="G303" s="581">
        <v>188</v>
      </c>
      <c r="H303" s="582">
        <v>4.8099999999999997E-2</v>
      </c>
      <c r="I303" s="594">
        <v>8.4900000000000003E-2</v>
      </c>
      <c r="J303" s="594">
        <v>1.724</v>
      </c>
      <c r="K303" s="594">
        <v>0.17199999999999999</v>
      </c>
      <c r="L303" s="594">
        <v>0.84799999999999998</v>
      </c>
      <c r="M303" s="594">
        <v>0.84799999999999998</v>
      </c>
      <c r="N303" s="594">
        <v>0.112</v>
      </c>
      <c r="O303" s="594">
        <v>2.8500000000000001E-2</v>
      </c>
      <c r="P303" s="595">
        <v>1.2999999999999999E-2</v>
      </c>
      <c r="Q303" s="606">
        <v>1.2999999999999999E-2</v>
      </c>
      <c r="R303" s="606">
        <v>1.2999999999999999E-2</v>
      </c>
      <c r="S303" s="591">
        <v>20</v>
      </c>
      <c r="T303" s="595">
        <v>3.9049999999999998</v>
      </c>
      <c r="U303" s="595">
        <v>15.28</v>
      </c>
      <c r="V303" s="595">
        <v>0.68500000000000005</v>
      </c>
      <c r="W303" s="595"/>
      <c r="X303" s="595"/>
      <c r="Y303" s="595"/>
      <c r="Z303" s="595">
        <v>1.0999999999999999E-2</v>
      </c>
      <c r="AA303" s="595">
        <v>7.2999999999999995E-2</v>
      </c>
      <c r="AB303" s="581">
        <v>0.7</v>
      </c>
      <c r="AC303" s="581">
        <v>1.4999999999999999E-2</v>
      </c>
      <c r="AD303" s="592">
        <v>0.44</v>
      </c>
      <c r="AF303">
        <v>1135</v>
      </c>
      <c r="AI303"/>
      <c r="AJ303"/>
    </row>
    <row r="304" spans="1:36" ht="30" x14ac:dyDescent="0.2">
      <c r="A304" s="510">
        <v>303</v>
      </c>
      <c r="B304" s="511" t="s">
        <v>1830</v>
      </c>
      <c r="C304" s="593" t="s">
        <v>1833</v>
      </c>
      <c r="D304" s="510">
        <v>50</v>
      </c>
      <c r="E304" s="510">
        <v>3</v>
      </c>
      <c r="F304" s="581">
        <v>380</v>
      </c>
      <c r="G304" s="581">
        <v>180</v>
      </c>
      <c r="H304" s="582">
        <v>4.8099999999999997E-2</v>
      </c>
      <c r="I304" s="594">
        <v>8.4900000000000003E-2</v>
      </c>
      <c r="J304" s="594">
        <v>1.724</v>
      </c>
      <c r="K304" s="594">
        <v>0.17199999999999999</v>
      </c>
      <c r="L304" s="594">
        <v>0.84799999999999998</v>
      </c>
      <c r="M304" s="594">
        <v>0.84799999999999998</v>
      </c>
      <c r="N304" s="594">
        <v>0.112</v>
      </c>
      <c r="O304" s="594">
        <v>2.8500000000000001E-2</v>
      </c>
      <c r="P304" s="595">
        <v>1.2999999999999999E-2</v>
      </c>
      <c r="Q304" s="606">
        <v>1.2999999999999999E-2</v>
      </c>
      <c r="R304" s="606">
        <v>1.2999999999999999E-2</v>
      </c>
      <c r="S304" s="591">
        <v>20</v>
      </c>
      <c r="T304" s="595">
        <v>3.9049999999999998</v>
      </c>
      <c r="U304" s="595">
        <v>15.28</v>
      </c>
      <c r="V304" s="595">
        <v>0.68500000000000005</v>
      </c>
      <c r="W304" s="595"/>
      <c r="X304" s="595"/>
      <c r="Y304" s="595"/>
      <c r="Z304" s="595">
        <v>1.0999999999999999E-2</v>
      </c>
      <c r="AA304" s="595">
        <v>7.2999999999999995E-2</v>
      </c>
      <c r="AB304" s="581">
        <v>0.7</v>
      </c>
      <c r="AC304" s="581">
        <v>1.4999999999999999E-2</v>
      </c>
      <c r="AD304" s="592">
        <v>0.44</v>
      </c>
      <c r="AF304">
        <v>1150</v>
      </c>
      <c r="AI304"/>
      <c r="AJ304"/>
    </row>
    <row r="305" spans="1:36" ht="30" x14ac:dyDescent="0.2">
      <c r="A305" s="510">
        <v>304</v>
      </c>
      <c r="B305" s="511" t="s">
        <v>1830</v>
      </c>
      <c r="C305" s="593" t="s">
        <v>1833</v>
      </c>
      <c r="D305" s="510">
        <v>50</v>
      </c>
      <c r="E305" s="510">
        <v>3</v>
      </c>
      <c r="F305" s="581">
        <v>400</v>
      </c>
      <c r="G305" s="581">
        <v>180</v>
      </c>
      <c r="H305" s="582">
        <v>4.8099999999999997E-2</v>
      </c>
      <c r="I305" s="594">
        <v>8.4900000000000003E-2</v>
      </c>
      <c r="J305" s="594">
        <v>1.724</v>
      </c>
      <c r="K305" s="594">
        <v>0.17199999999999999</v>
      </c>
      <c r="L305" s="594">
        <v>0.84799999999999998</v>
      </c>
      <c r="M305" s="594">
        <v>0.84799999999999998</v>
      </c>
      <c r="N305" s="594">
        <v>0.112</v>
      </c>
      <c r="O305" s="594">
        <v>2.8500000000000001E-2</v>
      </c>
      <c r="P305" s="595">
        <v>1.2999999999999999E-2</v>
      </c>
      <c r="Q305" s="606">
        <v>1.2999999999999999E-2</v>
      </c>
      <c r="R305" s="606">
        <v>1.2999999999999999E-2</v>
      </c>
      <c r="S305" s="591">
        <v>20</v>
      </c>
      <c r="T305" s="595">
        <v>3.9049999999999998</v>
      </c>
      <c r="U305" s="595">
        <v>15.28</v>
      </c>
      <c r="V305" s="595">
        <v>0.68500000000000005</v>
      </c>
      <c r="W305" s="595"/>
      <c r="X305" s="595"/>
      <c r="Y305" s="595"/>
      <c r="Z305" s="595">
        <v>1.0999999999999999E-2</v>
      </c>
      <c r="AA305" s="595">
        <v>7.2999999999999995E-2</v>
      </c>
      <c r="AB305" s="581">
        <v>0.7</v>
      </c>
      <c r="AC305" s="581">
        <v>1.4999999999999999E-2</v>
      </c>
      <c r="AD305" s="592">
        <v>0.44</v>
      </c>
      <c r="AF305">
        <v>1180</v>
      </c>
      <c r="AI305"/>
      <c r="AJ305"/>
    </row>
    <row r="306" spans="1:36" ht="30" x14ac:dyDescent="0.2">
      <c r="A306" s="510">
        <v>305</v>
      </c>
      <c r="B306" s="511" t="s">
        <v>1830</v>
      </c>
      <c r="C306" s="593" t="s">
        <v>1834</v>
      </c>
      <c r="D306" s="510">
        <v>50</v>
      </c>
      <c r="E306" s="510">
        <v>3</v>
      </c>
      <c r="F306" s="581">
        <v>380</v>
      </c>
      <c r="G306" s="581">
        <v>170</v>
      </c>
      <c r="H306" s="582">
        <v>4.8099999999999997E-2</v>
      </c>
      <c r="I306" s="594">
        <v>8.4900000000000003E-2</v>
      </c>
      <c r="J306" s="594">
        <v>1.724</v>
      </c>
      <c r="K306" s="594">
        <v>0.17199999999999999</v>
      </c>
      <c r="L306" s="594">
        <v>0.84799999999999998</v>
      </c>
      <c r="M306" s="594">
        <v>0.84799999999999998</v>
      </c>
      <c r="N306" s="594">
        <v>0.112</v>
      </c>
      <c r="O306" s="594">
        <v>2.8500000000000001E-2</v>
      </c>
      <c r="P306" s="595">
        <v>1.2999999999999999E-2</v>
      </c>
      <c r="Q306" s="606">
        <v>1.2999999999999999E-2</v>
      </c>
      <c r="R306" s="606">
        <v>1.2999999999999999E-2</v>
      </c>
      <c r="S306" s="591">
        <v>20</v>
      </c>
      <c r="T306" s="595">
        <v>3.9049999999999998</v>
      </c>
      <c r="U306" s="595">
        <v>15.28</v>
      </c>
      <c r="V306" s="595">
        <v>0.68500000000000005</v>
      </c>
      <c r="W306" s="595"/>
      <c r="X306" s="595"/>
      <c r="Y306" s="595"/>
      <c r="Z306" s="595">
        <v>1.0999999999999999E-2</v>
      </c>
      <c r="AA306" s="595">
        <v>7.2999999999999995E-2</v>
      </c>
      <c r="AB306" s="581">
        <v>0.7</v>
      </c>
      <c r="AC306" s="581">
        <v>1.4999999999999999E-2</v>
      </c>
      <c r="AD306" s="592">
        <v>0.44</v>
      </c>
      <c r="AF306">
        <v>1200</v>
      </c>
      <c r="AI306"/>
      <c r="AJ306"/>
    </row>
    <row r="307" spans="1:36" ht="30" x14ac:dyDescent="0.2">
      <c r="A307" s="510">
        <v>306</v>
      </c>
      <c r="B307" s="511" t="s">
        <v>1830</v>
      </c>
      <c r="C307" s="593" t="s">
        <v>1834</v>
      </c>
      <c r="D307" s="510">
        <v>50</v>
      </c>
      <c r="E307" s="510">
        <v>3</v>
      </c>
      <c r="F307" s="581">
        <v>400</v>
      </c>
      <c r="G307" s="581">
        <v>170</v>
      </c>
      <c r="H307" s="582">
        <v>4.8099999999999997E-2</v>
      </c>
      <c r="I307" s="594">
        <v>8.4900000000000003E-2</v>
      </c>
      <c r="J307" s="594">
        <v>1.724</v>
      </c>
      <c r="K307" s="594">
        <v>0.17199999999999999</v>
      </c>
      <c r="L307" s="594">
        <v>0.84799999999999998</v>
      </c>
      <c r="M307" s="594">
        <v>0.84799999999999998</v>
      </c>
      <c r="N307" s="594">
        <v>0.112</v>
      </c>
      <c r="O307" s="594">
        <v>2.8500000000000001E-2</v>
      </c>
      <c r="P307" s="595">
        <v>1.2999999999999999E-2</v>
      </c>
      <c r="Q307" s="606">
        <v>1.2999999999999999E-2</v>
      </c>
      <c r="R307" s="606">
        <v>1.2999999999999999E-2</v>
      </c>
      <c r="S307" s="591">
        <v>20</v>
      </c>
      <c r="T307" s="595">
        <v>3.9049999999999998</v>
      </c>
      <c r="U307" s="595">
        <v>15.28</v>
      </c>
      <c r="V307" s="595">
        <v>0.68500000000000005</v>
      </c>
      <c r="W307" s="595"/>
      <c r="X307" s="595"/>
      <c r="Y307" s="595"/>
      <c r="Z307" s="595">
        <v>1.0999999999999999E-2</v>
      </c>
      <c r="AA307" s="595">
        <v>7.2999999999999995E-2</v>
      </c>
      <c r="AB307" s="581">
        <v>0.7</v>
      </c>
      <c r="AC307" s="581">
        <v>1.4999999999999999E-2</v>
      </c>
      <c r="AD307" s="592">
        <v>0.44</v>
      </c>
      <c r="AF307">
        <v>1205</v>
      </c>
      <c r="AI307"/>
      <c r="AJ307"/>
    </row>
    <row r="308" spans="1:36" ht="30" x14ac:dyDescent="0.2">
      <c r="A308" s="510">
        <v>307</v>
      </c>
      <c r="B308" s="511" t="s">
        <v>1830</v>
      </c>
      <c r="C308" s="593" t="s">
        <v>1835</v>
      </c>
      <c r="D308" s="510">
        <v>50</v>
      </c>
      <c r="E308" s="510">
        <v>3</v>
      </c>
      <c r="F308" s="581">
        <v>380</v>
      </c>
      <c r="G308" s="581">
        <v>144</v>
      </c>
      <c r="H308" s="582">
        <v>4.8099999999999997E-2</v>
      </c>
      <c r="I308" s="594">
        <v>8.4900000000000003E-2</v>
      </c>
      <c r="J308" s="594">
        <v>1.724</v>
      </c>
      <c r="K308" s="594">
        <v>0.17199999999999999</v>
      </c>
      <c r="L308" s="594">
        <v>0.84799999999999998</v>
      </c>
      <c r="M308" s="594">
        <v>0.84799999999999998</v>
      </c>
      <c r="N308" s="594">
        <v>0.112</v>
      </c>
      <c r="O308" s="594">
        <v>2.8500000000000001E-2</v>
      </c>
      <c r="P308" s="595">
        <v>1.2999999999999999E-2</v>
      </c>
      <c r="Q308" s="606">
        <v>1.2999999999999999E-2</v>
      </c>
      <c r="R308" s="606">
        <v>1.2999999999999999E-2</v>
      </c>
      <c r="S308" s="591">
        <v>20</v>
      </c>
      <c r="T308" s="595">
        <v>3.9049999999999998</v>
      </c>
      <c r="U308" s="595">
        <v>15.28</v>
      </c>
      <c r="V308" s="595">
        <v>0.68500000000000005</v>
      </c>
      <c r="W308" s="595"/>
      <c r="X308" s="595"/>
      <c r="Y308" s="595"/>
      <c r="Z308" s="595">
        <v>1.0999999999999999E-2</v>
      </c>
      <c r="AA308" s="595">
        <v>7.2999999999999995E-2</v>
      </c>
      <c r="AB308" s="581">
        <v>0.7</v>
      </c>
      <c r="AC308" s="581">
        <v>1.4999999999999999E-2</v>
      </c>
      <c r="AD308" s="592">
        <v>0.44</v>
      </c>
      <c r="AF308">
        <v>1225</v>
      </c>
      <c r="AI308"/>
      <c r="AJ308"/>
    </row>
    <row r="309" spans="1:36" ht="30" x14ac:dyDescent="0.2">
      <c r="A309" s="510">
        <v>308</v>
      </c>
      <c r="B309" s="511" t="s">
        <v>1830</v>
      </c>
      <c r="C309" s="593" t="s">
        <v>1835</v>
      </c>
      <c r="D309" s="510">
        <v>50</v>
      </c>
      <c r="E309" s="510">
        <v>3</v>
      </c>
      <c r="F309" s="581">
        <v>400</v>
      </c>
      <c r="G309" s="581">
        <v>144</v>
      </c>
      <c r="H309" s="582">
        <v>4.8099999999999997E-2</v>
      </c>
      <c r="I309" s="594">
        <v>8.4900000000000003E-2</v>
      </c>
      <c r="J309" s="594">
        <v>1.724</v>
      </c>
      <c r="K309" s="594">
        <v>0.17199999999999999</v>
      </c>
      <c r="L309" s="594">
        <v>0.84799999999999998</v>
      </c>
      <c r="M309" s="594">
        <v>0.84799999999999998</v>
      </c>
      <c r="N309" s="594">
        <v>0.112</v>
      </c>
      <c r="O309" s="594">
        <v>2.8500000000000001E-2</v>
      </c>
      <c r="P309" s="595">
        <v>1.2999999999999999E-2</v>
      </c>
      <c r="Q309" s="606">
        <v>1.2999999999999999E-2</v>
      </c>
      <c r="R309" s="606">
        <v>1.2999999999999999E-2</v>
      </c>
      <c r="S309" s="591">
        <v>20</v>
      </c>
      <c r="T309" s="595">
        <v>3.9049999999999998</v>
      </c>
      <c r="U309" s="595">
        <v>15.28</v>
      </c>
      <c r="V309" s="595">
        <v>0.68500000000000005</v>
      </c>
      <c r="W309" s="595"/>
      <c r="X309" s="595"/>
      <c r="Y309" s="595"/>
      <c r="Z309" s="595">
        <v>1.0999999999999999E-2</v>
      </c>
      <c r="AA309" s="595">
        <v>7.2999999999999995E-2</v>
      </c>
      <c r="AB309" s="581">
        <v>0.7</v>
      </c>
      <c r="AC309" s="581">
        <v>1.4999999999999999E-2</v>
      </c>
      <c r="AD309" s="592">
        <v>0.44</v>
      </c>
      <c r="AF309">
        <v>1240</v>
      </c>
      <c r="AI309"/>
      <c r="AJ309"/>
    </row>
    <row r="310" spans="1:36" ht="45" x14ac:dyDescent="0.2">
      <c r="A310" s="510">
        <v>309</v>
      </c>
      <c r="B310" s="511" t="s">
        <v>1830</v>
      </c>
      <c r="C310" s="593" t="s">
        <v>1836</v>
      </c>
      <c r="D310" s="510">
        <v>50</v>
      </c>
      <c r="E310" s="510">
        <v>3</v>
      </c>
      <c r="F310" s="581">
        <v>380</v>
      </c>
      <c r="G310" s="581">
        <v>220</v>
      </c>
      <c r="H310" s="594">
        <v>5.0700000000000002E-2</v>
      </c>
      <c r="I310" s="594">
        <v>9.4500000000000001E-2</v>
      </c>
      <c r="J310" s="594">
        <v>1.718</v>
      </c>
      <c r="K310" s="594">
        <v>0.185</v>
      </c>
      <c r="L310" s="594">
        <v>0.94499999999999995</v>
      </c>
      <c r="M310" s="594">
        <v>0.94499999999999995</v>
      </c>
      <c r="N310" s="594">
        <v>0.123</v>
      </c>
      <c r="O310" s="594">
        <v>2.5899999999999999E-2</v>
      </c>
      <c r="P310" s="595">
        <v>1.0999999999999999E-2</v>
      </c>
      <c r="Q310" s="606">
        <v>1.0999999999999999E-2</v>
      </c>
      <c r="R310" s="606">
        <v>1.0999999999999999E-2</v>
      </c>
      <c r="S310" s="591">
        <v>20</v>
      </c>
      <c r="T310" s="595">
        <v>4.133</v>
      </c>
      <c r="U310" s="595">
        <v>15.28</v>
      </c>
      <c r="V310" s="595">
        <v>0.68500000000000005</v>
      </c>
      <c r="W310" s="595"/>
      <c r="X310" s="595"/>
      <c r="Y310" s="595"/>
      <c r="Z310" s="595">
        <v>1.2E-2</v>
      </c>
      <c r="AA310" s="595">
        <v>7.8E-2</v>
      </c>
      <c r="AB310" s="581">
        <v>0.9</v>
      </c>
      <c r="AC310" s="581">
        <v>1.6E-2</v>
      </c>
      <c r="AD310" s="592">
        <v>0.46</v>
      </c>
      <c r="AF310">
        <v>1250</v>
      </c>
      <c r="AI310"/>
      <c r="AJ310"/>
    </row>
    <row r="311" spans="1:36" ht="45" x14ac:dyDescent="0.2">
      <c r="A311" s="510">
        <v>310</v>
      </c>
      <c r="B311" s="511" t="s">
        <v>1830</v>
      </c>
      <c r="C311" s="593" t="s">
        <v>1836</v>
      </c>
      <c r="D311" s="510">
        <v>50</v>
      </c>
      <c r="E311" s="510">
        <v>3</v>
      </c>
      <c r="F311" s="581">
        <v>400</v>
      </c>
      <c r="G311" s="581">
        <v>220</v>
      </c>
      <c r="H311" s="594">
        <v>5.0700000000000002E-2</v>
      </c>
      <c r="I311" s="594">
        <v>9.4500000000000001E-2</v>
      </c>
      <c r="J311" s="594">
        <v>1.718</v>
      </c>
      <c r="K311" s="594">
        <v>0.185</v>
      </c>
      <c r="L311" s="594">
        <v>0.94499999999999995</v>
      </c>
      <c r="M311" s="594">
        <v>0.94499999999999995</v>
      </c>
      <c r="N311" s="594">
        <v>0.123</v>
      </c>
      <c r="O311" s="594">
        <v>2.5899999999999999E-2</v>
      </c>
      <c r="P311" s="595">
        <v>1.0999999999999999E-2</v>
      </c>
      <c r="Q311" s="606">
        <v>1.0999999999999999E-2</v>
      </c>
      <c r="R311" s="606">
        <v>1.0999999999999999E-2</v>
      </c>
      <c r="S311" s="591">
        <v>20</v>
      </c>
      <c r="T311" s="595">
        <v>4.133</v>
      </c>
      <c r="U311" s="595">
        <v>15.28</v>
      </c>
      <c r="V311" s="595">
        <v>0.68500000000000005</v>
      </c>
      <c r="W311" s="595"/>
      <c r="X311" s="595"/>
      <c r="Y311" s="595"/>
      <c r="Z311" s="595">
        <v>1.2E-2</v>
      </c>
      <c r="AA311" s="595">
        <v>7.8E-2</v>
      </c>
      <c r="AB311" s="581">
        <v>0.9</v>
      </c>
      <c r="AC311" s="581">
        <v>1.6E-2</v>
      </c>
      <c r="AD311" s="592">
        <v>0.46</v>
      </c>
      <c r="AF311">
        <v>1255</v>
      </c>
      <c r="AI311"/>
      <c r="AJ311"/>
    </row>
    <row r="312" spans="1:36" ht="45" x14ac:dyDescent="0.2">
      <c r="A312" s="510">
        <v>311</v>
      </c>
      <c r="B312" s="511" t="s">
        <v>1830</v>
      </c>
      <c r="C312" s="593" t="s">
        <v>1837</v>
      </c>
      <c r="D312" s="510">
        <v>50</v>
      </c>
      <c r="E312" s="510">
        <v>3</v>
      </c>
      <c r="F312" s="581">
        <v>380</v>
      </c>
      <c r="G312" s="581">
        <v>211</v>
      </c>
      <c r="H312" s="594">
        <v>5.0700000000000002E-2</v>
      </c>
      <c r="I312" s="594">
        <v>9.4500000000000001E-2</v>
      </c>
      <c r="J312" s="594">
        <v>1.718</v>
      </c>
      <c r="K312" s="594">
        <v>0.185</v>
      </c>
      <c r="L312" s="594">
        <v>0.94499999999999995</v>
      </c>
      <c r="M312" s="594">
        <v>0.94499999999999995</v>
      </c>
      <c r="N312" s="594">
        <v>0.123</v>
      </c>
      <c r="O312" s="594">
        <v>2.5899999999999999E-2</v>
      </c>
      <c r="P312" s="595">
        <v>1.0999999999999999E-2</v>
      </c>
      <c r="Q312" s="606">
        <v>1.0999999999999999E-2</v>
      </c>
      <c r="R312" s="606">
        <v>1.0999999999999999E-2</v>
      </c>
      <c r="S312" s="591">
        <v>20</v>
      </c>
      <c r="T312" s="595">
        <v>4.133</v>
      </c>
      <c r="U312" s="595">
        <v>15.28</v>
      </c>
      <c r="V312" s="595">
        <v>0.68500000000000005</v>
      </c>
      <c r="W312" s="595"/>
      <c r="X312" s="595"/>
      <c r="Y312" s="595"/>
      <c r="Z312" s="595">
        <v>1.2E-2</v>
      </c>
      <c r="AA312" s="595">
        <v>7.8E-2</v>
      </c>
      <c r="AB312" s="581">
        <v>0.9</v>
      </c>
      <c r="AC312" s="581">
        <v>1.6E-2</v>
      </c>
      <c r="AD312" s="592">
        <v>0.46</v>
      </c>
      <c r="AF312">
        <v>1260</v>
      </c>
      <c r="AI312"/>
      <c r="AJ312"/>
    </row>
    <row r="313" spans="1:36" ht="45" x14ac:dyDescent="0.2">
      <c r="A313" s="510">
        <v>312</v>
      </c>
      <c r="B313" s="511" t="s">
        <v>1830</v>
      </c>
      <c r="C313" s="593" t="s">
        <v>1837</v>
      </c>
      <c r="D313" s="510">
        <v>50</v>
      </c>
      <c r="E313" s="510">
        <v>3</v>
      </c>
      <c r="F313" s="581">
        <v>400</v>
      </c>
      <c r="G313" s="581">
        <v>211</v>
      </c>
      <c r="H313" s="594">
        <v>5.0700000000000002E-2</v>
      </c>
      <c r="I313" s="594">
        <v>9.4500000000000001E-2</v>
      </c>
      <c r="J313" s="594">
        <v>1.718</v>
      </c>
      <c r="K313" s="594">
        <v>0.185</v>
      </c>
      <c r="L313" s="594">
        <v>0.94499999999999995</v>
      </c>
      <c r="M313" s="594">
        <v>0.94499999999999995</v>
      </c>
      <c r="N313" s="594">
        <v>0.123</v>
      </c>
      <c r="O313" s="594">
        <v>2.5899999999999999E-2</v>
      </c>
      <c r="P313" s="595">
        <v>1.0999999999999999E-2</v>
      </c>
      <c r="Q313" s="606">
        <v>1.0999999999999999E-2</v>
      </c>
      <c r="R313" s="606">
        <v>1.0999999999999999E-2</v>
      </c>
      <c r="S313" s="591">
        <v>20</v>
      </c>
      <c r="T313" s="595">
        <v>4.133</v>
      </c>
      <c r="U313" s="595">
        <v>15.28</v>
      </c>
      <c r="V313" s="595">
        <v>0.68500000000000005</v>
      </c>
      <c r="W313" s="595"/>
      <c r="X313" s="595"/>
      <c r="Y313" s="595"/>
      <c r="Z313" s="595">
        <v>1.2E-2</v>
      </c>
      <c r="AA313" s="595">
        <v>7.8E-2</v>
      </c>
      <c r="AB313" s="581">
        <v>0.9</v>
      </c>
      <c r="AC313" s="581">
        <v>1.6E-2</v>
      </c>
      <c r="AD313" s="592">
        <v>0.46</v>
      </c>
      <c r="AF313">
        <v>1270</v>
      </c>
      <c r="AI313"/>
      <c r="AJ313"/>
    </row>
    <row r="314" spans="1:36" ht="30" x14ac:dyDescent="0.2">
      <c r="A314" s="510">
        <v>313</v>
      </c>
      <c r="B314" s="511" t="s">
        <v>1830</v>
      </c>
      <c r="C314" s="593" t="s">
        <v>1838</v>
      </c>
      <c r="D314" s="510">
        <v>50</v>
      </c>
      <c r="E314" s="510">
        <v>3</v>
      </c>
      <c r="F314" s="581">
        <v>380</v>
      </c>
      <c r="G314" s="581">
        <v>200</v>
      </c>
      <c r="H314" s="594">
        <v>5.0700000000000002E-2</v>
      </c>
      <c r="I314" s="594">
        <v>9.4500000000000001E-2</v>
      </c>
      <c r="J314" s="594">
        <v>1.718</v>
      </c>
      <c r="K314" s="594">
        <v>0.185</v>
      </c>
      <c r="L314" s="594">
        <v>0.94499999999999995</v>
      </c>
      <c r="M314" s="594">
        <v>0.94499999999999995</v>
      </c>
      <c r="N314" s="594">
        <v>0.123</v>
      </c>
      <c r="O314" s="594">
        <v>2.5899999999999999E-2</v>
      </c>
      <c r="P314" s="595">
        <v>1.0999999999999999E-2</v>
      </c>
      <c r="Q314" s="606">
        <v>1.0999999999999999E-2</v>
      </c>
      <c r="R314" s="606">
        <v>1.0999999999999999E-2</v>
      </c>
      <c r="S314" s="591">
        <v>20</v>
      </c>
      <c r="T314" s="595">
        <v>4.133</v>
      </c>
      <c r="U314" s="595">
        <v>15.28</v>
      </c>
      <c r="V314" s="595">
        <v>0.68500000000000005</v>
      </c>
      <c r="W314" s="595"/>
      <c r="X314" s="595"/>
      <c r="Y314" s="595"/>
      <c r="Z314" s="595">
        <v>1.2E-2</v>
      </c>
      <c r="AA314" s="595">
        <v>7.8E-2</v>
      </c>
      <c r="AB314" s="581">
        <v>0.9</v>
      </c>
      <c r="AC314" s="581">
        <v>1.6E-2</v>
      </c>
      <c r="AD314" s="592">
        <v>0.46</v>
      </c>
      <c r="AF314">
        <v>1280</v>
      </c>
      <c r="AI314"/>
      <c r="AJ314"/>
    </row>
    <row r="315" spans="1:36" ht="30" x14ac:dyDescent="0.2">
      <c r="A315" s="510">
        <v>314</v>
      </c>
      <c r="B315" s="511" t="s">
        <v>1830</v>
      </c>
      <c r="C315" s="593" t="s">
        <v>1838</v>
      </c>
      <c r="D315" s="510">
        <v>50</v>
      </c>
      <c r="E315" s="510">
        <v>3</v>
      </c>
      <c r="F315" s="581">
        <v>400</v>
      </c>
      <c r="G315" s="581">
        <v>200</v>
      </c>
      <c r="H315" s="594">
        <v>5.0700000000000002E-2</v>
      </c>
      <c r="I315" s="594">
        <v>9.4500000000000001E-2</v>
      </c>
      <c r="J315" s="594">
        <v>1.718</v>
      </c>
      <c r="K315" s="594">
        <v>0.185</v>
      </c>
      <c r="L315" s="594">
        <v>0.94499999999999995</v>
      </c>
      <c r="M315" s="594">
        <v>0.94499999999999995</v>
      </c>
      <c r="N315" s="594">
        <v>0.123</v>
      </c>
      <c r="O315" s="594">
        <v>2.5899999999999999E-2</v>
      </c>
      <c r="P315" s="595">
        <v>1.0999999999999999E-2</v>
      </c>
      <c r="Q315" s="606">
        <v>1.0999999999999999E-2</v>
      </c>
      <c r="R315" s="606">
        <v>1.0999999999999999E-2</v>
      </c>
      <c r="S315" s="591">
        <v>20</v>
      </c>
      <c r="T315" s="595">
        <v>4.133</v>
      </c>
      <c r="U315" s="595">
        <v>15.28</v>
      </c>
      <c r="V315" s="595">
        <v>0.68500000000000005</v>
      </c>
      <c r="W315" s="595"/>
      <c r="X315" s="595"/>
      <c r="Y315" s="595"/>
      <c r="Z315" s="595">
        <v>1.2E-2</v>
      </c>
      <c r="AA315" s="595">
        <v>7.8E-2</v>
      </c>
      <c r="AB315" s="581">
        <v>0.9</v>
      </c>
      <c r="AC315" s="581">
        <v>1.6E-2</v>
      </c>
      <c r="AD315" s="592">
        <v>0.46</v>
      </c>
      <c r="AF315">
        <v>1300</v>
      </c>
      <c r="AI315"/>
      <c r="AJ315"/>
    </row>
    <row r="316" spans="1:36" ht="30" x14ac:dyDescent="0.2">
      <c r="A316" s="510">
        <v>315</v>
      </c>
      <c r="B316" s="511" t="s">
        <v>1830</v>
      </c>
      <c r="C316" s="593" t="s">
        <v>1839</v>
      </c>
      <c r="D316" s="510">
        <v>50</v>
      </c>
      <c r="E316" s="510">
        <v>3</v>
      </c>
      <c r="F316" s="581">
        <v>380</v>
      </c>
      <c r="G316" s="581">
        <v>185</v>
      </c>
      <c r="H316" s="594">
        <v>5.0700000000000002E-2</v>
      </c>
      <c r="I316" s="594">
        <v>9.4500000000000001E-2</v>
      </c>
      <c r="J316" s="594">
        <v>1.718</v>
      </c>
      <c r="K316" s="594">
        <v>0.185</v>
      </c>
      <c r="L316" s="594">
        <v>0.94499999999999995</v>
      </c>
      <c r="M316" s="594">
        <v>0.94499999999999995</v>
      </c>
      <c r="N316" s="594">
        <v>0.123</v>
      </c>
      <c r="O316" s="594">
        <v>2.5899999999999999E-2</v>
      </c>
      <c r="P316" s="595">
        <v>1.0999999999999999E-2</v>
      </c>
      <c r="Q316" s="606">
        <v>1.0999999999999999E-2</v>
      </c>
      <c r="R316" s="606">
        <v>1.0999999999999999E-2</v>
      </c>
      <c r="S316" s="591">
        <v>20</v>
      </c>
      <c r="T316" s="595">
        <v>4.133</v>
      </c>
      <c r="U316" s="595">
        <v>15.28</v>
      </c>
      <c r="V316" s="595">
        <v>0.68500000000000005</v>
      </c>
      <c r="W316" s="595"/>
      <c r="X316" s="595"/>
      <c r="Y316" s="595"/>
      <c r="Z316" s="595">
        <v>1.2E-2</v>
      </c>
      <c r="AA316" s="595">
        <v>7.8E-2</v>
      </c>
      <c r="AB316" s="581">
        <v>0.9</v>
      </c>
      <c r="AC316" s="581">
        <v>1.6E-2</v>
      </c>
      <c r="AD316" s="592">
        <v>0.46</v>
      </c>
      <c r="AF316">
        <v>1320</v>
      </c>
      <c r="AI316"/>
      <c r="AJ316"/>
    </row>
    <row r="317" spans="1:36" ht="30" x14ac:dyDescent="0.2">
      <c r="A317" s="510">
        <v>316</v>
      </c>
      <c r="B317" s="511" t="s">
        <v>1830</v>
      </c>
      <c r="C317" s="593" t="s">
        <v>1839</v>
      </c>
      <c r="D317" s="510">
        <v>50</v>
      </c>
      <c r="E317" s="510">
        <v>3</v>
      </c>
      <c r="F317" s="581">
        <v>400</v>
      </c>
      <c r="G317" s="581">
        <v>185</v>
      </c>
      <c r="H317" s="594">
        <v>5.0700000000000002E-2</v>
      </c>
      <c r="I317" s="594">
        <v>9.4500000000000001E-2</v>
      </c>
      <c r="J317" s="594">
        <v>1.718</v>
      </c>
      <c r="K317" s="594">
        <v>0.185</v>
      </c>
      <c r="L317" s="594">
        <v>0.94499999999999995</v>
      </c>
      <c r="M317" s="594">
        <v>0.94499999999999995</v>
      </c>
      <c r="N317" s="594">
        <v>0.123</v>
      </c>
      <c r="O317" s="594">
        <v>2.5899999999999999E-2</v>
      </c>
      <c r="P317" s="595">
        <v>1.0999999999999999E-2</v>
      </c>
      <c r="Q317" s="606">
        <v>1.0999999999999999E-2</v>
      </c>
      <c r="R317" s="606">
        <v>1.0999999999999999E-2</v>
      </c>
      <c r="S317" s="591">
        <v>20</v>
      </c>
      <c r="T317" s="595">
        <v>4.133</v>
      </c>
      <c r="U317" s="595">
        <v>15.28</v>
      </c>
      <c r="V317" s="595">
        <v>0.68500000000000005</v>
      </c>
      <c r="W317" s="595"/>
      <c r="X317" s="595"/>
      <c r="Y317" s="595"/>
      <c r="Z317" s="595">
        <v>1.2E-2</v>
      </c>
      <c r="AA317" s="595">
        <v>7.8E-2</v>
      </c>
      <c r="AB317" s="581">
        <v>0.9</v>
      </c>
      <c r="AC317" s="581">
        <v>1.6E-2</v>
      </c>
      <c r="AD317" s="592">
        <v>0.46</v>
      </c>
      <c r="AF317">
        <v>1325</v>
      </c>
      <c r="AI317"/>
      <c r="AJ317"/>
    </row>
    <row r="318" spans="1:36" ht="30" x14ac:dyDescent="0.2">
      <c r="A318" s="510">
        <v>317</v>
      </c>
      <c r="B318" s="511" t="s">
        <v>1830</v>
      </c>
      <c r="C318" s="593" t="s">
        <v>1840</v>
      </c>
      <c r="D318" s="510">
        <v>50</v>
      </c>
      <c r="E318" s="510">
        <v>3</v>
      </c>
      <c r="F318" s="581">
        <v>380</v>
      </c>
      <c r="G318" s="581">
        <v>160</v>
      </c>
      <c r="H318" s="594">
        <v>5.0700000000000002E-2</v>
      </c>
      <c r="I318" s="594">
        <v>9.4500000000000001E-2</v>
      </c>
      <c r="J318" s="594">
        <v>1.718</v>
      </c>
      <c r="K318" s="594">
        <v>0.185</v>
      </c>
      <c r="L318" s="594">
        <v>0.94499999999999995</v>
      </c>
      <c r="M318" s="594">
        <v>0.94499999999999995</v>
      </c>
      <c r="N318" s="594">
        <v>0.123</v>
      </c>
      <c r="O318" s="594">
        <v>2.5899999999999999E-2</v>
      </c>
      <c r="P318" s="595">
        <v>1.0999999999999999E-2</v>
      </c>
      <c r="Q318" s="606">
        <v>1.0999999999999999E-2</v>
      </c>
      <c r="R318" s="606">
        <v>1.0999999999999999E-2</v>
      </c>
      <c r="S318" s="591">
        <v>20</v>
      </c>
      <c r="T318" s="595">
        <v>4.133</v>
      </c>
      <c r="U318" s="595">
        <v>15.28</v>
      </c>
      <c r="V318" s="595">
        <v>0.68500000000000005</v>
      </c>
      <c r="W318" s="595"/>
      <c r="X318" s="595"/>
      <c r="Y318" s="595"/>
      <c r="Z318" s="595">
        <v>1.2E-2</v>
      </c>
      <c r="AA318" s="595">
        <v>7.8E-2</v>
      </c>
      <c r="AB318" s="581">
        <v>0.9</v>
      </c>
      <c r="AC318" s="581">
        <v>1.6E-2</v>
      </c>
      <c r="AD318" s="592">
        <v>0.46</v>
      </c>
      <c r="AF318">
        <v>1335</v>
      </c>
      <c r="AI318"/>
      <c r="AJ318"/>
    </row>
    <row r="319" spans="1:36" ht="30" x14ac:dyDescent="0.2">
      <c r="A319" s="510">
        <v>318</v>
      </c>
      <c r="B319" s="511" t="s">
        <v>1830</v>
      </c>
      <c r="C319" s="593" t="s">
        <v>1840</v>
      </c>
      <c r="D319" s="510">
        <v>50</v>
      </c>
      <c r="E319" s="510">
        <v>3</v>
      </c>
      <c r="F319" s="581">
        <v>400</v>
      </c>
      <c r="G319" s="581">
        <v>180</v>
      </c>
      <c r="H319" s="594">
        <v>5.0700000000000002E-2</v>
      </c>
      <c r="I319" s="594">
        <v>9.4500000000000001E-2</v>
      </c>
      <c r="J319" s="594">
        <v>1.718</v>
      </c>
      <c r="K319" s="594">
        <v>0.185</v>
      </c>
      <c r="L319" s="594">
        <v>0.94499999999999995</v>
      </c>
      <c r="M319" s="594">
        <v>0.94499999999999995</v>
      </c>
      <c r="N319" s="594">
        <v>0.123</v>
      </c>
      <c r="O319" s="594">
        <v>2.5899999999999999E-2</v>
      </c>
      <c r="P319" s="595">
        <v>1.0999999999999999E-2</v>
      </c>
      <c r="Q319" s="606">
        <v>1.0999999999999999E-2</v>
      </c>
      <c r="R319" s="606">
        <v>1.0999999999999999E-2</v>
      </c>
      <c r="S319" s="591">
        <v>20</v>
      </c>
      <c r="T319" s="595">
        <v>4.133</v>
      </c>
      <c r="U319" s="595">
        <v>15.28</v>
      </c>
      <c r="V319" s="595">
        <v>0.68500000000000005</v>
      </c>
      <c r="W319" s="595"/>
      <c r="X319" s="595"/>
      <c r="Y319" s="595"/>
      <c r="Z319" s="595">
        <v>1.2E-2</v>
      </c>
      <c r="AA319" s="595">
        <v>7.8E-2</v>
      </c>
      <c r="AB319" s="581">
        <v>0.9</v>
      </c>
      <c r="AC319" s="581">
        <v>1.6E-2</v>
      </c>
      <c r="AD319" s="592">
        <v>0.46</v>
      </c>
      <c r="AF319">
        <v>1350</v>
      </c>
      <c r="AI319"/>
      <c r="AJ319"/>
    </row>
    <row r="320" spans="1:36" ht="45" x14ac:dyDescent="0.2">
      <c r="A320" s="510">
        <v>319</v>
      </c>
      <c r="B320" s="511" t="s">
        <v>1830</v>
      </c>
      <c r="C320" s="593" t="s">
        <v>1841</v>
      </c>
      <c r="D320" s="510">
        <v>50</v>
      </c>
      <c r="E320" s="510">
        <v>3</v>
      </c>
      <c r="F320" s="581">
        <v>380</v>
      </c>
      <c r="G320" s="581">
        <v>250</v>
      </c>
      <c r="H320" s="594">
        <v>5.5800000000000002E-2</v>
      </c>
      <c r="I320" s="594">
        <v>0.105</v>
      </c>
      <c r="J320" s="594">
        <v>1.649</v>
      </c>
      <c r="K320" s="594">
        <v>0.191</v>
      </c>
      <c r="L320" s="594">
        <v>0.91</v>
      </c>
      <c r="M320" s="594">
        <v>0.91</v>
      </c>
      <c r="N320" s="594">
        <v>0.13200000000000001</v>
      </c>
      <c r="O320" s="594">
        <v>2.69E-2</v>
      </c>
      <c r="P320" s="595">
        <v>8.0000000000000002E-3</v>
      </c>
      <c r="Q320" s="606">
        <v>8.0000000000000002E-3</v>
      </c>
      <c r="R320" s="606">
        <v>8.0000000000000002E-3</v>
      </c>
      <c r="S320" s="591">
        <v>20</v>
      </c>
      <c r="T320" s="595">
        <v>4.4489999999999998</v>
      </c>
      <c r="U320" s="595">
        <v>15.28</v>
      </c>
      <c r="V320" s="595">
        <v>0.68500000000000005</v>
      </c>
      <c r="W320" s="595"/>
      <c r="X320" s="595"/>
      <c r="Y320" s="595"/>
      <c r="Z320" s="595">
        <v>1.2999999999999999E-2</v>
      </c>
      <c r="AA320" s="595">
        <v>8.3000000000000004E-2</v>
      </c>
      <c r="AB320" s="581">
        <v>1.1000000000000001</v>
      </c>
      <c r="AC320" s="581">
        <v>1.7999999999999999E-2</v>
      </c>
      <c r="AD320" s="592">
        <v>0.45</v>
      </c>
      <c r="AF320">
        <v>1358</v>
      </c>
      <c r="AI320"/>
      <c r="AJ320"/>
    </row>
    <row r="321" spans="1:36" ht="45" x14ac:dyDescent="0.2">
      <c r="A321" s="510">
        <v>320</v>
      </c>
      <c r="B321" s="511" t="s">
        <v>1830</v>
      </c>
      <c r="C321" s="593" t="s">
        <v>1841</v>
      </c>
      <c r="D321" s="510">
        <v>50</v>
      </c>
      <c r="E321" s="510">
        <v>3</v>
      </c>
      <c r="F321" s="581">
        <v>400</v>
      </c>
      <c r="G321" s="581">
        <v>250</v>
      </c>
      <c r="H321" s="594">
        <v>5.5800000000000002E-2</v>
      </c>
      <c r="I321" s="594">
        <v>0.105</v>
      </c>
      <c r="J321" s="594">
        <v>1.649</v>
      </c>
      <c r="K321" s="594">
        <v>0.191</v>
      </c>
      <c r="L321" s="594">
        <v>0.91</v>
      </c>
      <c r="M321" s="594">
        <v>0.91</v>
      </c>
      <c r="N321" s="594">
        <v>0.13200000000000001</v>
      </c>
      <c r="O321" s="594">
        <v>2.69E-2</v>
      </c>
      <c r="P321" s="595">
        <v>8.0000000000000002E-3</v>
      </c>
      <c r="Q321" s="606">
        <v>8.0000000000000002E-3</v>
      </c>
      <c r="R321" s="606">
        <v>8.0000000000000002E-3</v>
      </c>
      <c r="S321" s="591">
        <v>20</v>
      </c>
      <c r="T321" s="595">
        <v>4.4489999999999998</v>
      </c>
      <c r="U321" s="595">
        <v>15.28</v>
      </c>
      <c r="V321" s="595">
        <v>0.68500000000000005</v>
      </c>
      <c r="W321" s="595"/>
      <c r="X321" s="595"/>
      <c r="Y321" s="595"/>
      <c r="Z321" s="595">
        <v>1.2999999999999999E-2</v>
      </c>
      <c r="AA321" s="595">
        <v>8.3000000000000004E-2</v>
      </c>
      <c r="AB321" s="581">
        <v>1.1000000000000001</v>
      </c>
      <c r="AC321" s="581">
        <v>1.7999999999999999E-2</v>
      </c>
      <c r="AD321" s="592">
        <v>0.45</v>
      </c>
      <c r="AF321">
        <v>1360</v>
      </c>
      <c r="AI321"/>
      <c r="AJ321"/>
    </row>
    <row r="322" spans="1:36" ht="45" x14ac:dyDescent="0.2">
      <c r="A322" s="510">
        <v>321</v>
      </c>
      <c r="B322" s="511" t="s">
        <v>1830</v>
      </c>
      <c r="C322" s="593" t="s">
        <v>1842</v>
      </c>
      <c r="D322" s="510">
        <v>50</v>
      </c>
      <c r="E322" s="510">
        <v>3</v>
      </c>
      <c r="F322" s="581">
        <v>380</v>
      </c>
      <c r="G322" s="581">
        <v>237</v>
      </c>
      <c r="H322" s="594">
        <v>5.5800000000000002E-2</v>
      </c>
      <c r="I322" s="594">
        <v>0.105</v>
      </c>
      <c r="J322" s="594">
        <v>1.649</v>
      </c>
      <c r="K322" s="594">
        <v>0.191</v>
      </c>
      <c r="L322" s="594">
        <v>0.91</v>
      </c>
      <c r="M322" s="594">
        <v>0.91</v>
      </c>
      <c r="N322" s="594">
        <v>0.13200000000000001</v>
      </c>
      <c r="O322" s="594">
        <v>2.69E-2</v>
      </c>
      <c r="P322" s="595">
        <v>8.0000000000000002E-3</v>
      </c>
      <c r="Q322" s="606">
        <v>8.0000000000000002E-3</v>
      </c>
      <c r="R322" s="606">
        <v>8.0000000000000002E-3</v>
      </c>
      <c r="S322" s="591">
        <v>20</v>
      </c>
      <c r="T322" s="595">
        <v>4.4489999999999998</v>
      </c>
      <c r="U322" s="595">
        <v>15.28</v>
      </c>
      <c r="V322" s="595">
        <v>0.68500000000000005</v>
      </c>
      <c r="W322" s="595"/>
      <c r="X322" s="595"/>
      <c r="Y322" s="595"/>
      <c r="Z322" s="595">
        <v>1.2999999999999999E-2</v>
      </c>
      <c r="AA322" s="595">
        <v>8.3000000000000004E-2</v>
      </c>
      <c r="AB322" s="581">
        <v>1.1000000000000001</v>
      </c>
      <c r="AC322" s="581">
        <v>1.7999999999999999E-2</v>
      </c>
      <c r="AD322" s="592">
        <v>0.45</v>
      </c>
      <c r="AF322">
        <v>1365</v>
      </c>
      <c r="AI322"/>
      <c r="AJ322"/>
    </row>
    <row r="323" spans="1:36" ht="45" x14ac:dyDescent="0.2">
      <c r="A323" s="510">
        <v>322</v>
      </c>
      <c r="B323" s="511" t="s">
        <v>1830</v>
      </c>
      <c r="C323" s="593" t="s">
        <v>1842</v>
      </c>
      <c r="D323" s="510">
        <v>50</v>
      </c>
      <c r="E323" s="510">
        <v>3</v>
      </c>
      <c r="F323" s="581">
        <v>400</v>
      </c>
      <c r="G323" s="581">
        <v>237</v>
      </c>
      <c r="H323" s="594">
        <v>5.5800000000000002E-2</v>
      </c>
      <c r="I323" s="594">
        <v>0.105</v>
      </c>
      <c r="J323" s="594">
        <v>1.649</v>
      </c>
      <c r="K323" s="594">
        <v>0.191</v>
      </c>
      <c r="L323" s="594">
        <v>0.91</v>
      </c>
      <c r="M323" s="594">
        <v>0.91</v>
      </c>
      <c r="N323" s="594">
        <v>0.13200000000000001</v>
      </c>
      <c r="O323" s="594">
        <v>2.69E-2</v>
      </c>
      <c r="P323" s="595">
        <v>8.0000000000000002E-3</v>
      </c>
      <c r="Q323" s="606">
        <v>8.0000000000000002E-3</v>
      </c>
      <c r="R323" s="606">
        <v>8.0000000000000002E-3</v>
      </c>
      <c r="S323" s="591">
        <v>20</v>
      </c>
      <c r="T323" s="595">
        <v>4.4489999999999998</v>
      </c>
      <c r="U323" s="595">
        <v>15.28</v>
      </c>
      <c r="V323" s="595">
        <v>0.68500000000000005</v>
      </c>
      <c r="W323" s="595"/>
      <c r="X323" s="595"/>
      <c r="Y323" s="595"/>
      <c r="Z323" s="595">
        <v>1.2999999999999999E-2</v>
      </c>
      <c r="AA323" s="595">
        <v>8.3000000000000004E-2</v>
      </c>
      <c r="AB323" s="581">
        <v>1.1000000000000001</v>
      </c>
      <c r="AC323" s="581">
        <v>1.7999999999999999E-2</v>
      </c>
      <c r="AD323" s="592">
        <v>0.45</v>
      </c>
      <c r="AF323">
        <v>1400</v>
      </c>
      <c r="AI323"/>
      <c r="AJ323"/>
    </row>
    <row r="324" spans="1:36" ht="30" x14ac:dyDescent="0.2">
      <c r="A324" s="510">
        <v>323</v>
      </c>
      <c r="B324" s="511" t="s">
        <v>1830</v>
      </c>
      <c r="C324" s="593" t="s">
        <v>1843</v>
      </c>
      <c r="D324" s="510">
        <v>50</v>
      </c>
      <c r="E324" s="510">
        <v>3</v>
      </c>
      <c r="F324" s="581">
        <v>380</v>
      </c>
      <c r="G324" s="581">
        <v>225</v>
      </c>
      <c r="H324" s="594">
        <v>5.5800000000000002E-2</v>
      </c>
      <c r="I324" s="594">
        <v>0.105</v>
      </c>
      <c r="J324" s="594">
        <v>1.649</v>
      </c>
      <c r="K324" s="594">
        <v>0.191</v>
      </c>
      <c r="L324" s="594">
        <v>0.91</v>
      </c>
      <c r="M324" s="594">
        <v>0.91</v>
      </c>
      <c r="N324" s="594">
        <v>0.13200000000000001</v>
      </c>
      <c r="O324" s="594">
        <v>2.69E-2</v>
      </c>
      <c r="P324" s="595">
        <v>8.0000000000000002E-3</v>
      </c>
      <c r="Q324" s="606">
        <v>8.0000000000000002E-3</v>
      </c>
      <c r="R324" s="606">
        <v>8.0000000000000002E-3</v>
      </c>
      <c r="S324" s="591">
        <v>20</v>
      </c>
      <c r="T324" s="595">
        <v>4.4489999999999998</v>
      </c>
      <c r="U324" s="595">
        <v>15.28</v>
      </c>
      <c r="V324" s="595">
        <v>0.68500000000000005</v>
      </c>
      <c r="W324" s="595"/>
      <c r="X324" s="595"/>
      <c r="Y324" s="595"/>
      <c r="Z324" s="595">
        <v>1.2999999999999999E-2</v>
      </c>
      <c r="AA324" s="595">
        <v>8.3000000000000004E-2</v>
      </c>
      <c r="AB324" s="581">
        <v>1.1000000000000001</v>
      </c>
      <c r="AC324" s="581">
        <v>1.7999999999999999E-2</v>
      </c>
      <c r="AD324" s="592">
        <v>0.45</v>
      </c>
      <c r="AF324">
        <v>1420</v>
      </c>
      <c r="AI324"/>
      <c r="AJ324"/>
    </row>
    <row r="325" spans="1:36" ht="30" x14ac:dyDescent="0.2">
      <c r="A325" s="510">
        <v>324</v>
      </c>
      <c r="B325" s="511" t="s">
        <v>1830</v>
      </c>
      <c r="C325" s="593" t="s">
        <v>1843</v>
      </c>
      <c r="D325" s="510">
        <v>50</v>
      </c>
      <c r="E325" s="510">
        <v>3</v>
      </c>
      <c r="F325" s="581">
        <v>400</v>
      </c>
      <c r="G325" s="581">
        <v>225</v>
      </c>
      <c r="H325" s="594">
        <v>5.5800000000000002E-2</v>
      </c>
      <c r="I325" s="594">
        <v>0.105</v>
      </c>
      <c r="J325" s="594">
        <v>1.649</v>
      </c>
      <c r="K325" s="594">
        <v>0.191</v>
      </c>
      <c r="L325" s="594">
        <v>0.91</v>
      </c>
      <c r="M325" s="594">
        <v>0.91</v>
      </c>
      <c r="N325" s="594">
        <v>0.13200000000000001</v>
      </c>
      <c r="O325" s="594">
        <v>2.69E-2</v>
      </c>
      <c r="P325" s="595">
        <v>8.0000000000000002E-3</v>
      </c>
      <c r="Q325" s="606">
        <v>8.0000000000000002E-3</v>
      </c>
      <c r="R325" s="606">
        <v>8.0000000000000002E-3</v>
      </c>
      <c r="S325" s="591">
        <v>20</v>
      </c>
      <c r="T325" s="595">
        <v>4.4489999999999998</v>
      </c>
      <c r="U325" s="595">
        <v>15.28</v>
      </c>
      <c r="V325" s="595">
        <v>0.68500000000000005</v>
      </c>
      <c r="W325" s="595"/>
      <c r="X325" s="595"/>
      <c r="Y325" s="595"/>
      <c r="Z325" s="595">
        <v>1.2999999999999999E-2</v>
      </c>
      <c r="AA325" s="595">
        <v>8.3000000000000004E-2</v>
      </c>
      <c r="AB325" s="581">
        <v>1.1000000000000001</v>
      </c>
      <c r="AC325" s="581">
        <v>1.7999999999999999E-2</v>
      </c>
      <c r="AD325" s="592">
        <v>0.45</v>
      </c>
      <c r="AF325">
        <v>1425</v>
      </c>
      <c r="AI325"/>
      <c r="AJ325"/>
    </row>
    <row r="326" spans="1:36" ht="30" x14ac:dyDescent="0.2">
      <c r="A326" s="510">
        <v>325</v>
      </c>
      <c r="B326" s="511" t="s">
        <v>1830</v>
      </c>
      <c r="C326" s="593" t="s">
        <v>1844</v>
      </c>
      <c r="D326" s="510">
        <v>50</v>
      </c>
      <c r="E326" s="510">
        <v>3</v>
      </c>
      <c r="F326" s="581">
        <v>380</v>
      </c>
      <c r="G326" s="581">
        <v>207</v>
      </c>
      <c r="H326" s="594">
        <v>5.5800000000000002E-2</v>
      </c>
      <c r="I326" s="594">
        <v>0.105</v>
      </c>
      <c r="J326" s="594">
        <v>1.649</v>
      </c>
      <c r="K326" s="594">
        <v>0.191</v>
      </c>
      <c r="L326" s="594">
        <v>0.91</v>
      </c>
      <c r="M326" s="594">
        <v>0.91</v>
      </c>
      <c r="N326" s="594">
        <v>0.13200000000000001</v>
      </c>
      <c r="O326" s="594">
        <v>2.69E-2</v>
      </c>
      <c r="P326" s="595">
        <v>8.0000000000000002E-3</v>
      </c>
      <c r="Q326" s="606">
        <v>8.0000000000000002E-3</v>
      </c>
      <c r="R326" s="606">
        <v>8.0000000000000002E-3</v>
      </c>
      <c r="S326" s="591">
        <v>20</v>
      </c>
      <c r="T326" s="595">
        <v>4.4489999999999998</v>
      </c>
      <c r="U326" s="595">
        <v>15.28</v>
      </c>
      <c r="V326" s="595">
        <v>0.68500000000000005</v>
      </c>
      <c r="W326" s="595"/>
      <c r="X326" s="595"/>
      <c r="Y326" s="595"/>
      <c r="Z326" s="595">
        <v>1.2999999999999999E-2</v>
      </c>
      <c r="AA326" s="595">
        <v>8.3000000000000004E-2</v>
      </c>
      <c r="AB326" s="581">
        <v>1.1000000000000001</v>
      </c>
      <c r="AC326" s="581">
        <v>1.7999999999999999E-2</v>
      </c>
      <c r="AD326" s="592">
        <v>0.45</v>
      </c>
      <c r="AF326">
        <v>1435</v>
      </c>
      <c r="AI326"/>
      <c r="AJ326"/>
    </row>
    <row r="327" spans="1:36" ht="30" x14ac:dyDescent="0.2">
      <c r="A327" s="510">
        <v>326</v>
      </c>
      <c r="B327" s="511" t="s">
        <v>1830</v>
      </c>
      <c r="C327" s="593" t="s">
        <v>1844</v>
      </c>
      <c r="D327" s="510">
        <v>50</v>
      </c>
      <c r="E327" s="510">
        <v>3</v>
      </c>
      <c r="F327" s="581">
        <v>400</v>
      </c>
      <c r="G327" s="581">
        <v>207</v>
      </c>
      <c r="H327" s="594">
        <v>5.5800000000000002E-2</v>
      </c>
      <c r="I327" s="594">
        <v>0.105</v>
      </c>
      <c r="J327" s="594">
        <v>1.649</v>
      </c>
      <c r="K327" s="594">
        <v>0.191</v>
      </c>
      <c r="L327" s="594">
        <v>0.91</v>
      </c>
      <c r="M327" s="594">
        <v>0.91</v>
      </c>
      <c r="N327" s="594">
        <v>0.13200000000000001</v>
      </c>
      <c r="O327" s="594">
        <v>2.69E-2</v>
      </c>
      <c r="P327" s="595">
        <v>8.0000000000000002E-3</v>
      </c>
      <c r="Q327" s="606">
        <v>8.0000000000000002E-3</v>
      </c>
      <c r="R327" s="606">
        <v>8.0000000000000002E-3</v>
      </c>
      <c r="S327" s="591">
        <v>20</v>
      </c>
      <c r="T327" s="595">
        <v>4.4489999999999998</v>
      </c>
      <c r="U327" s="595">
        <v>15.28</v>
      </c>
      <c r="V327" s="595">
        <v>0.68500000000000005</v>
      </c>
      <c r="W327" s="595"/>
      <c r="X327" s="595"/>
      <c r="Y327" s="595"/>
      <c r="Z327" s="595">
        <v>1.2999999999999999E-2</v>
      </c>
      <c r="AA327" s="595">
        <v>8.3000000000000004E-2</v>
      </c>
      <c r="AB327" s="581">
        <v>1.1000000000000001</v>
      </c>
      <c r="AC327" s="581">
        <v>1.7999999999999999E-2</v>
      </c>
      <c r="AD327" s="592">
        <v>0.45</v>
      </c>
      <c r="AF327">
        <v>1440</v>
      </c>
      <c r="AI327"/>
      <c r="AJ327"/>
    </row>
    <row r="328" spans="1:36" ht="30" x14ac:dyDescent="0.2">
      <c r="A328" s="510">
        <v>327</v>
      </c>
      <c r="B328" s="511" t="s">
        <v>1830</v>
      </c>
      <c r="C328" s="593" t="s">
        <v>1845</v>
      </c>
      <c r="D328" s="510">
        <v>50</v>
      </c>
      <c r="E328" s="510">
        <v>3</v>
      </c>
      <c r="F328" s="581">
        <v>380</v>
      </c>
      <c r="G328" s="581">
        <v>180</v>
      </c>
      <c r="H328" s="594">
        <v>5.5800000000000002E-2</v>
      </c>
      <c r="I328" s="594">
        <v>0.105</v>
      </c>
      <c r="J328" s="594">
        <v>1.649</v>
      </c>
      <c r="K328" s="594">
        <v>0.191</v>
      </c>
      <c r="L328" s="594">
        <v>0.91</v>
      </c>
      <c r="M328" s="594">
        <v>0.91</v>
      </c>
      <c r="N328" s="594">
        <v>0.13200000000000001</v>
      </c>
      <c r="O328" s="594">
        <v>2.69E-2</v>
      </c>
      <c r="P328" s="595">
        <v>8.0000000000000002E-3</v>
      </c>
      <c r="Q328" s="606">
        <v>8.0000000000000002E-3</v>
      </c>
      <c r="R328" s="606">
        <v>8.0000000000000002E-3</v>
      </c>
      <c r="S328" s="591">
        <v>20</v>
      </c>
      <c r="T328" s="595">
        <v>4.4489999999999998</v>
      </c>
      <c r="U328" s="595">
        <v>15.28</v>
      </c>
      <c r="V328" s="595">
        <v>0.68500000000000005</v>
      </c>
      <c r="W328" s="595"/>
      <c r="X328" s="595"/>
      <c r="Y328" s="595"/>
      <c r="Z328" s="595">
        <v>1.2999999999999999E-2</v>
      </c>
      <c r="AA328" s="595">
        <v>8.3000000000000004E-2</v>
      </c>
      <c r="AB328" s="581">
        <v>1.1000000000000001</v>
      </c>
      <c r="AC328" s="581">
        <v>1.7999999999999999E-2</v>
      </c>
      <c r="AD328" s="592">
        <v>0.45</v>
      </c>
      <c r="AF328">
        <v>1460</v>
      </c>
      <c r="AI328"/>
      <c r="AJ328"/>
    </row>
    <row r="329" spans="1:36" ht="30" x14ac:dyDescent="0.2">
      <c r="A329" s="510">
        <v>328</v>
      </c>
      <c r="B329" s="511" t="s">
        <v>1830</v>
      </c>
      <c r="C329" s="593" t="s">
        <v>1845</v>
      </c>
      <c r="D329" s="510">
        <v>50</v>
      </c>
      <c r="E329" s="510">
        <v>3</v>
      </c>
      <c r="F329" s="581">
        <v>400</v>
      </c>
      <c r="G329" s="581">
        <v>180</v>
      </c>
      <c r="H329" s="594">
        <v>5.5800000000000002E-2</v>
      </c>
      <c r="I329" s="594">
        <v>0.105</v>
      </c>
      <c r="J329" s="594">
        <v>1.649</v>
      </c>
      <c r="K329" s="594">
        <v>0.191</v>
      </c>
      <c r="L329" s="594">
        <v>0.91</v>
      </c>
      <c r="M329" s="594">
        <v>0.91</v>
      </c>
      <c r="N329" s="594">
        <v>0.13200000000000001</v>
      </c>
      <c r="O329" s="594">
        <v>2.69E-2</v>
      </c>
      <c r="P329" s="595">
        <v>8.0000000000000002E-3</v>
      </c>
      <c r="Q329" s="606">
        <v>8.0000000000000002E-3</v>
      </c>
      <c r="R329" s="606">
        <v>8.0000000000000002E-3</v>
      </c>
      <c r="S329" s="591">
        <v>20</v>
      </c>
      <c r="T329" s="595">
        <v>4.4489999999999998</v>
      </c>
      <c r="U329" s="595">
        <v>15.28</v>
      </c>
      <c r="V329" s="595">
        <v>0.68500000000000005</v>
      </c>
      <c r="W329" s="595"/>
      <c r="X329" s="595"/>
      <c r="Y329" s="595"/>
      <c r="Z329" s="595">
        <v>1.2999999999999999E-2</v>
      </c>
      <c r="AA329" s="595">
        <v>8.3000000000000004E-2</v>
      </c>
      <c r="AB329" s="581">
        <v>1.1000000000000001</v>
      </c>
      <c r="AC329" s="581">
        <v>1.7999999999999999E-2</v>
      </c>
      <c r="AD329" s="592">
        <v>0.45</v>
      </c>
      <c r="AF329">
        <v>1480</v>
      </c>
      <c r="AI329"/>
      <c r="AJ329"/>
    </row>
    <row r="330" spans="1:36" ht="45" x14ac:dyDescent="0.2">
      <c r="A330" s="510">
        <v>329</v>
      </c>
      <c r="B330" s="511" t="s">
        <v>1830</v>
      </c>
      <c r="C330" s="593" t="s">
        <v>1846</v>
      </c>
      <c r="D330" s="510">
        <v>50</v>
      </c>
      <c r="E330" s="510">
        <v>3</v>
      </c>
      <c r="F330" s="581">
        <v>380</v>
      </c>
      <c r="G330" s="581">
        <v>275</v>
      </c>
      <c r="H330" s="594">
        <v>6.1899999999999997E-2</v>
      </c>
      <c r="I330" s="594">
        <v>0.12</v>
      </c>
      <c r="J330" s="594">
        <v>1.778</v>
      </c>
      <c r="K330" s="594">
        <v>0.189</v>
      </c>
      <c r="L330" s="594">
        <v>1.0049999999999999</v>
      </c>
      <c r="M330" s="594">
        <v>1.0049999999999999</v>
      </c>
      <c r="N330" s="594">
        <v>0.13700000000000001</v>
      </c>
      <c r="O330" s="594">
        <v>2.4799999999999999E-2</v>
      </c>
      <c r="P330" s="595">
        <v>7.0000000000000001E-3</v>
      </c>
      <c r="Q330" s="606">
        <v>7.0000000000000001E-3</v>
      </c>
      <c r="R330" s="606">
        <v>7.0000000000000001E-3</v>
      </c>
      <c r="S330" s="591">
        <v>20</v>
      </c>
      <c r="T330" s="595">
        <v>4.8869999999999996</v>
      </c>
      <c r="U330" s="595">
        <v>15.28</v>
      </c>
      <c r="V330" s="595">
        <v>0.68500000000000005</v>
      </c>
      <c r="W330" s="595"/>
      <c r="X330" s="595"/>
      <c r="Y330" s="595"/>
      <c r="Z330" s="595">
        <v>1.2999999999999999E-2</v>
      </c>
      <c r="AA330" s="595">
        <v>8.5000000000000006E-2</v>
      </c>
      <c r="AB330" s="581">
        <v>1.3</v>
      </c>
      <c r="AC330" s="581">
        <v>1.7000000000000001E-2</v>
      </c>
      <c r="AD330" s="592">
        <v>0.44</v>
      </c>
      <c r="AF330">
        <v>1500</v>
      </c>
      <c r="AI330"/>
      <c r="AJ330"/>
    </row>
    <row r="331" spans="1:36" ht="45" x14ac:dyDescent="0.2">
      <c r="A331" s="510">
        <v>330</v>
      </c>
      <c r="B331" s="511" t="s">
        <v>1830</v>
      </c>
      <c r="C331" s="593" t="s">
        <v>1846</v>
      </c>
      <c r="D331" s="510">
        <v>50</v>
      </c>
      <c r="E331" s="510">
        <v>3</v>
      </c>
      <c r="F331" s="581">
        <v>400</v>
      </c>
      <c r="G331" s="581">
        <v>275</v>
      </c>
      <c r="H331" s="594">
        <v>6.1899999999999997E-2</v>
      </c>
      <c r="I331" s="594">
        <v>0.12</v>
      </c>
      <c r="J331" s="594">
        <v>1.778</v>
      </c>
      <c r="K331" s="594">
        <v>0.189</v>
      </c>
      <c r="L331" s="594">
        <v>1.0049999999999999</v>
      </c>
      <c r="M331" s="594">
        <v>1.0049999999999999</v>
      </c>
      <c r="N331" s="594">
        <v>0.13700000000000001</v>
      </c>
      <c r="O331" s="594">
        <v>2.4799999999999999E-2</v>
      </c>
      <c r="P331" s="595">
        <v>7.0000000000000001E-3</v>
      </c>
      <c r="Q331" s="606">
        <v>7.0000000000000001E-3</v>
      </c>
      <c r="R331" s="606">
        <v>7.0000000000000001E-3</v>
      </c>
      <c r="S331" s="591">
        <v>20</v>
      </c>
      <c r="T331" s="595">
        <v>4.8869999999999996</v>
      </c>
      <c r="U331" s="595">
        <v>15.28</v>
      </c>
      <c r="V331" s="595">
        <v>0.68500000000000005</v>
      </c>
      <c r="W331" s="595"/>
      <c r="X331" s="595"/>
      <c r="Y331" s="595"/>
      <c r="Z331" s="595">
        <v>1.2999999999999999E-2</v>
      </c>
      <c r="AA331" s="595">
        <v>8.5000000000000006E-2</v>
      </c>
      <c r="AB331" s="581">
        <v>1.3</v>
      </c>
      <c r="AC331" s="581">
        <v>1.7000000000000001E-2</v>
      </c>
      <c r="AD331" s="592">
        <v>0.44</v>
      </c>
      <c r="AF331">
        <v>1505</v>
      </c>
      <c r="AI331"/>
      <c r="AJ331"/>
    </row>
    <row r="332" spans="1:36" ht="45" x14ac:dyDescent="0.2">
      <c r="A332" s="510">
        <v>331</v>
      </c>
      <c r="B332" s="511" t="s">
        <v>1830</v>
      </c>
      <c r="C332" s="593" t="s">
        <v>1847</v>
      </c>
      <c r="D332" s="510">
        <v>50</v>
      </c>
      <c r="E332" s="510">
        <v>3</v>
      </c>
      <c r="F332" s="581">
        <v>380</v>
      </c>
      <c r="G332" s="581">
        <v>264</v>
      </c>
      <c r="H332" s="594">
        <v>6.1899999999999997E-2</v>
      </c>
      <c r="I332" s="594">
        <v>0.12</v>
      </c>
      <c r="J332" s="594">
        <v>1.778</v>
      </c>
      <c r="K332" s="594">
        <v>0.189</v>
      </c>
      <c r="L332" s="594">
        <v>1.0049999999999999</v>
      </c>
      <c r="M332" s="594">
        <v>1.0049999999999999</v>
      </c>
      <c r="N332" s="594">
        <v>0.13700000000000001</v>
      </c>
      <c r="O332" s="594">
        <v>2.4799999999999999E-2</v>
      </c>
      <c r="P332" s="595">
        <v>7.0000000000000001E-3</v>
      </c>
      <c r="Q332" s="606">
        <v>7.0000000000000001E-3</v>
      </c>
      <c r="R332" s="606">
        <v>7.0000000000000001E-3</v>
      </c>
      <c r="S332" s="591">
        <v>20</v>
      </c>
      <c r="T332" s="595">
        <v>4.8869999999999996</v>
      </c>
      <c r="U332" s="595">
        <v>15.28</v>
      </c>
      <c r="V332" s="595">
        <v>0.68500000000000005</v>
      </c>
      <c r="W332" s="595"/>
      <c r="X332" s="595"/>
      <c r="Y332" s="595"/>
      <c r="Z332" s="595">
        <v>1.2999999999999999E-2</v>
      </c>
      <c r="AA332" s="595">
        <v>8.5000000000000006E-2</v>
      </c>
      <c r="AB332" s="581">
        <v>1.3</v>
      </c>
      <c r="AC332" s="581">
        <v>1.7000000000000001E-2</v>
      </c>
      <c r="AD332" s="592">
        <v>0.44</v>
      </c>
      <c r="AF332">
        <v>1540</v>
      </c>
      <c r="AI332"/>
      <c r="AJ332"/>
    </row>
    <row r="333" spans="1:36" ht="45" x14ac:dyDescent="0.2">
      <c r="A333" s="510">
        <v>332</v>
      </c>
      <c r="B333" s="511" t="s">
        <v>1830</v>
      </c>
      <c r="C333" s="593" t="s">
        <v>1847</v>
      </c>
      <c r="D333" s="510">
        <v>50</v>
      </c>
      <c r="E333" s="510">
        <v>3</v>
      </c>
      <c r="F333" s="581">
        <v>400</v>
      </c>
      <c r="G333" s="581">
        <v>264</v>
      </c>
      <c r="H333" s="594">
        <v>6.1899999999999997E-2</v>
      </c>
      <c r="I333" s="594">
        <v>0.12</v>
      </c>
      <c r="J333" s="594">
        <v>1.778</v>
      </c>
      <c r="K333" s="594">
        <v>0.189</v>
      </c>
      <c r="L333" s="594">
        <v>1.0049999999999999</v>
      </c>
      <c r="M333" s="594">
        <v>1.0049999999999999</v>
      </c>
      <c r="N333" s="594">
        <v>0.13700000000000001</v>
      </c>
      <c r="O333" s="594">
        <v>2.4799999999999999E-2</v>
      </c>
      <c r="P333" s="595">
        <v>7.0000000000000001E-3</v>
      </c>
      <c r="Q333" s="606">
        <v>7.0000000000000001E-3</v>
      </c>
      <c r="R333" s="606">
        <v>7.0000000000000001E-3</v>
      </c>
      <c r="S333" s="591">
        <v>20</v>
      </c>
      <c r="T333" s="595">
        <v>4.8869999999999996</v>
      </c>
      <c r="U333" s="595">
        <v>15.28</v>
      </c>
      <c r="V333" s="595">
        <v>0.68500000000000005</v>
      </c>
      <c r="W333" s="595"/>
      <c r="X333" s="595"/>
      <c r="Y333" s="595"/>
      <c r="Z333" s="595">
        <v>1.2999999999999999E-2</v>
      </c>
      <c r="AA333" s="595">
        <v>8.5000000000000006E-2</v>
      </c>
      <c r="AB333" s="581">
        <v>1.3</v>
      </c>
      <c r="AC333" s="581">
        <v>1.7000000000000001E-2</v>
      </c>
      <c r="AD333" s="592">
        <v>0.44</v>
      </c>
      <c r="AF333">
        <v>1550</v>
      </c>
      <c r="AI333"/>
      <c r="AJ333"/>
    </row>
    <row r="334" spans="1:36" ht="30" x14ac:dyDescent="0.2">
      <c r="A334" s="510">
        <v>333</v>
      </c>
      <c r="B334" s="511" t="s">
        <v>1830</v>
      </c>
      <c r="C334" s="593" t="s">
        <v>1848</v>
      </c>
      <c r="D334" s="510">
        <v>50</v>
      </c>
      <c r="E334" s="510">
        <v>3</v>
      </c>
      <c r="F334" s="581">
        <v>380</v>
      </c>
      <c r="G334" s="581">
        <v>250</v>
      </c>
      <c r="H334" s="594">
        <v>6.1899999999999997E-2</v>
      </c>
      <c r="I334" s="594">
        <v>0.12</v>
      </c>
      <c r="J334" s="594">
        <v>1.778</v>
      </c>
      <c r="K334" s="594">
        <v>0.189</v>
      </c>
      <c r="L334" s="594">
        <v>1.0049999999999999</v>
      </c>
      <c r="M334" s="594">
        <v>1.0049999999999999</v>
      </c>
      <c r="N334" s="594">
        <v>0.13700000000000001</v>
      </c>
      <c r="O334" s="594">
        <v>2.4799999999999999E-2</v>
      </c>
      <c r="P334" s="595">
        <v>7.0000000000000001E-3</v>
      </c>
      <c r="Q334" s="606">
        <v>7.0000000000000001E-3</v>
      </c>
      <c r="R334" s="606">
        <v>7.0000000000000001E-3</v>
      </c>
      <c r="S334" s="591">
        <v>20</v>
      </c>
      <c r="T334" s="595">
        <v>4.8869999999999996</v>
      </c>
      <c r="U334" s="595">
        <v>15.28</v>
      </c>
      <c r="V334" s="595">
        <v>0.68500000000000005</v>
      </c>
      <c r="W334" s="595"/>
      <c r="X334" s="595"/>
      <c r="Y334" s="595"/>
      <c r="Z334" s="595">
        <v>1.2999999999999999E-2</v>
      </c>
      <c r="AA334" s="595">
        <v>8.5000000000000006E-2</v>
      </c>
      <c r="AB334" s="581">
        <v>1.3</v>
      </c>
      <c r="AC334" s="581">
        <v>1.7000000000000001E-2</v>
      </c>
      <c r="AD334" s="592">
        <v>0.44</v>
      </c>
      <c r="AF334">
        <v>1552</v>
      </c>
      <c r="AI334"/>
      <c r="AJ334"/>
    </row>
    <row r="335" spans="1:36" ht="30" x14ac:dyDescent="0.2">
      <c r="A335" s="510">
        <v>334</v>
      </c>
      <c r="B335" s="511" t="s">
        <v>1830</v>
      </c>
      <c r="C335" s="593" t="s">
        <v>1848</v>
      </c>
      <c r="D335" s="510">
        <v>50</v>
      </c>
      <c r="E335" s="510">
        <v>3</v>
      </c>
      <c r="F335" s="581">
        <v>400</v>
      </c>
      <c r="G335" s="581">
        <v>250</v>
      </c>
      <c r="H335" s="594">
        <v>6.1899999999999997E-2</v>
      </c>
      <c r="I335" s="594">
        <v>0.12</v>
      </c>
      <c r="J335" s="594">
        <v>1.778</v>
      </c>
      <c r="K335" s="594">
        <v>0.189</v>
      </c>
      <c r="L335" s="594">
        <v>1.0049999999999999</v>
      </c>
      <c r="M335" s="594">
        <v>1.0049999999999999</v>
      </c>
      <c r="N335" s="594">
        <v>0.13700000000000001</v>
      </c>
      <c r="O335" s="594">
        <v>2.4799999999999999E-2</v>
      </c>
      <c r="P335" s="595">
        <v>7.0000000000000001E-3</v>
      </c>
      <c r="Q335" s="606">
        <v>7.0000000000000001E-3</v>
      </c>
      <c r="R335" s="606">
        <v>7.0000000000000001E-3</v>
      </c>
      <c r="S335" s="591">
        <v>20</v>
      </c>
      <c r="T335" s="595">
        <v>4.8869999999999996</v>
      </c>
      <c r="U335" s="595">
        <v>15.28</v>
      </c>
      <c r="V335" s="595">
        <v>0.68500000000000005</v>
      </c>
      <c r="W335" s="595"/>
      <c r="X335" s="595"/>
      <c r="Y335" s="595"/>
      <c r="Z335" s="595">
        <v>1.2999999999999999E-2</v>
      </c>
      <c r="AA335" s="595">
        <v>8.5000000000000006E-2</v>
      </c>
      <c r="AB335" s="581">
        <v>1.3</v>
      </c>
      <c r="AC335" s="581">
        <v>1.7000000000000001E-2</v>
      </c>
      <c r="AD335" s="592">
        <v>0.44</v>
      </c>
      <c r="AF335">
        <v>1580</v>
      </c>
      <c r="AI335"/>
      <c r="AJ335"/>
    </row>
    <row r="336" spans="1:36" ht="30" x14ac:dyDescent="0.2">
      <c r="A336" s="510">
        <v>335</v>
      </c>
      <c r="B336" s="511" t="s">
        <v>1830</v>
      </c>
      <c r="C336" s="593" t="s">
        <v>1849</v>
      </c>
      <c r="D336" s="510">
        <v>50</v>
      </c>
      <c r="E336" s="510">
        <v>3</v>
      </c>
      <c r="F336" s="581">
        <v>380</v>
      </c>
      <c r="G336" s="581">
        <v>230</v>
      </c>
      <c r="H336" s="594">
        <v>6.1899999999999997E-2</v>
      </c>
      <c r="I336" s="594">
        <v>0.12</v>
      </c>
      <c r="J336" s="594">
        <v>1.778</v>
      </c>
      <c r="K336" s="594">
        <v>0.189</v>
      </c>
      <c r="L336" s="594">
        <v>1.0049999999999999</v>
      </c>
      <c r="M336" s="594">
        <v>1.0049999999999999</v>
      </c>
      <c r="N336" s="594">
        <v>0.13700000000000001</v>
      </c>
      <c r="O336" s="594">
        <v>2.4799999999999999E-2</v>
      </c>
      <c r="P336" s="595">
        <v>7.0000000000000001E-3</v>
      </c>
      <c r="Q336" s="606">
        <v>7.0000000000000001E-3</v>
      </c>
      <c r="R336" s="606">
        <v>7.0000000000000001E-3</v>
      </c>
      <c r="S336" s="591">
        <v>20</v>
      </c>
      <c r="T336" s="595">
        <v>4.8869999999999996</v>
      </c>
      <c r="U336" s="595">
        <v>15.28</v>
      </c>
      <c r="V336" s="595">
        <v>0.68500000000000005</v>
      </c>
      <c r="W336" s="595"/>
      <c r="X336" s="595"/>
      <c r="Y336" s="595"/>
      <c r="Z336" s="595">
        <v>1.2999999999999999E-2</v>
      </c>
      <c r="AA336" s="595">
        <v>8.5000000000000006E-2</v>
      </c>
      <c r="AB336" s="581">
        <v>1.3</v>
      </c>
      <c r="AC336" s="581">
        <v>1.7000000000000001E-2</v>
      </c>
      <c r="AD336" s="592">
        <v>0.44</v>
      </c>
      <c r="AF336">
        <v>1600</v>
      </c>
      <c r="AI336"/>
      <c r="AJ336"/>
    </row>
    <row r="337" spans="1:36" ht="30" x14ac:dyDescent="0.2">
      <c r="A337" s="510">
        <v>336</v>
      </c>
      <c r="B337" s="511" t="s">
        <v>1830</v>
      </c>
      <c r="C337" s="593" t="s">
        <v>1849</v>
      </c>
      <c r="D337" s="510">
        <v>50</v>
      </c>
      <c r="E337" s="510">
        <v>3</v>
      </c>
      <c r="F337" s="581">
        <v>400</v>
      </c>
      <c r="G337" s="581">
        <v>230</v>
      </c>
      <c r="H337" s="594">
        <v>6.1899999999999997E-2</v>
      </c>
      <c r="I337" s="594">
        <v>0.12</v>
      </c>
      <c r="J337" s="594">
        <v>1.778</v>
      </c>
      <c r="K337" s="594">
        <v>0.189</v>
      </c>
      <c r="L337" s="594">
        <v>1.0049999999999999</v>
      </c>
      <c r="M337" s="594">
        <v>1.0049999999999999</v>
      </c>
      <c r="N337" s="594">
        <v>0.13700000000000001</v>
      </c>
      <c r="O337" s="594">
        <v>2.4799999999999999E-2</v>
      </c>
      <c r="P337" s="595">
        <v>7.0000000000000001E-3</v>
      </c>
      <c r="Q337" s="606">
        <v>7.0000000000000001E-3</v>
      </c>
      <c r="R337" s="606">
        <v>7.0000000000000001E-3</v>
      </c>
      <c r="S337" s="591">
        <v>20</v>
      </c>
      <c r="T337" s="595">
        <v>4.8869999999999996</v>
      </c>
      <c r="U337" s="595">
        <v>15.28</v>
      </c>
      <c r="V337" s="595">
        <v>0.68500000000000005</v>
      </c>
      <c r="W337" s="595"/>
      <c r="X337" s="595"/>
      <c r="Y337" s="595"/>
      <c r="Z337" s="595">
        <v>1.2999999999999999E-2</v>
      </c>
      <c r="AA337" s="595">
        <v>8.5000000000000006E-2</v>
      </c>
      <c r="AB337" s="581">
        <v>1.3</v>
      </c>
      <c r="AC337" s="581">
        <v>1.7000000000000001E-2</v>
      </c>
      <c r="AD337" s="592">
        <v>0.44</v>
      </c>
      <c r="AF337">
        <v>1615</v>
      </c>
      <c r="AI337"/>
      <c r="AJ337"/>
    </row>
    <row r="338" spans="1:36" ht="30" x14ac:dyDescent="0.2">
      <c r="A338" s="510">
        <v>337</v>
      </c>
      <c r="B338" s="511" t="s">
        <v>1830</v>
      </c>
      <c r="C338" s="593" t="s">
        <v>1850</v>
      </c>
      <c r="D338" s="510">
        <v>50</v>
      </c>
      <c r="E338" s="510">
        <v>3</v>
      </c>
      <c r="F338" s="581">
        <v>380</v>
      </c>
      <c r="G338" s="581">
        <v>200</v>
      </c>
      <c r="H338" s="594">
        <v>6.1899999999999997E-2</v>
      </c>
      <c r="I338" s="594">
        <v>0.12</v>
      </c>
      <c r="J338" s="594">
        <v>1.778</v>
      </c>
      <c r="K338" s="594">
        <v>0.189</v>
      </c>
      <c r="L338" s="594">
        <v>1.0049999999999999</v>
      </c>
      <c r="M338" s="594">
        <v>1.0049999999999999</v>
      </c>
      <c r="N338" s="594">
        <v>0.13700000000000001</v>
      </c>
      <c r="O338" s="594">
        <v>2.4799999999999999E-2</v>
      </c>
      <c r="P338" s="595">
        <v>7.0000000000000001E-3</v>
      </c>
      <c r="Q338" s="606">
        <v>7.0000000000000001E-3</v>
      </c>
      <c r="R338" s="606">
        <v>7.0000000000000001E-3</v>
      </c>
      <c r="S338" s="591">
        <v>20</v>
      </c>
      <c r="T338" s="595">
        <v>4.8869999999999996</v>
      </c>
      <c r="U338" s="595">
        <v>15.28</v>
      </c>
      <c r="V338" s="595">
        <v>0.68500000000000005</v>
      </c>
      <c r="W338" s="595"/>
      <c r="X338" s="595"/>
      <c r="Y338" s="595"/>
      <c r="Z338" s="595">
        <v>1.2999999999999999E-2</v>
      </c>
      <c r="AA338" s="595">
        <v>8.5000000000000006E-2</v>
      </c>
      <c r="AB338" s="581">
        <v>1.3</v>
      </c>
      <c r="AC338" s="581">
        <v>1.7000000000000001E-2</v>
      </c>
      <c r="AD338" s="592">
        <v>0.44</v>
      </c>
      <c r="AF338">
        <v>1640</v>
      </c>
      <c r="AI338"/>
      <c r="AJ338"/>
    </row>
    <row r="339" spans="1:36" ht="30" x14ac:dyDescent="0.2">
      <c r="A339" s="510">
        <v>338</v>
      </c>
      <c r="B339" s="511" t="s">
        <v>1830</v>
      </c>
      <c r="C339" s="593" t="s">
        <v>1850</v>
      </c>
      <c r="D339" s="510">
        <v>50</v>
      </c>
      <c r="E339" s="510">
        <v>3</v>
      </c>
      <c r="F339" s="581">
        <v>400</v>
      </c>
      <c r="G339" s="581">
        <v>200</v>
      </c>
      <c r="H339" s="594">
        <v>6.1899999999999997E-2</v>
      </c>
      <c r="I339" s="594">
        <v>0.12</v>
      </c>
      <c r="J339" s="594">
        <v>1.778</v>
      </c>
      <c r="K339" s="594">
        <v>0.189</v>
      </c>
      <c r="L339" s="594">
        <v>1.0049999999999999</v>
      </c>
      <c r="M339" s="594">
        <v>1.0049999999999999</v>
      </c>
      <c r="N339" s="594">
        <v>0.13700000000000001</v>
      </c>
      <c r="O339" s="594">
        <v>2.4799999999999999E-2</v>
      </c>
      <c r="P339" s="595">
        <v>7.0000000000000001E-3</v>
      </c>
      <c r="Q339" s="606">
        <v>7.0000000000000001E-3</v>
      </c>
      <c r="R339" s="606">
        <v>7.0000000000000001E-3</v>
      </c>
      <c r="S339" s="591">
        <v>20</v>
      </c>
      <c r="T339" s="595">
        <v>4.8869999999999996</v>
      </c>
      <c r="U339" s="595">
        <v>15.28</v>
      </c>
      <c r="V339" s="595">
        <v>0.68500000000000005</v>
      </c>
      <c r="W339" s="595"/>
      <c r="X339" s="595"/>
      <c r="Y339" s="595"/>
      <c r="Z339" s="595">
        <v>1.2999999999999999E-2</v>
      </c>
      <c r="AA339" s="595">
        <v>8.5000000000000006E-2</v>
      </c>
      <c r="AB339" s="581">
        <v>1.3</v>
      </c>
      <c r="AC339" s="581">
        <v>1.7000000000000001E-2</v>
      </c>
      <c r="AD339" s="592">
        <v>0.44</v>
      </c>
      <c r="AF339">
        <v>1650</v>
      </c>
      <c r="AI339"/>
      <c r="AJ339"/>
    </row>
    <row r="340" spans="1:36" ht="45" x14ac:dyDescent="0.2">
      <c r="A340" s="510">
        <v>339</v>
      </c>
      <c r="B340" s="511" t="s">
        <v>1830</v>
      </c>
      <c r="C340" s="593" t="s">
        <v>1851</v>
      </c>
      <c r="D340" s="510">
        <v>50</v>
      </c>
      <c r="E340" s="510">
        <v>3</v>
      </c>
      <c r="F340" s="581">
        <v>380</v>
      </c>
      <c r="G340" s="581">
        <v>330</v>
      </c>
      <c r="H340" s="594">
        <v>6.9599999999999995E-2</v>
      </c>
      <c r="I340" s="594">
        <v>0.13100000000000001</v>
      </c>
      <c r="J340" s="594">
        <v>1.7869999999999999</v>
      </c>
      <c r="K340" s="594">
        <v>0.17899999999999999</v>
      </c>
      <c r="L340" s="594">
        <v>1.0309999999999999</v>
      </c>
      <c r="M340" s="594">
        <v>1.0309999999999999</v>
      </c>
      <c r="N340" s="594">
        <v>0.13800000000000001</v>
      </c>
      <c r="O340" s="594">
        <v>2.3800000000000002E-2</v>
      </c>
      <c r="P340" s="595">
        <v>6.0000000000000001E-3</v>
      </c>
      <c r="Q340" s="606">
        <v>6.0000000000000001E-3</v>
      </c>
      <c r="R340" s="606">
        <v>6.0000000000000001E-3</v>
      </c>
      <c r="S340" s="591">
        <v>20</v>
      </c>
      <c r="T340" s="595">
        <v>5.6040000000000001</v>
      </c>
      <c r="U340" s="595">
        <v>15.28</v>
      </c>
      <c r="V340" s="595">
        <v>0.68500000000000005</v>
      </c>
      <c r="W340" s="595"/>
      <c r="X340" s="595"/>
      <c r="Y340" s="595"/>
      <c r="Z340" s="595">
        <v>1.2E-2</v>
      </c>
      <c r="AA340" s="595">
        <v>9.0999999999999998E-2</v>
      </c>
      <c r="AB340" s="581">
        <v>1.4</v>
      </c>
      <c r="AC340" s="581">
        <v>1.6E-2</v>
      </c>
      <c r="AD340" s="592">
        <v>0.43</v>
      </c>
      <c r="AF340">
        <v>1680</v>
      </c>
      <c r="AI340"/>
      <c r="AJ340"/>
    </row>
    <row r="341" spans="1:36" ht="45" x14ac:dyDescent="0.2">
      <c r="A341" s="510">
        <v>340</v>
      </c>
      <c r="B341" s="511" t="s">
        <v>1830</v>
      </c>
      <c r="C341" s="593" t="s">
        <v>1851</v>
      </c>
      <c r="D341" s="510">
        <v>50</v>
      </c>
      <c r="E341" s="510">
        <v>3</v>
      </c>
      <c r="F341" s="581">
        <v>400</v>
      </c>
      <c r="G341" s="581">
        <v>330</v>
      </c>
      <c r="H341" s="594">
        <v>6.9599999999999995E-2</v>
      </c>
      <c r="I341" s="594">
        <v>0.13100000000000001</v>
      </c>
      <c r="J341" s="594">
        <v>1.7869999999999999</v>
      </c>
      <c r="K341" s="594">
        <v>0.17899999999999999</v>
      </c>
      <c r="L341" s="594">
        <v>1.0309999999999999</v>
      </c>
      <c r="M341" s="594">
        <v>1.0309999999999999</v>
      </c>
      <c r="N341" s="594">
        <v>0.13800000000000001</v>
      </c>
      <c r="O341" s="594">
        <v>2.3800000000000002E-2</v>
      </c>
      <c r="P341" s="595">
        <v>6.0000000000000001E-3</v>
      </c>
      <c r="Q341" s="606">
        <v>6.0000000000000001E-3</v>
      </c>
      <c r="R341" s="606">
        <v>6.0000000000000001E-3</v>
      </c>
      <c r="S341" s="591">
        <v>20</v>
      </c>
      <c r="T341" s="595">
        <v>5.6040000000000001</v>
      </c>
      <c r="U341" s="595">
        <v>15.28</v>
      </c>
      <c r="V341" s="595">
        <v>0.68500000000000005</v>
      </c>
      <c r="W341" s="595"/>
      <c r="X341" s="595"/>
      <c r="Y341" s="595"/>
      <c r="Z341" s="595">
        <v>1.2E-2</v>
      </c>
      <c r="AA341" s="595">
        <v>9.0999999999999998E-2</v>
      </c>
      <c r="AB341" s="581">
        <v>1.4</v>
      </c>
      <c r="AC341" s="581">
        <v>1.6E-2</v>
      </c>
      <c r="AD341" s="592">
        <v>0.43</v>
      </c>
      <c r="AF341">
        <v>1700</v>
      </c>
      <c r="AI341"/>
      <c r="AJ341"/>
    </row>
    <row r="342" spans="1:36" ht="45" x14ac:dyDescent="0.2">
      <c r="A342" s="510">
        <v>341</v>
      </c>
      <c r="B342" s="511" t="s">
        <v>1830</v>
      </c>
      <c r="C342" s="593" t="s">
        <v>1852</v>
      </c>
      <c r="D342" s="510">
        <v>50</v>
      </c>
      <c r="E342" s="510">
        <v>3</v>
      </c>
      <c r="F342" s="581">
        <v>380</v>
      </c>
      <c r="G342" s="581">
        <v>315</v>
      </c>
      <c r="H342" s="594">
        <v>6.9599999999999995E-2</v>
      </c>
      <c r="I342" s="594">
        <v>0.13100000000000001</v>
      </c>
      <c r="J342" s="594">
        <v>1.7869999999999999</v>
      </c>
      <c r="K342" s="594">
        <v>0.17899999999999999</v>
      </c>
      <c r="L342" s="594">
        <v>1.0309999999999999</v>
      </c>
      <c r="M342" s="594">
        <v>1.0309999999999999</v>
      </c>
      <c r="N342" s="594">
        <v>0.13800000000000001</v>
      </c>
      <c r="O342" s="594">
        <v>2.3800000000000002E-2</v>
      </c>
      <c r="P342" s="595">
        <v>6.0000000000000001E-3</v>
      </c>
      <c r="Q342" s="606">
        <v>6.0000000000000001E-3</v>
      </c>
      <c r="R342" s="606">
        <v>6.0000000000000001E-3</v>
      </c>
      <c r="S342" s="591">
        <v>20</v>
      </c>
      <c r="T342" s="595">
        <v>5.6040000000000001</v>
      </c>
      <c r="U342" s="595">
        <v>15.28</v>
      </c>
      <c r="V342" s="595">
        <v>0.68500000000000005</v>
      </c>
      <c r="W342" s="595"/>
      <c r="X342" s="595"/>
      <c r="Y342" s="595"/>
      <c r="Z342" s="595">
        <v>1.2E-2</v>
      </c>
      <c r="AA342" s="595">
        <v>9.0999999999999998E-2</v>
      </c>
      <c r="AB342" s="581">
        <v>1.4</v>
      </c>
      <c r="AC342" s="581">
        <v>1.6E-2</v>
      </c>
      <c r="AD342" s="592">
        <v>0.43</v>
      </c>
      <c r="AF342">
        <v>1740</v>
      </c>
      <c r="AI342"/>
      <c r="AJ342"/>
    </row>
    <row r="343" spans="1:36" ht="45" x14ac:dyDescent="0.2">
      <c r="A343" s="510">
        <v>342</v>
      </c>
      <c r="B343" s="511" t="s">
        <v>1830</v>
      </c>
      <c r="C343" s="593" t="s">
        <v>1852</v>
      </c>
      <c r="D343" s="510">
        <v>50</v>
      </c>
      <c r="E343" s="510">
        <v>3</v>
      </c>
      <c r="F343" s="581">
        <v>400</v>
      </c>
      <c r="G343" s="581">
        <v>315</v>
      </c>
      <c r="H343" s="594">
        <v>6.9599999999999995E-2</v>
      </c>
      <c r="I343" s="594">
        <v>0.13100000000000001</v>
      </c>
      <c r="J343" s="594">
        <v>1.7869999999999999</v>
      </c>
      <c r="K343" s="594">
        <v>0.17899999999999999</v>
      </c>
      <c r="L343" s="594">
        <v>1.0309999999999999</v>
      </c>
      <c r="M343" s="594">
        <v>1.0309999999999999</v>
      </c>
      <c r="N343" s="594">
        <v>0.13800000000000001</v>
      </c>
      <c r="O343" s="594">
        <v>2.3800000000000002E-2</v>
      </c>
      <c r="P343" s="595">
        <v>6.0000000000000001E-3</v>
      </c>
      <c r="Q343" s="606">
        <v>6.0000000000000001E-3</v>
      </c>
      <c r="R343" s="606">
        <v>6.0000000000000001E-3</v>
      </c>
      <c r="S343" s="591">
        <v>20</v>
      </c>
      <c r="T343" s="595">
        <v>5.6040000000000001</v>
      </c>
      <c r="U343" s="595">
        <v>15.28</v>
      </c>
      <c r="V343" s="595">
        <v>0.68500000000000005</v>
      </c>
      <c r="W343" s="595"/>
      <c r="X343" s="595"/>
      <c r="Y343" s="595"/>
      <c r="Z343" s="595">
        <v>1.2E-2</v>
      </c>
      <c r="AA343" s="595">
        <v>9.0999999999999998E-2</v>
      </c>
      <c r="AB343" s="581">
        <v>1.4</v>
      </c>
      <c r="AC343" s="581">
        <v>1.6E-2</v>
      </c>
      <c r="AD343" s="592">
        <v>0.43</v>
      </c>
      <c r="AF343">
        <v>1750</v>
      </c>
      <c r="AI343"/>
      <c r="AJ343"/>
    </row>
    <row r="344" spans="1:36" ht="30" x14ac:dyDescent="0.2">
      <c r="A344" s="510">
        <v>343</v>
      </c>
      <c r="B344" s="511" t="s">
        <v>1830</v>
      </c>
      <c r="C344" s="593" t="s">
        <v>1853</v>
      </c>
      <c r="D344" s="510">
        <v>50</v>
      </c>
      <c r="E344" s="510">
        <v>3</v>
      </c>
      <c r="F344" s="581">
        <v>380</v>
      </c>
      <c r="G344" s="581">
        <v>300</v>
      </c>
      <c r="H344" s="594">
        <v>6.9599999999999995E-2</v>
      </c>
      <c r="I344" s="594">
        <v>0.13100000000000001</v>
      </c>
      <c r="J344" s="594">
        <v>1.7869999999999999</v>
      </c>
      <c r="K344" s="594">
        <v>0.17899999999999999</v>
      </c>
      <c r="L344" s="594">
        <v>1.0309999999999999</v>
      </c>
      <c r="M344" s="594">
        <v>1.0309999999999999</v>
      </c>
      <c r="N344" s="594">
        <v>0.13800000000000001</v>
      </c>
      <c r="O344" s="594">
        <v>2.3800000000000002E-2</v>
      </c>
      <c r="P344" s="595">
        <v>6.0000000000000001E-3</v>
      </c>
      <c r="Q344" s="606">
        <v>6.0000000000000001E-3</v>
      </c>
      <c r="R344" s="606">
        <v>6.0000000000000001E-3</v>
      </c>
      <c r="S344" s="591">
        <v>20</v>
      </c>
      <c r="T344" s="595">
        <v>5.6040000000000001</v>
      </c>
      <c r="U344" s="595">
        <v>15.28</v>
      </c>
      <c r="V344" s="595">
        <v>0.68500000000000005</v>
      </c>
      <c r="W344" s="595"/>
      <c r="X344" s="595"/>
      <c r="Y344" s="595"/>
      <c r="Z344" s="595">
        <v>1.2E-2</v>
      </c>
      <c r="AA344" s="595">
        <v>9.0999999999999998E-2</v>
      </c>
      <c r="AB344" s="581">
        <v>1.4</v>
      </c>
      <c r="AC344" s="581">
        <v>1.6E-2</v>
      </c>
      <c r="AD344" s="592">
        <v>0.43</v>
      </c>
      <c r="AF344">
        <v>1795</v>
      </c>
      <c r="AI344"/>
      <c r="AJ344"/>
    </row>
    <row r="345" spans="1:36" ht="30" x14ac:dyDescent="0.2">
      <c r="A345" s="510">
        <v>344</v>
      </c>
      <c r="B345" s="511" t="s">
        <v>1830</v>
      </c>
      <c r="C345" s="593" t="s">
        <v>1853</v>
      </c>
      <c r="D345" s="510">
        <v>50</v>
      </c>
      <c r="E345" s="510">
        <v>3</v>
      </c>
      <c r="F345" s="581">
        <v>400</v>
      </c>
      <c r="G345" s="581">
        <v>300</v>
      </c>
      <c r="H345" s="594">
        <v>6.9599999999999995E-2</v>
      </c>
      <c r="I345" s="594">
        <v>0.13100000000000001</v>
      </c>
      <c r="J345" s="594">
        <v>1.7869999999999999</v>
      </c>
      <c r="K345" s="594">
        <v>0.17899999999999999</v>
      </c>
      <c r="L345" s="594">
        <v>1.0309999999999999</v>
      </c>
      <c r="M345" s="594">
        <v>1.0309999999999999</v>
      </c>
      <c r="N345" s="594">
        <v>0.13800000000000001</v>
      </c>
      <c r="O345" s="594">
        <v>2.3800000000000002E-2</v>
      </c>
      <c r="P345" s="595">
        <v>6.0000000000000001E-3</v>
      </c>
      <c r="Q345" s="606">
        <v>6.0000000000000001E-3</v>
      </c>
      <c r="R345" s="606">
        <v>6.0000000000000001E-3</v>
      </c>
      <c r="S345" s="591">
        <v>20</v>
      </c>
      <c r="T345" s="595">
        <v>5.6040000000000001</v>
      </c>
      <c r="U345" s="595">
        <v>15.28</v>
      </c>
      <c r="V345" s="595">
        <v>0.68500000000000005</v>
      </c>
      <c r="W345" s="595"/>
      <c r="X345" s="595"/>
      <c r="Y345" s="595"/>
      <c r="Z345" s="595">
        <v>1.2E-2</v>
      </c>
      <c r="AA345" s="595">
        <v>9.0999999999999998E-2</v>
      </c>
      <c r="AB345" s="581">
        <v>1.4</v>
      </c>
      <c r="AC345" s="581">
        <v>1.6E-2</v>
      </c>
      <c r="AD345" s="592">
        <v>0.43</v>
      </c>
      <c r="AF345">
        <v>1800</v>
      </c>
      <c r="AI345"/>
      <c r="AJ345"/>
    </row>
    <row r="346" spans="1:36" ht="30" x14ac:dyDescent="0.2">
      <c r="A346" s="510">
        <v>345</v>
      </c>
      <c r="B346" s="511" t="s">
        <v>1830</v>
      </c>
      <c r="C346" s="593" t="s">
        <v>1854</v>
      </c>
      <c r="D346" s="510">
        <v>50</v>
      </c>
      <c r="E346" s="510">
        <v>3</v>
      </c>
      <c r="F346" s="581">
        <v>380</v>
      </c>
      <c r="G346" s="581">
        <v>275</v>
      </c>
      <c r="H346" s="594">
        <v>6.9599999999999995E-2</v>
      </c>
      <c r="I346" s="594">
        <v>0.13100000000000001</v>
      </c>
      <c r="J346" s="594">
        <v>1.7869999999999999</v>
      </c>
      <c r="K346" s="594">
        <v>0.17899999999999999</v>
      </c>
      <c r="L346" s="594">
        <v>1.0309999999999999</v>
      </c>
      <c r="M346" s="594">
        <v>1.0309999999999999</v>
      </c>
      <c r="N346" s="594">
        <v>0.13800000000000001</v>
      </c>
      <c r="O346" s="594">
        <v>2.3800000000000002E-2</v>
      </c>
      <c r="P346" s="595">
        <v>6.0000000000000001E-3</v>
      </c>
      <c r="Q346" s="606">
        <v>6.0000000000000001E-3</v>
      </c>
      <c r="R346" s="606">
        <v>6.0000000000000001E-3</v>
      </c>
      <c r="S346" s="591">
        <v>20</v>
      </c>
      <c r="T346" s="595">
        <v>5.6040000000000001</v>
      </c>
      <c r="U346" s="595">
        <v>15.28</v>
      </c>
      <c r="V346" s="595">
        <v>0.68500000000000005</v>
      </c>
      <c r="W346" s="595"/>
      <c r="X346" s="595"/>
      <c r="Y346" s="595"/>
      <c r="Z346" s="595">
        <v>1.2E-2</v>
      </c>
      <c r="AA346" s="595">
        <v>9.0999999999999998E-2</v>
      </c>
      <c r="AB346" s="581">
        <v>1.4</v>
      </c>
      <c r="AC346" s="581">
        <v>1.6E-2</v>
      </c>
      <c r="AD346" s="592">
        <v>0.43</v>
      </c>
      <c r="AF346">
        <v>1830</v>
      </c>
      <c r="AI346"/>
      <c r="AJ346"/>
    </row>
    <row r="347" spans="1:36" ht="30" x14ac:dyDescent="0.2">
      <c r="A347" s="510">
        <v>346</v>
      </c>
      <c r="B347" s="511" t="s">
        <v>1830</v>
      </c>
      <c r="C347" s="593" t="s">
        <v>1854</v>
      </c>
      <c r="D347" s="510">
        <v>50</v>
      </c>
      <c r="E347" s="510">
        <v>3</v>
      </c>
      <c r="F347" s="581">
        <v>400</v>
      </c>
      <c r="G347" s="581">
        <v>275</v>
      </c>
      <c r="H347" s="594">
        <v>6.9599999999999995E-2</v>
      </c>
      <c r="I347" s="594">
        <v>0.13100000000000001</v>
      </c>
      <c r="J347" s="594">
        <v>1.7869999999999999</v>
      </c>
      <c r="K347" s="594">
        <v>0.17899999999999999</v>
      </c>
      <c r="L347" s="594">
        <v>1.0309999999999999</v>
      </c>
      <c r="M347" s="594">
        <v>1.0309999999999999</v>
      </c>
      <c r="N347" s="594">
        <v>0.13800000000000001</v>
      </c>
      <c r="O347" s="594">
        <v>2.3800000000000002E-2</v>
      </c>
      <c r="P347" s="595">
        <v>6.0000000000000001E-3</v>
      </c>
      <c r="Q347" s="606">
        <v>6.0000000000000001E-3</v>
      </c>
      <c r="R347" s="606">
        <v>6.0000000000000001E-3</v>
      </c>
      <c r="S347" s="591">
        <v>20</v>
      </c>
      <c r="T347" s="595">
        <v>5.6040000000000001</v>
      </c>
      <c r="U347" s="595">
        <v>15.28</v>
      </c>
      <c r="V347" s="595">
        <v>0.68500000000000005</v>
      </c>
      <c r="W347" s="595"/>
      <c r="X347" s="595"/>
      <c r="Y347" s="595"/>
      <c r="Z347" s="595">
        <v>1.2E-2</v>
      </c>
      <c r="AA347" s="595">
        <v>9.0999999999999998E-2</v>
      </c>
      <c r="AB347" s="581">
        <v>1.4</v>
      </c>
      <c r="AC347" s="581">
        <v>1.6E-2</v>
      </c>
      <c r="AD347" s="592">
        <v>0.43</v>
      </c>
      <c r="AF347">
        <v>1840</v>
      </c>
      <c r="AI347"/>
      <c r="AJ347"/>
    </row>
    <row r="348" spans="1:36" ht="30" x14ac:dyDescent="0.2">
      <c r="A348" s="510">
        <v>347</v>
      </c>
      <c r="B348" s="511" t="s">
        <v>1830</v>
      </c>
      <c r="C348" s="593" t="s">
        <v>1855</v>
      </c>
      <c r="D348" s="510">
        <v>50</v>
      </c>
      <c r="E348" s="510">
        <v>3</v>
      </c>
      <c r="F348" s="581">
        <v>380</v>
      </c>
      <c r="G348" s="581">
        <v>240</v>
      </c>
      <c r="H348" s="594">
        <v>6.9599999999999995E-2</v>
      </c>
      <c r="I348" s="594">
        <v>0.13100000000000001</v>
      </c>
      <c r="J348" s="594">
        <v>1.7869999999999999</v>
      </c>
      <c r="K348" s="594">
        <v>0.17899999999999999</v>
      </c>
      <c r="L348" s="594">
        <v>1.0309999999999999</v>
      </c>
      <c r="M348" s="594">
        <v>1.0309999999999999</v>
      </c>
      <c r="N348" s="594">
        <v>0.13800000000000001</v>
      </c>
      <c r="O348" s="594">
        <v>2.3800000000000002E-2</v>
      </c>
      <c r="P348" s="595">
        <v>6.0000000000000001E-3</v>
      </c>
      <c r="Q348" s="606">
        <v>6.0000000000000001E-3</v>
      </c>
      <c r="R348" s="606">
        <v>6.0000000000000001E-3</v>
      </c>
      <c r="S348" s="591">
        <v>20</v>
      </c>
      <c r="T348" s="595">
        <v>5.6040000000000001</v>
      </c>
      <c r="U348" s="595">
        <v>15.28</v>
      </c>
      <c r="V348" s="595">
        <v>0.68500000000000005</v>
      </c>
      <c r="W348" s="595"/>
      <c r="X348" s="595"/>
      <c r="Y348" s="595"/>
      <c r="Z348" s="595">
        <v>1.2E-2</v>
      </c>
      <c r="AA348" s="595">
        <v>9.0999999999999998E-2</v>
      </c>
      <c r="AB348" s="581">
        <v>1.4</v>
      </c>
      <c r="AC348" s="581">
        <v>1.6E-2</v>
      </c>
      <c r="AD348" s="592">
        <v>0.43</v>
      </c>
      <c r="AF348">
        <v>1845</v>
      </c>
      <c r="AI348"/>
      <c r="AJ348"/>
    </row>
    <row r="349" spans="1:36" ht="30" x14ac:dyDescent="0.2">
      <c r="A349" s="510">
        <v>348</v>
      </c>
      <c r="B349" s="511" t="s">
        <v>1830</v>
      </c>
      <c r="C349" s="593" t="s">
        <v>1855</v>
      </c>
      <c r="D349" s="510">
        <v>50</v>
      </c>
      <c r="E349" s="510">
        <v>3</v>
      </c>
      <c r="F349" s="581">
        <v>400</v>
      </c>
      <c r="G349" s="581">
        <v>240</v>
      </c>
      <c r="H349" s="594">
        <v>6.9599999999999995E-2</v>
      </c>
      <c r="I349" s="594">
        <v>0.13100000000000001</v>
      </c>
      <c r="J349" s="594">
        <v>1.7869999999999999</v>
      </c>
      <c r="K349" s="594">
        <v>0.17899999999999999</v>
      </c>
      <c r="L349" s="594">
        <v>1.0309999999999999</v>
      </c>
      <c r="M349" s="594">
        <v>1.0309999999999999</v>
      </c>
      <c r="N349" s="594">
        <v>0.13800000000000001</v>
      </c>
      <c r="O349" s="594">
        <v>2.3800000000000002E-2</v>
      </c>
      <c r="P349" s="595">
        <v>6.0000000000000001E-3</v>
      </c>
      <c r="Q349" s="606">
        <v>6.0000000000000001E-3</v>
      </c>
      <c r="R349" s="606">
        <v>6.0000000000000001E-3</v>
      </c>
      <c r="S349" s="591">
        <v>20</v>
      </c>
      <c r="T349" s="595">
        <v>5.6040000000000001</v>
      </c>
      <c r="U349" s="595">
        <v>15.28</v>
      </c>
      <c r="V349" s="595">
        <v>0.68500000000000005</v>
      </c>
      <c r="W349" s="595"/>
      <c r="X349" s="595"/>
      <c r="Y349" s="595"/>
      <c r="Z349" s="595">
        <v>1.2E-2</v>
      </c>
      <c r="AA349" s="595">
        <v>9.0999999999999998E-2</v>
      </c>
      <c r="AB349" s="581">
        <v>1.4</v>
      </c>
      <c r="AC349" s="581">
        <v>1.6E-2</v>
      </c>
      <c r="AD349" s="592">
        <v>0.43</v>
      </c>
      <c r="AF349">
        <v>1850</v>
      </c>
      <c r="AI349"/>
      <c r="AJ349"/>
    </row>
    <row r="350" spans="1:36" ht="45" x14ac:dyDescent="0.2">
      <c r="A350" s="510">
        <v>349</v>
      </c>
      <c r="B350" s="511" t="s">
        <v>1830</v>
      </c>
      <c r="C350" s="593" t="s">
        <v>1856</v>
      </c>
      <c r="D350" s="510">
        <v>50</v>
      </c>
      <c r="E350" s="510">
        <v>3</v>
      </c>
      <c r="F350" s="581">
        <v>380</v>
      </c>
      <c r="G350" s="581">
        <v>370</v>
      </c>
      <c r="H350" s="594">
        <v>8.0799999999999997E-2</v>
      </c>
      <c r="I350" s="594">
        <v>0.14799999999999999</v>
      </c>
      <c r="J350" s="594">
        <v>1.847</v>
      </c>
      <c r="K350" s="594">
        <v>0.17299999999999999</v>
      </c>
      <c r="L350" s="594">
        <v>1.0820000000000001</v>
      </c>
      <c r="M350" s="594">
        <v>1.0820000000000001</v>
      </c>
      <c r="N350" s="594">
        <v>0.13500000000000001</v>
      </c>
      <c r="O350" s="594">
        <v>2.2800000000000001E-2</v>
      </c>
      <c r="P350" s="595">
        <v>4.0000000000000001E-3</v>
      </c>
      <c r="Q350" s="606">
        <v>4.0000000000000001E-3</v>
      </c>
      <c r="R350" s="606">
        <v>4.0000000000000001E-3</v>
      </c>
      <c r="S350" s="591">
        <v>20</v>
      </c>
      <c r="T350" s="595">
        <v>6.78</v>
      </c>
      <c r="U350" s="595">
        <v>15.28</v>
      </c>
      <c r="V350" s="595">
        <v>0.68500000000000005</v>
      </c>
      <c r="W350" s="595"/>
      <c r="X350" s="595"/>
      <c r="Y350" s="595"/>
      <c r="Z350" s="595">
        <v>1.2999999999999999E-2</v>
      </c>
      <c r="AA350" s="595">
        <v>9.9000000000000005E-2</v>
      </c>
      <c r="AB350" s="581">
        <v>1.5</v>
      </c>
      <c r="AC350" s="581">
        <v>1.2999999999999999E-2</v>
      </c>
      <c r="AD350" s="592">
        <v>0.42</v>
      </c>
      <c r="AF350">
        <v>1860</v>
      </c>
      <c r="AI350"/>
      <c r="AJ350"/>
    </row>
    <row r="351" spans="1:36" ht="45" x14ac:dyDescent="0.2">
      <c r="A351" s="510">
        <v>350</v>
      </c>
      <c r="B351" s="511" t="s">
        <v>1830</v>
      </c>
      <c r="C351" s="593" t="s">
        <v>1856</v>
      </c>
      <c r="D351" s="510">
        <v>50</v>
      </c>
      <c r="E351" s="510">
        <v>3</v>
      </c>
      <c r="F351" s="581">
        <v>400</v>
      </c>
      <c r="G351" s="581">
        <v>370</v>
      </c>
      <c r="H351" s="594">
        <v>8.0799999999999997E-2</v>
      </c>
      <c r="I351" s="594">
        <v>0.14799999999999999</v>
      </c>
      <c r="J351" s="594">
        <v>1.847</v>
      </c>
      <c r="K351" s="594">
        <v>0.17299999999999999</v>
      </c>
      <c r="L351" s="594">
        <v>1.0820000000000001</v>
      </c>
      <c r="M351" s="594">
        <v>1.0820000000000001</v>
      </c>
      <c r="N351" s="594">
        <v>0.13500000000000001</v>
      </c>
      <c r="O351" s="594">
        <v>2.2800000000000001E-2</v>
      </c>
      <c r="P351" s="595">
        <v>4.0000000000000001E-3</v>
      </c>
      <c r="Q351" s="606">
        <v>4.0000000000000001E-3</v>
      </c>
      <c r="R351" s="606">
        <v>4.0000000000000001E-3</v>
      </c>
      <c r="S351" s="591">
        <v>20</v>
      </c>
      <c r="T351" s="595">
        <v>6.78</v>
      </c>
      <c r="U351" s="595">
        <v>15.28</v>
      </c>
      <c r="V351" s="595">
        <v>0.68500000000000005</v>
      </c>
      <c r="W351" s="595"/>
      <c r="X351" s="595"/>
      <c r="Y351" s="595"/>
      <c r="Z351" s="595">
        <v>1.2999999999999999E-2</v>
      </c>
      <c r="AA351" s="595">
        <v>9.9000000000000005E-2</v>
      </c>
      <c r="AB351" s="581">
        <v>1.5</v>
      </c>
      <c r="AC351" s="581">
        <v>1.2999999999999999E-2</v>
      </c>
      <c r="AD351" s="592">
        <v>0.42</v>
      </c>
      <c r="AF351">
        <v>1863</v>
      </c>
      <c r="AI351"/>
      <c r="AJ351"/>
    </row>
    <row r="352" spans="1:36" ht="45" x14ac:dyDescent="0.2">
      <c r="A352" s="510">
        <v>351</v>
      </c>
      <c r="B352" s="511" t="s">
        <v>1830</v>
      </c>
      <c r="C352" s="593" t="s">
        <v>1857</v>
      </c>
      <c r="D352" s="510">
        <v>50</v>
      </c>
      <c r="E352" s="510">
        <v>3</v>
      </c>
      <c r="F352" s="581">
        <v>380</v>
      </c>
      <c r="G352" s="581">
        <v>360</v>
      </c>
      <c r="H352" s="594">
        <v>8.0799999999999997E-2</v>
      </c>
      <c r="I352" s="594">
        <v>0.14799999999999999</v>
      </c>
      <c r="J352" s="594">
        <v>1.847</v>
      </c>
      <c r="K352" s="594">
        <v>0.17299999999999999</v>
      </c>
      <c r="L352" s="594">
        <v>1.0820000000000001</v>
      </c>
      <c r="M352" s="594">
        <v>1.0820000000000001</v>
      </c>
      <c r="N352" s="594">
        <v>0.13500000000000001</v>
      </c>
      <c r="O352" s="594">
        <v>2.2800000000000001E-2</v>
      </c>
      <c r="P352" s="595">
        <v>4.0000000000000001E-3</v>
      </c>
      <c r="Q352" s="606">
        <v>4.0000000000000001E-3</v>
      </c>
      <c r="R352" s="606">
        <v>4.0000000000000001E-3</v>
      </c>
      <c r="S352" s="591">
        <v>20</v>
      </c>
      <c r="T352" s="595">
        <v>6.78</v>
      </c>
      <c r="U352" s="595">
        <v>15.28</v>
      </c>
      <c r="V352" s="595">
        <v>0.68500000000000005</v>
      </c>
      <c r="W352" s="595"/>
      <c r="X352" s="595"/>
      <c r="Y352" s="595"/>
      <c r="Z352" s="595">
        <v>1.2999999999999999E-2</v>
      </c>
      <c r="AA352" s="595">
        <v>9.9000000000000005E-2</v>
      </c>
      <c r="AB352" s="581">
        <v>1.5</v>
      </c>
      <c r="AC352" s="581">
        <v>1.2999999999999999E-2</v>
      </c>
      <c r="AD352" s="592">
        <v>0.42</v>
      </c>
      <c r="AF352">
        <v>1900</v>
      </c>
      <c r="AI352"/>
      <c r="AJ352"/>
    </row>
    <row r="353" spans="1:36" ht="45" x14ac:dyDescent="0.2">
      <c r="A353" s="510">
        <v>352</v>
      </c>
      <c r="B353" s="511" t="s">
        <v>1830</v>
      </c>
      <c r="C353" s="593" t="s">
        <v>1857</v>
      </c>
      <c r="D353" s="510">
        <v>50</v>
      </c>
      <c r="E353" s="510">
        <v>3</v>
      </c>
      <c r="F353" s="581">
        <v>400</v>
      </c>
      <c r="G353" s="581">
        <v>360</v>
      </c>
      <c r="H353" s="594">
        <v>8.0799999999999997E-2</v>
      </c>
      <c r="I353" s="594">
        <v>0.14799999999999999</v>
      </c>
      <c r="J353" s="594">
        <v>1.847</v>
      </c>
      <c r="K353" s="594">
        <v>0.17299999999999999</v>
      </c>
      <c r="L353" s="594">
        <v>1.0820000000000001</v>
      </c>
      <c r="M353" s="594">
        <v>1.0820000000000001</v>
      </c>
      <c r="N353" s="594">
        <v>0.13500000000000001</v>
      </c>
      <c r="O353" s="594">
        <v>2.2800000000000001E-2</v>
      </c>
      <c r="P353" s="595">
        <v>4.0000000000000001E-3</v>
      </c>
      <c r="Q353" s="606">
        <v>4.0000000000000001E-3</v>
      </c>
      <c r="R353" s="606">
        <v>4.0000000000000001E-3</v>
      </c>
      <c r="S353" s="591">
        <v>20</v>
      </c>
      <c r="T353" s="595">
        <v>6.78</v>
      </c>
      <c r="U353" s="595">
        <v>15.28</v>
      </c>
      <c r="V353" s="595">
        <v>0.68500000000000005</v>
      </c>
      <c r="W353" s="595"/>
      <c r="X353" s="595"/>
      <c r="Y353" s="595"/>
      <c r="Z353" s="595">
        <v>1.2999999999999999E-2</v>
      </c>
      <c r="AA353" s="595">
        <v>9.9000000000000005E-2</v>
      </c>
      <c r="AB353" s="581">
        <v>1.5</v>
      </c>
      <c r="AC353" s="581">
        <v>1.2999999999999999E-2</v>
      </c>
      <c r="AD353" s="592">
        <v>0.42</v>
      </c>
      <c r="AF353">
        <v>1944</v>
      </c>
      <c r="AI353"/>
      <c r="AJ353"/>
    </row>
    <row r="354" spans="1:36" ht="30" x14ac:dyDescent="0.2">
      <c r="A354" s="510">
        <v>353</v>
      </c>
      <c r="B354" s="511" t="s">
        <v>1830</v>
      </c>
      <c r="C354" s="593" t="s">
        <v>1858</v>
      </c>
      <c r="D354" s="510">
        <v>50</v>
      </c>
      <c r="E354" s="510">
        <v>3</v>
      </c>
      <c r="F354" s="581">
        <v>380</v>
      </c>
      <c r="G354" s="581">
        <v>350</v>
      </c>
      <c r="H354" s="594">
        <v>8.0799999999999997E-2</v>
      </c>
      <c r="I354" s="594">
        <v>0.14799999999999999</v>
      </c>
      <c r="J354" s="594">
        <v>1.847</v>
      </c>
      <c r="K354" s="594">
        <v>0.17299999999999999</v>
      </c>
      <c r="L354" s="594">
        <v>1.0820000000000001</v>
      </c>
      <c r="M354" s="594">
        <v>1.0820000000000001</v>
      </c>
      <c r="N354" s="594">
        <v>0.13500000000000001</v>
      </c>
      <c r="O354" s="594">
        <v>2.2800000000000001E-2</v>
      </c>
      <c r="P354" s="595">
        <v>4.0000000000000001E-3</v>
      </c>
      <c r="Q354" s="606">
        <v>4.0000000000000001E-3</v>
      </c>
      <c r="R354" s="606">
        <v>4.0000000000000001E-3</v>
      </c>
      <c r="S354" s="591">
        <v>20</v>
      </c>
      <c r="T354" s="595">
        <v>6.78</v>
      </c>
      <c r="U354" s="595">
        <v>15.28</v>
      </c>
      <c r="V354" s="595">
        <v>0.68500000000000005</v>
      </c>
      <c r="W354" s="595"/>
      <c r="X354" s="595"/>
      <c r="Y354" s="595"/>
      <c r="Z354" s="595">
        <v>1.2999999999999999E-2</v>
      </c>
      <c r="AA354" s="595">
        <v>9.9000000000000005E-2</v>
      </c>
      <c r="AB354" s="581">
        <v>1.5</v>
      </c>
      <c r="AC354" s="581">
        <v>1.2999999999999999E-2</v>
      </c>
      <c r="AD354" s="592">
        <v>0.42</v>
      </c>
      <c r="AF354">
        <v>1970</v>
      </c>
      <c r="AI354"/>
      <c r="AJ354"/>
    </row>
    <row r="355" spans="1:36" ht="30" x14ac:dyDescent="0.2">
      <c r="A355" s="510">
        <v>354</v>
      </c>
      <c r="B355" s="511" t="s">
        <v>1830</v>
      </c>
      <c r="C355" s="593" t="s">
        <v>1858</v>
      </c>
      <c r="D355" s="510">
        <v>50</v>
      </c>
      <c r="E355" s="510">
        <v>3</v>
      </c>
      <c r="F355" s="581">
        <v>400</v>
      </c>
      <c r="G355" s="581">
        <v>350</v>
      </c>
      <c r="H355" s="594">
        <v>8.0799999999999997E-2</v>
      </c>
      <c r="I355" s="594">
        <v>0.14799999999999999</v>
      </c>
      <c r="J355" s="594">
        <v>1.847</v>
      </c>
      <c r="K355" s="594">
        <v>0.17299999999999999</v>
      </c>
      <c r="L355" s="594">
        <v>1.0820000000000001</v>
      </c>
      <c r="M355" s="594">
        <v>1.0820000000000001</v>
      </c>
      <c r="N355" s="594">
        <v>0.13500000000000001</v>
      </c>
      <c r="O355" s="594">
        <v>2.2800000000000001E-2</v>
      </c>
      <c r="P355" s="595">
        <v>4.0000000000000001E-3</v>
      </c>
      <c r="Q355" s="606">
        <v>4.0000000000000001E-3</v>
      </c>
      <c r="R355" s="606">
        <v>4.0000000000000001E-3</v>
      </c>
      <c r="S355" s="591">
        <v>20</v>
      </c>
      <c r="T355" s="595">
        <v>6.78</v>
      </c>
      <c r="U355" s="595">
        <v>15.28</v>
      </c>
      <c r="V355" s="595">
        <v>0.68500000000000005</v>
      </c>
      <c r="W355" s="595"/>
      <c r="X355" s="595"/>
      <c r="Y355" s="595"/>
      <c r="Z355" s="595">
        <v>1.2999999999999999E-2</v>
      </c>
      <c r="AA355" s="595">
        <v>9.9000000000000005E-2</v>
      </c>
      <c r="AB355" s="581">
        <v>1.5</v>
      </c>
      <c r="AC355" s="581">
        <v>1.2999999999999999E-2</v>
      </c>
      <c r="AD355" s="592">
        <v>0.42</v>
      </c>
      <c r="AF355">
        <v>2000</v>
      </c>
      <c r="AI355"/>
      <c r="AJ355"/>
    </row>
    <row r="356" spans="1:36" ht="30" x14ac:dyDescent="0.2">
      <c r="A356" s="510">
        <v>355</v>
      </c>
      <c r="B356" s="511" t="s">
        <v>1830</v>
      </c>
      <c r="C356" s="593" t="s">
        <v>1859</v>
      </c>
      <c r="D356" s="510">
        <v>50</v>
      </c>
      <c r="E356" s="510">
        <v>3</v>
      </c>
      <c r="F356" s="581">
        <v>380</v>
      </c>
      <c r="G356" s="581">
        <v>320</v>
      </c>
      <c r="H356" s="594">
        <v>8.0799999999999997E-2</v>
      </c>
      <c r="I356" s="594">
        <v>0.14799999999999999</v>
      </c>
      <c r="J356" s="594">
        <v>1.847</v>
      </c>
      <c r="K356" s="594">
        <v>0.17299999999999999</v>
      </c>
      <c r="L356" s="594">
        <v>1.0820000000000001</v>
      </c>
      <c r="M356" s="594">
        <v>1.0820000000000001</v>
      </c>
      <c r="N356" s="594">
        <v>0.13500000000000001</v>
      </c>
      <c r="O356" s="594">
        <v>2.2800000000000001E-2</v>
      </c>
      <c r="P356" s="595">
        <v>4.0000000000000001E-3</v>
      </c>
      <c r="Q356" s="606">
        <v>4.0000000000000001E-3</v>
      </c>
      <c r="R356" s="606">
        <v>4.0000000000000001E-3</v>
      </c>
      <c r="S356" s="591">
        <v>20</v>
      </c>
      <c r="T356" s="595">
        <v>6.78</v>
      </c>
      <c r="U356" s="595">
        <v>15.28</v>
      </c>
      <c r="V356" s="595">
        <v>0.68500000000000005</v>
      </c>
      <c r="W356" s="595"/>
      <c r="X356" s="595"/>
      <c r="Y356" s="595"/>
      <c r="Z356" s="595">
        <v>1.2999999999999999E-2</v>
      </c>
      <c r="AA356" s="595">
        <v>9.9000000000000005E-2</v>
      </c>
      <c r="AB356" s="581">
        <v>1.5</v>
      </c>
      <c r="AC356" s="581">
        <v>1.2999999999999999E-2</v>
      </c>
      <c r="AD356" s="592">
        <v>0.42</v>
      </c>
      <c r="AF356">
        <v>2020</v>
      </c>
      <c r="AI356"/>
      <c r="AJ356"/>
    </row>
    <row r="357" spans="1:36" ht="30" x14ac:dyDescent="0.2">
      <c r="A357" s="510">
        <v>356</v>
      </c>
      <c r="B357" s="511" t="s">
        <v>1830</v>
      </c>
      <c r="C357" s="593" t="s">
        <v>1859</v>
      </c>
      <c r="D357" s="510">
        <v>50</v>
      </c>
      <c r="E357" s="510">
        <v>3</v>
      </c>
      <c r="F357" s="581">
        <v>400</v>
      </c>
      <c r="G357" s="581">
        <v>320</v>
      </c>
      <c r="H357" s="594">
        <v>8.0799999999999997E-2</v>
      </c>
      <c r="I357" s="594">
        <v>0.14799999999999999</v>
      </c>
      <c r="J357" s="594">
        <v>1.847</v>
      </c>
      <c r="K357" s="594">
        <v>0.17299999999999999</v>
      </c>
      <c r="L357" s="594">
        <v>1.0820000000000001</v>
      </c>
      <c r="M357" s="594">
        <v>1.0820000000000001</v>
      </c>
      <c r="N357" s="594">
        <v>0.13500000000000001</v>
      </c>
      <c r="O357" s="594">
        <v>2.2800000000000001E-2</v>
      </c>
      <c r="P357" s="595">
        <v>4.0000000000000001E-3</v>
      </c>
      <c r="Q357" s="606">
        <v>4.0000000000000001E-3</v>
      </c>
      <c r="R357" s="606">
        <v>4.0000000000000001E-3</v>
      </c>
      <c r="S357" s="591">
        <v>20</v>
      </c>
      <c r="T357" s="595">
        <v>6.78</v>
      </c>
      <c r="U357" s="595">
        <v>15.28</v>
      </c>
      <c r="V357" s="595">
        <v>0.68500000000000005</v>
      </c>
      <c r="W357" s="595"/>
      <c r="X357" s="595"/>
      <c r="Y357" s="595"/>
      <c r="Z357" s="595">
        <v>1.2999999999999999E-2</v>
      </c>
      <c r="AA357" s="595">
        <v>9.9000000000000005E-2</v>
      </c>
      <c r="AB357" s="581">
        <v>1.5</v>
      </c>
      <c r="AC357" s="581">
        <v>1.2999999999999999E-2</v>
      </c>
      <c r="AD357" s="592">
        <v>0.42</v>
      </c>
      <c r="AF357">
        <v>2050</v>
      </c>
      <c r="AI357"/>
      <c r="AJ357"/>
    </row>
    <row r="358" spans="1:36" ht="30" x14ac:dyDescent="0.2">
      <c r="A358" s="510">
        <v>357</v>
      </c>
      <c r="B358" s="511" t="s">
        <v>1830</v>
      </c>
      <c r="C358" s="593" t="s">
        <v>1860</v>
      </c>
      <c r="D358" s="510">
        <v>50</v>
      </c>
      <c r="E358" s="510">
        <v>3</v>
      </c>
      <c r="F358" s="581">
        <v>380</v>
      </c>
      <c r="G358" s="581">
        <v>280</v>
      </c>
      <c r="H358" s="594">
        <v>8.0799999999999997E-2</v>
      </c>
      <c r="I358" s="594">
        <v>0.14799999999999999</v>
      </c>
      <c r="J358" s="594">
        <v>1.847</v>
      </c>
      <c r="K358" s="594">
        <v>0.17299999999999999</v>
      </c>
      <c r="L358" s="594">
        <v>1.0820000000000001</v>
      </c>
      <c r="M358" s="594">
        <v>1.0820000000000001</v>
      </c>
      <c r="N358" s="594">
        <v>0.13500000000000001</v>
      </c>
      <c r="O358" s="594">
        <v>2.2800000000000001E-2</v>
      </c>
      <c r="P358" s="595">
        <v>4.0000000000000001E-3</v>
      </c>
      <c r="Q358" s="606">
        <v>4.0000000000000001E-3</v>
      </c>
      <c r="R358" s="606">
        <v>4.0000000000000001E-3</v>
      </c>
      <c r="S358" s="591">
        <v>20</v>
      </c>
      <c r="T358" s="595">
        <v>6.78</v>
      </c>
      <c r="U358" s="595">
        <v>15.28</v>
      </c>
      <c r="V358" s="595">
        <v>0.68500000000000005</v>
      </c>
      <c r="W358" s="595"/>
      <c r="X358" s="595"/>
      <c r="Y358" s="595"/>
      <c r="Z358" s="595">
        <v>1.2999999999999999E-2</v>
      </c>
      <c r="AA358" s="595">
        <v>9.9000000000000005E-2</v>
      </c>
      <c r="AB358" s="581">
        <v>1.5</v>
      </c>
      <c r="AC358" s="581">
        <v>1.2999999999999999E-2</v>
      </c>
      <c r="AD358" s="592">
        <v>0.42</v>
      </c>
      <c r="AF358">
        <v>2080</v>
      </c>
      <c r="AI358"/>
      <c r="AJ358"/>
    </row>
    <row r="359" spans="1:36" ht="30" x14ac:dyDescent="0.2">
      <c r="A359" s="510">
        <v>358</v>
      </c>
      <c r="B359" s="511" t="s">
        <v>1830</v>
      </c>
      <c r="C359" s="593" t="s">
        <v>1860</v>
      </c>
      <c r="D359" s="510">
        <v>50</v>
      </c>
      <c r="E359" s="510">
        <v>3</v>
      </c>
      <c r="F359" s="581">
        <v>400</v>
      </c>
      <c r="G359" s="581">
        <v>280</v>
      </c>
      <c r="H359" s="594">
        <v>8.0799999999999997E-2</v>
      </c>
      <c r="I359" s="594">
        <v>0.14799999999999999</v>
      </c>
      <c r="J359" s="594">
        <v>1.847</v>
      </c>
      <c r="K359" s="594">
        <v>0.17299999999999999</v>
      </c>
      <c r="L359" s="594">
        <v>1.0820000000000001</v>
      </c>
      <c r="M359" s="594">
        <v>1.0820000000000001</v>
      </c>
      <c r="N359" s="594">
        <v>0.13500000000000001</v>
      </c>
      <c r="O359" s="594">
        <v>2.2800000000000001E-2</v>
      </c>
      <c r="P359" s="595">
        <v>4.0000000000000001E-3</v>
      </c>
      <c r="Q359" s="606">
        <v>4.0000000000000001E-3</v>
      </c>
      <c r="R359" s="606">
        <v>4.0000000000000001E-3</v>
      </c>
      <c r="S359" s="591">
        <v>20</v>
      </c>
      <c r="T359" s="595">
        <v>6.78</v>
      </c>
      <c r="U359" s="595">
        <v>15.28</v>
      </c>
      <c r="V359" s="595">
        <v>0.68500000000000005</v>
      </c>
      <c r="W359" s="595"/>
      <c r="X359" s="595"/>
      <c r="Y359" s="595"/>
      <c r="Z359" s="595">
        <v>1.2999999999999999E-2</v>
      </c>
      <c r="AA359" s="595">
        <v>9.9000000000000005E-2</v>
      </c>
      <c r="AB359" s="581">
        <v>1.5</v>
      </c>
      <c r="AC359" s="581">
        <v>1.2999999999999999E-2</v>
      </c>
      <c r="AD359" s="592">
        <v>0.42</v>
      </c>
      <c r="AF359">
        <v>2100</v>
      </c>
      <c r="AI359"/>
      <c r="AJ359"/>
    </row>
    <row r="360" spans="1:36" ht="45" x14ac:dyDescent="0.2">
      <c r="A360" s="510">
        <v>359</v>
      </c>
      <c r="B360" s="511" t="s">
        <v>1830</v>
      </c>
      <c r="C360" s="593" t="s">
        <v>1861</v>
      </c>
      <c r="D360" s="510">
        <v>50</v>
      </c>
      <c r="E360" s="510">
        <v>3</v>
      </c>
      <c r="F360" s="581">
        <v>380</v>
      </c>
      <c r="G360" s="581">
        <v>440</v>
      </c>
      <c r="H360" s="596">
        <v>0.122</v>
      </c>
      <c r="I360" s="596">
        <v>0.193</v>
      </c>
      <c r="J360" s="596">
        <v>2.38</v>
      </c>
      <c r="K360" s="596">
        <v>0.24199999999999999</v>
      </c>
      <c r="L360" s="596">
        <v>0.96199999999999997</v>
      </c>
      <c r="M360" s="596">
        <v>0.96199999999999997</v>
      </c>
      <c r="N360" s="596">
        <v>0.158</v>
      </c>
      <c r="O360" s="596">
        <v>3.6200000000000003E-2</v>
      </c>
      <c r="P360" s="597">
        <v>1.7000000000000001E-2</v>
      </c>
      <c r="Q360" s="607">
        <v>1.7000000000000001E-2</v>
      </c>
      <c r="R360" s="607">
        <v>1.7000000000000001E-2</v>
      </c>
      <c r="S360" s="591">
        <v>20</v>
      </c>
      <c r="T360" s="595">
        <v>4.4880000000000004</v>
      </c>
      <c r="U360" s="595">
        <v>8.85</v>
      </c>
      <c r="V360" s="595">
        <v>0.317</v>
      </c>
      <c r="W360" s="595"/>
      <c r="X360" s="595"/>
      <c r="Y360" s="595"/>
      <c r="Z360" s="595">
        <v>1.9E-2</v>
      </c>
      <c r="AA360" s="595">
        <v>0.16</v>
      </c>
      <c r="AB360" s="581">
        <v>2.5499999999999998</v>
      </c>
      <c r="AC360" s="581">
        <v>1.7000000000000001E-2</v>
      </c>
      <c r="AD360" s="592">
        <v>0.36</v>
      </c>
      <c r="AF360">
        <v>2135</v>
      </c>
      <c r="AI360"/>
      <c r="AJ360"/>
    </row>
    <row r="361" spans="1:36" ht="45" x14ac:dyDescent="0.2">
      <c r="A361" s="510">
        <v>360</v>
      </c>
      <c r="B361" s="511" t="s">
        <v>1830</v>
      </c>
      <c r="C361" s="593" t="s">
        <v>1861</v>
      </c>
      <c r="D361" s="510">
        <v>50</v>
      </c>
      <c r="E361" s="510">
        <v>3</v>
      </c>
      <c r="F361" s="581">
        <v>400</v>
      </c>
      <c r="G361" s="581">
        <v>440</v>
      </c>
      <c r="H361" s="596">
        <v>0.122</v>
      </c>
      <c r="I361" s="596">
        <v>0.193</v>
      </c>
      <c r="J361" s="596">
        <v>2.38</v>
      </c>
      <c r="K361" s="596">
        <v>0.24199999999999999</v>
      </c>
      <c r="L361" s="596">
        <v>0.96199999999999997</v>
      </c>
      <c r="M361" s="596">
        <v>0.96199999999999997</v>
      </c>
      <c r="N361" s="596">
        <v>0.158</v>
      </c>
      <c r="O361" s="596">
        <v>3.6200000000000003E-2</v>
      </c>
      <c r="P361" s="597">
        <v>1.7000000000000001E-2</v>
      </c>
      <c r="Q361" s="607">
        <v>1.7000000000000001E-2</v>
      </c>
      <c r="R361" s="607">
        <v>1.7000000000000001E-2</v>
      </c>
      <c r="S361" s="591">
        <v>20</v>
      </c>
      <c r="T361" s="595">
        <v>4.4880000000000004</v>
      </c>
      <c r="U361" s="595">
        <v>8.85</v>
      </c>
      <c r="V361" s="595">
        <v>0.317</v>
      </c>
      <c r="W361" s="595"/>
      <c r="X361" s="595"/>
      <c r="Y361" s="595"/>
      <c r="Z361" s="595">
        <v>1.9E-2</v>
      </c>
      <c r="AA361" s="595">
        <v>0.16</v>
      </c>
      <c r="AB361" s="581">
        <v>2.5499999999999998</v>
      </c>
      <c r="AC361" s="581">
        <v>1.7000000000000001E-2</v>
      </c>
      <c r="AD361" s="592">
        <v>0.36</v>
      </c>
      <c r="AF361">
        <v>2160</v>
      </c>
      <c r="AI361"/>
      <c r="AJ361"/>
    </row>
    <row r="362" spans="1:36" ht="45" x14ac:dyDescent="0.2">
      <c r="A362" s="510">
        <v>361</v>
      </c>
      <c r="B362" s="511" t="s">
        <v>1830</v>
      </c>
      <c r="C362" s="593" t="s">
        <v>1862</v>
      </c>
      <c r="D362" s="510">
        <v>50</v>
      </c>
      <c r="E362" s="510">
        <v>3</v>
      </c>
      <c r="F362" s="581">
        <v>380</v>
      </c>
      <c r="G362" s="581">
        <v>417</v>
      </c>
      <c r="H362" s="596">
        <v>0.122</v>
      </c>
      <c r="I362" s="596">
        <v>0.193</v>
      </c>
      <c r="J362" s="596">
        <v>2.38</v>
      </c>
      <c r="K362" s="596">
        <v>0.24199999999999999</v>
      </c>
      <c r="L362" s="596">
        <v>0.96199999999999997</v>
      </c>
      <c r="M362" s="596">
        <v>0.96199999999999997</v>
      </c>
      <c r="N362" s="596">
        <v>0.158</v>
      </c>
      <c r="O362" s="596">
        <v>3.6200000000000003E-2</v>
      </c>
      <c r="P362" s="597">
        <v>1.7000000000000001E-2</v>
      </c>
      <c r="Q362" s="607">
        <v>1.7000000000000001E-2</v>
      </c>
      <c r="R362" s="607">
        <v>1.7000000000000001E-2</v>
      </c>
      <c r="S362" s="591">
        <v>20</v>
      </c>
      <c r="T362" s="595">
        <v>4.4880000000000004</v>
      </c>
      <c r="U362" s="595">
        <v>8.85</v>
      </c>
      <c r="V362" s="595">
        <v>0.317</v>
      </c>
      <c r="W362" s="595"/>
      <c r="X362" s="595"/>
      <c r="Y362" s="595"/>
      <c r="Z362" s="595">
        <v>1.9E-2</v>
      </c>
      <c r="AA362" s="595">
        <v>0.16</v>
      </c>
      <c r="AB362" s="581">
        <v>2.5499999999999998</v>
      </c>
      <c r="AC362" s="581">
        <v>1.7000000000000001E-2</v>
      </c>
      <c r="AD362" s="592">
        <v>0.36</v>
      </c>
      <c r="AF362">
        <v>2173</v>
      </c>
      <c r="AI362"/>
      <c r="AJ362"/>
    </row>
    <row r="363" spans="1:36" ht="45" x14ac:dyDescent="0.2">
      <c r="A363" s="510">
        <v>362</v>
      </c>
      <c r="B363" s="511" t="s">
        <v>1830</v>
      </c>
      <c r="C363" s="593" t="s">
        <v>1862</v>
      </c>
      <c r="D363" s="510">
        <v>50</v>
      </c>
      <c r="E363" s="510">
        <v>3</v>
      </c>
      <c r="F363" s="581">
        <v>400</v>
      </c>
      <c r="G363" s="594">
        <v>417</v>
      </c>
      <c r="H363" s="596">
        <v>0.122</v>
      </c>
      <c r="I363" s="596">
        <v>0.193</v>
      </c>
      <c r="J363" s="596">
        <v>2.38</v>
      </c>
      <c r="K363" s="596">
        <v>0.24199999999999999</v>
      </c>
      <c r="L363" s="596">
        <v>0.96199999999999997</v>
      </c>
      <c r="M363" s="596">
        <v>0.96199999999999997</v>
      </c>
      <c r="N363" s="596">
        <v>0.158</v>
      </c>
      <c r="O363" s="596">
        <v>3.6200000000000003E-2</v>
      </c>
      <c r="P363" s="597">
        <v>1.7000000000000001E-2</v>
      </c>
      <c r="Q363" s="607">
        <v>1.7000000000000001E-2</v>
      </c>
      <c r="R363" s="607">
        <v>1.7000000000000001E-2</v>
      </c>
      <c r="S363" s="591">
        <v>20</v>
      </c>
      <c r="T363" s="595">
        <v>4.4880000000000004</v>
      </c>
      <c r="U363" s="595">
        <v>8.85</v>
      </c>
      <c r="V363" s="595">
        <v>0.317</v>
      </c>
      <c r="W363" s="595"/>
      <c r="X363" s="595"/>
      <c r="Y363" s="595"/>
      <c r="Z363" s="595">
        <v>1.9E-2</v>
      </c>
      <c r="AA363" s="595">
        <v>0.16</v>
      </c>
      <c r="AB363" s="581">
        <v>2.5499999999999998</v>
      </c>
      <c r="AC363" s="581">
        <v>1.7000000000000001E-2</v>
      </c>
      <c r="AD363" s="592">
        <v>0.36</v>
      </c>
      <c r="AF363">
        <v>2200</v>
      </c>
      <c r="AI363"/>
      <c r="AJ363"/>
    </row>
    <row r="364" spans="1:36" ht="30" x14ac:dyDescent="0.2">
      <c r="A364" s="510">
        <v>363</v>
      </c>
      <c r="B364" s="511" t="s">
        <v>1830</v>
      </c>
      <c r="C364" s="593" t="s">
        <v>1863</v>
      </c>
      <c r="D364" s="510">
        <v>50</v>
      </c>
      <c r="E364" s="510">
        <v>3</v>
      </c>
      <c r="F364" s="581">
        <v>380</v>
      </c>
      <c r="G364" s="594">
        <v>400</v>
      </c>
      <c r="H364" s="596">
        <v>0.122</v>
      </c>
      <c r="I364" s="596">
        <v>0.193</v>
      </c>
      <c r="J364" s="596">
        <v>2.38</v>
      </c>
      <c r="K364" s="596">
        <v>0.24199999999999999</v>
      </c>
      <c r="L364" s="596">
        <v>0.96199999999999997</v>
      </c>
      <c r="M364" s="596">
        <v>0.96199999999999997</v>
      </c>
      <c r="N364" s="596">
        <v>0.158</v>
      </c>
      <c r="O364" s="596">
        <v>3.6200000000000003E-2</v>
      </c>
      <c r="P364" s="597">
        <v>1.7000000000000001E-2</v>
      </c>
      <c r="Q364" s="607">
        <v>1.7000000000000001E-2</v>
      </c>
      <c r="R364" s="607">
        <v>1.7000000000000001E-2</v>
      </c>
      <c r="S364" s="591">
        <v>20</v>
      </c>
      <c r="T364" s="595">
        <v>4.4880000000000004</v>
      </c>
      <c r="U364" s="595">
        <v>8.85</v>
      </c>
      <c r="V364" s="595">
        <v>0.317</v>
      </c>
      <c r="W364" s="595"/>
      <c r="X364" s="595"/>
      <c r="Y364" s="595"/>
      <c r="Z364" s="595">
        <v>1.9E-2</v>
      </c>
      <c r="AA364" s="595">
        <v>0.16</v>
      </c>
      <c r="AB364" s="581">
        <v>2.5499999999999998</v>
      </c>
      <c r="AC364" s="581">
        <v>1.7000000000000001E-2</v>
      </c>
      <c r="AD364" s="592">
        <v>0.36</v>
      </c>
      <c r="AF364">
        <v>2240</v>
      </c>
      <c r="AI364"/>
      <c r="AJ364"/>
    </row>
    <row r="365" spans="1:36" ht="30" x14ac:dyDescent="0.2">
      <c r="A365" s="510">
        <v>364</v>
      </c>
      <c r="B365" s="511" t="s">
        <v>1830</v>
      </c>
      <c r="C365" s="593" t="s">
        <v>1863</v>
      </c>
      <c r="D365" s="510">
        <v>50</v>
      </c>
      <c r="E365" s="510">
        <v>3</v>
      </c>
      <c r="F365" s="581">
        <v>400</v>
      </c>
      <c r="G365" s="594">
        <v>400</v>
      </c>
      <c r="H365" s="596">
        <v>0.122</v>
      </c>
      <c r="I365" s="596">
        <v>0.193</v>
      </c>
      <c r="J365" s="596">
        <v>2.38</v>
      </c>
      <c r="K365" s="596">
        <v>0.24199999999999999</v>
      </c>
      <c r="L365" s="596">
        <v>0.96199999999999997</v>
      </c>
      <c r="M365" s="596">
        <v>0.96199999999999997</v>
      </c>
      <c r="N365" s="596">
        <v>0.158</v>
      </c>
      <c r="O365" s="596">
        <v>3.6200000000000003E-2</v>
      </c>
      <c r="P365" s="597">
        <v>1.7000000000000001E-2</v>
      </c>
      <c r="Q365" s="607">
        <v>1.7000000000000001E-2</v>
      </c>
      <c r="R365" s="607">
        <v>1.7000000000000001E-2</v>
      </c>
      <c r="S365" s="591">
        <v>20</v>
      </c>
      <c r="T365" s="595">
        <v>4.4880000000000004</v>
      </c>
      <c r="U365" s="595">
        <v>8.85</v>
      </c>
      <c r="V365" s="595">
        <v>0.317</v>
      </c>
      <c r="W365" s="595"/>
      <c r="X365" s="595"/>
      <c r="Y365" s="595"/>
      <c r="Z365" s="595">
        <v>1.9E-2</v>
      </c>
      <c r="AA365" s="595">
        <v>0.16</v>
      </c>
      <c r="AB365" s="581">
        <v>2.5499999999999998</v>
      </c>
      <c r="AC365" s="581">
        <v>1.7000000000000001E-2</v>
      </c>
      <c r="AD365" s="592">
        <v>0.36</v>
      </c>
      <c r="AF365">
        <v>2250</v>
      </c>
      <c r="AI365"/>
      <c r="AJ365"/>
    </row>
    <row r="366" spans="1:36" ht="30" x14ac:dyDescent="0.2">
      <c r="A366" s="510">
        <v>365</v>
      </c>
      <c r="B366" s="511" t="s">
        <v>1830</v>
      </c>
      <c r="C366" s="593" t="s">
        <v>1864</v>
      </c>
      <c r="D366" s="510">
        <v>50</v>
      </c>
      <c r="E366" s="510">
        <v>3</v>
      </c>
      <c r="F366" s="581">
        <v>380</v>
      </c>
      <c r="G366" s="581">
        <v>370</v>
      </c>
      <c r="H366" s="596">
        <v>0.122</v>
      </c>
      <c r="I366" s="596">
        <v>0.193</v>
      </c>
      <c r="J366" s="596">
        <v>2.38</v>
      </c>
      <c r="K366" s="596">
        <v>0.24199999999999999</v>
      </c>
      <c r="L366" s="596">
        <v>0.96199999999999997</v>
      </c>
      <c r="M366" s="596">
        <v>0.96199999999999997</v>
      </c>
      <c r="N366" s="596">
        <v>0.158</v>
      </c>
      <c r="O366" s="596">
        <v>3.6200000000000003E-2</v>
      </c>
      <c r="P366" s="597">
        <v>1.7000000000000001E-2</v>
      </c>
      <c r="Q366" s="607">
        <v>1.7000000000000001E-2</v>
      </c>
      <c r="R366" s="607">
        <v>1.7000000000000001E-2</v>
      </c>
      <c r="S366" s="591">
        <v>20</v>
      </c>
      <c r="T366" s="595">
        <v>4.4880000000000004</v>
      </c>
      <c r="U366" s="595">
        <v>8.85</v>
      </c>
      <c r="V366" s="595">
        <v>0.317</v>
      </c>
      <c r="W366" s="595"/>
      <c r="X366" s="595"/>
      <c r="Y366" s="595"/>
      <c r="Z366" s="595">
        <v>1.9E-2</v>
      </c>
      <c r="AA366" s="595">
        <v>0.16</v>
      </c>
      <c r="AB366" s="581">
        <v>2.5499999999999998</v>
      </c>
      <c r="AC366" s="581">
        <v>1.7000000000000001E-2</v>
      </c>
      <c r="AD366" s="592">
        <v>0.36</v>
      </c>
      <c r="AF366">
        <v>2268</v>
      </c>
      <c r="AI366"/>
      <c r="AJ366"/>
    </row>
    <row r="367" spans="1:36" ht="30" x14ac:dyDescent="0.2">
      <c r="A367" s="510">
        <v>366</v>
      </c>
      <c r="B367" s="511" t="s">
        <v>1830</v>
      </c>
      <c r="C367" s="593" t="s">
        <v>1864</v>
      </c>
      <c r="D367" s="510">
        <v>50</v>
      </c>
      <c r="E367" s="510">
        <v>3</v>
      </c>
      <c r="F367" s="581">
        <v>400</v>
      </c>
      <c r="G367" s="581">
        <v>370</v>
      </c>
      <c r="H367" s="596">
        <v>0.122</v>
      </c>
      <c r="I367" s="596">
        <v>0.193</v>
      </c>
      <c r="J367" s="596">
        <v>2.38</v>
      </c>
      <c r="K367" s="596">
        <v>0.24199999999999999</v>
      </c>
      <c r="L367" s="596">
        <v>0.96199999999999997</v>
      </c>
      <c r="M367" s="596">
        <v>0.96199999999999997</v>
      </c>
      <c r="N367" s="596">
        <v>0.158</v>
      </c>
      <c r="O367" s="596">
        <v>3.6200000000000003E-2</v>
      </c>
      <c r="P367" s="597">
        <v>1.7000000000000001E-2</v>
      </c>
      <c r="Q367" s="607">
        <v>1.7000000000000001E-2</v>
      </c>
      <c r="R367" s="607">
        <v>1.7000000000000001E-2</v>
      </c>
      <c r="S367" s="591">
        <v>20</v>
      </c>
      <c r="T367" s="595">
        <v>4.4880000000000004</v>
      </c>
      <c r="U367" s="595">
        <v>8.85</v>
      </c>
      <c r="V367" s="595">
        <v>0.317</v>
      </c>
      <c r="W367" s="595"/>
      <c r="X367" s="595"/>
      <c r="Y367" s="595"/>
      <c r="Z367" s="595">
        <v>1.9E-2</v>
      </c>
      <c r="AA367" s="595">
        <v>0.16</v>
      </c>
      <c r="AB367" s="581">
        <v>2.5499999999999998</v>
      </c>
      <c r="AC367" s="581">
        <v>1.7000000000000001E-2</v>
      </c>
      <c r="AD367" s="592">
        <v>0.36</v>
      </c>
      <c r="AF367">
        <v>2300</v>
      </c>
      <c r="AI367"/>
      <c r="AJ367"/>
    </row>
    <row r="368" spans="1:36" ht="30" x14ac:dyDescent="0.2">
      <c r="A368" s="510">
        <v>367</v>
      </c>
      <c r="B368" s="511" t="s">
        <v>1830</v>
      </c>
      <c r="C368" s="593" t="s">
        <v>1865</v>
      </c>
      <c r="D368" s="510">
        <v>50</v>
      </c>
      <c r="E368" s="510">
        <v>3</v>
      </c>
      <c r="F368" s="581">
        <v>380</v>
      </c>
      <c r="G368" s="581">
        <v>320</v>
      </c>
      <c r="H368" s="596">
        <v>0.122</v>
      </c>
      <c r="I368" s="596">
        <v>0.193</v>
      </c>
      <c r="J368" s="596">
        <v>2.38</v>
      </c>
      <c r="K368" s="596">
        <v>0.24199999999999999</v>
      </c>
      <c r="L368" s="596">
        <v>0.96199999999999997</v>
      </c>
      <c r="M368" s="596">
        <v>0.96199999999999997</v>
      </c>
      <c r="N368" s="596">
        <v>0.158</v>
      </c>
      <c r="O368" s="596">
        <v>3.6200000000000003E-2</v>
      </c>
      <c r="P368" s="597">
        <v>1.7000000000000001E-2</v>
      </c>
      <c r="Q368" s="607">
        <v>1.7000000000000001E-2</v>
      </c>
      <c r="R368" s="607">
        <v>1.7000000000000001E-2</v>
      </c>
      <c r="S368" s="591">
        <v>20</v>
      </c>
      <c r="T368" s="595">
        <v>4.4880000000000004</v>
      </c>
      <c r="U368" s="595">
        <v>8.85</v>
      </c>
      <c r="V368" s="595">
        <v>0.317</v>
      </c>
      <c r="W368" s="595"/>
      <c r="X368" s="595"/>
      <c r="Y368" s="595"/>
      <c r="Z368" s="595">
        <v>1.9E-2</v>
      </c>
      <c r="AA368" s="595">
        <v>0.16</v>
      </c>
      <c r="AB368" s="581">
        <v>2.5499999999999998</v>
      </c>
      <c r="AC368" s="581">
        <v>1.7000000000000001E-2</v>
      </c>
      <c r="AD368" s="592">
        <v>0.36</v>
      </c>
      <c r="AF368">
        <v>2325</v>
      </c>
      <c r="AI368"/>
      <c r="AJ368"/>
    </row>
    <row r="369" spans="1:36" ht="30" x14ac:dyDescent="0.2">
      <c r="A369" s="510">
        <v>368</v>
      </c>
      <c r="B369" s="511" t="s">
        <v>1830</v>
      </c>
      <c r="C369" s="593" t="s">
        <v>1865</v>
      </c>
      <c r="D369" s="510">
        <v>50</v>
      </c>
      <c r="E369" s="510">
        <v>3</v>
      </c>
      <c r="F369" s="581">
        <v>400</v>
      </c>
      <c r="G369" s="598">
        <v>320</v>
      </c>
      <c r="H369" s="596">
        <v>0.122</v>
      </c>
      <c r="I369" s="596">
        <v>0.193</v>
      </c>
      <c r="J369" s="596">
        <v>2.38</v>
      </c>
      <c r="K369" s="596">
        <v>0.24199999999999999</v>
      </c>
      <c r="L369" s="596">
        <v>0.96199999999999997</v>
      </c>
      <c r="M369" s="596">
        <v>0.96199999999999997</v>
      </c>
      <c r="N369" s="596">
        <v>0.158</v>
      </c>
      <c r="O369" s="596">
        <v>3.6200000000000003E-2</v>
      </c>
      <c r="P369" s="597">
        <v>1.7000000000000001E-2</v>
      </c>
      <c r="Q369" s="607">
        <v>1.7000000000000001E-2</v>
      </c>
      <c r="R369" s="607">
        <v>1.7000000000000001E-2</v>
      </c>
      <c r="S369" s="591">
        <v>20</v>
      </c>
      <c r="T369" s="595">
        <v>4.4880000000000004</v>
      </c>
      <c r="U369" s="595">
        <v>8.85</v>
      </c>
      <c r="V369" s="595">
        <v>0.317</v>
      </c>
      <c r="W369" s="595"/>
      <c r="X369" s="595"/>
      <c r="Y369" s="595"/>
      <c r="Z369" s="595">
        <v>1.9E-2</v>
      </c>
      <c r="AA369" s="595">
        <v>0.16</v>
      </c>
      <c r="AB369" s="581">
        <v>2.5499999999999998</v>
      </c>
      <c r="AC369" s="581">
        <v>1.7000000000000001E-2</v>
      </c>
      <c r="AD369" s="592">
        <v>0.36</v>
      </c>
      <c r="AF369">
        <v>2380</v>
      </c>
      <c r="AI369"/>
      <c r="AJ369"/>
    </row>
    <row r="370" spans="1:36" ht="45" x14ac:dyDescent="0.2">
      <c r="A370" s="510">
        <v>369</v>
      </c>
      <c r="B370" s="511" t="s">
        <v>1830</v>
      </c>
      <c r="C370" s="593" t="s">
        <v>1866</v>
      </c>
      <c r="D370" s="510">
        <v>50</v>
      </c>
      <c r="E370" s="510">
        <v>3</v>
      </c>
      <c r="F370" s="581">
        <v>380</v>
      </c>
      <c r="G370" s="598">
        <v>491</v>
      </c>
      <c r="H370" s="596">
        <v>0.104</v>
      </c>
      <c r="I370" s="596">
        <v>0.184</v>
      </c>
      <c r="J370" s="596">
        <v>1.9930000000000001</v>
      </c>
      <c r="K370" s="596">
        <v>0.23499999999999999</v>
      </c>
      <c r="L370" s="596">
        <v>0.91900000000000004</v>
      </c>
      <c r="M370" s="596">
        <v>0.91900000000000004</v>
      </c>
      <c r="N370" s="596">
        <v>0.151</v>
      </c>
      <c r="O370" s="596">
        <v>3.2099999999999997E-2</v>
      </c>
      <c r="P370" s="597">
        <v>1.2999999999999999E-2</v>
      </c>
      <c r="Q370" s="607">
        <v>1.2999999999999999E-2</v>
      </c>
      <c r="R370" s="607">
        <v>1.2999999999999999E-2</v>
      </c>
      <c r="S370" s="591">
        <v>20</v>
      </c>
      <c r="T370" s="595">
        <v>4.8810000000000002</v>
      </c>
      <c r="U370" s="595">
        <v>8.85</v>
      </c>
      <c r="V370" s="595">
        <v>0.317</v>
      </c>
      <c r="W370" s="595"/>
      <c r="X370" s="595"/>
      <c r="Y370" s="595"/>
      <c r="Z370" s="595">
        <v>1.9E-2</v>
      </c>
      <c r="AA370" s="595">
        <v>0.13</v>
      </c>
      <c r="AB370" s="581">
        <v>2.7</v>
      </c>
      <c r="AC370" s="581">
        <v>0.03</v>
      </c>
      <c r="AD370" s="592">
        <v>0.5</v>
      </c>
      <c r="AF370">
        <v>2400</v>
      </c>
      <c r="AI370"/>
      <c r="AJ370"/>
    </row>
    <row r="371" spans="1:36" ht="45" x14ac:dyDescent="0.2">
      <c r="A371" s="510">
        <v>370</v>
      </c>
      <c r="B371" s="511" t="s">
        <v>1830</v>
      </c>
      <c r="C371" s="593" t="s">
        <v>1866</v>
      </c>
      <c r="D371" s="510">
        <v>50</v>
      </c>
      <c r="E371" s="510">
        <v>3</v>
      </c>
      <c r="F371" s="581">
        <v>400</v>
      </c>
      <c r="G371" s="598">
        <v>491</v>
      </c>
      <c r="H371" s="596">
        <v>0.104</v>
      </c>
      <c r="I371" s="596">
        <v>0.184</v>
      </c>
      <c r="J371" s="596">
        <v>1.9930000000000001</v>
      </c>
      <c r="K371" s="596">
        <v>0.23499999999999999</v>
      </c>
      <c r="L371" s="596">
        <v>0.91900000000000004</v>
      </c>
      <c r="M371" s="596">
        <v>0.91900000000000004</v>
      </c>
      <c r="N371" s="596">
        <v>0.151</v>
      </c>
      <c r="O371" s="596">
        <v>3.2099999999999997E-2</v>
      </c>
      <c r="P371" s="597">
        <v>1.2999999999999999E-2</v>
      </c>
      <c r="Q371" s="607">
        <v>1.2999999999999999E-2</v>
      </c>
      <c r="R371" s="607">
        <v>1.2999999999999999E-2</v>
      </c>
      <c r="S371" s="591">
        <v>20</v>
      </c>
      <c r="T371" s="595">
        <v>4.8810000000000002</v>
      </c>
      <c r="U371" s="595">
        <v>8.85</v>
      </c>
      <c r="V371" s="595">
        <v>0.317</v>
      </c>
      <c r="W371" s="595"/>
      <c r="X371" s="595"/>
      <c r="Y371" s="595"/>
      <c r="Z371" s="595">
        <v>1.9E-2</v>
      </c>
      <c r="AA371" s="595">
        <v>0.13</v>
      </c>
      <c r="AB371" s="581">
        <v>2.7</v>
      </c>
      <c r="AC371" s="581">
        <v>0.03</v>
      </c>
      <c r="AD371" s="592">
        <v>0.5</v>
      </c>
      <c r="AF371">
        <v>2425</v>
      </c>
      <c r="AI371"/>
      <c r="AJ371"/>
    </row>
    <row r="372" spans="1:36" ht="45" x14ac:dyDescent="0.2">
      <c r="A372" s="510">
        <v>371</v>
      </c>
      <c r="B372" s="511" t="s">
        <v>1830</v>
      </c>
      <c r="C372" s="593" t="s">
        <v>1867</v>
      </c>
      <c r="D372" s="510">
        <v>50</v>
      </c>
      <c r="E372" s="510">
        <v>3</v>
      </c>
      <c r="F372" s="581">
        <v>380</v>
      </c>
      <c r="G372" s="598">
        <v>468</v>
      </c>
      <c r="H372" s="596">
        <v>0.104</v>
      </c>
      <c r="I372" s="596">
        <v>0.184</v>
      </c>
      <c r="J372" s="596">
        <v>1.9930000000000001</v>
      </c>
      <c r="K372" s="596">
        <v>0.23499999999999999</v>
      </c>
      <c r="L372" s="596">
        <v>0.91900000000000004</v>
      </c>
      <c r="M372" s="596">
        <v>0.91900000000000004</v>
      </c>
      <c r="N372" s="596">
        <v>0.151</v>
      </c>
      <c r="O372" s="596">
        <v>3.2099999999999997E-2</v>
      </c>
      <c r="P372" s="597">
        <v>1.2999999999999999E-2</v>
      </c>
      <c r="Q372" s="607">
        <v>1.2999999999999999E-2</v>
      </c>
      <c r="R372" s="607">
        <v>1.2999999999999999E-2</v>
      </c>
      <c r="S372" s="591">
        <v>20</v>
      </c>
      <c r="T372" s="595">
        <v>4.8810000000000002</v>
      </c>
      <c r="U372" s="595">
        <v>8.85</v>
      </c>
      <c r="V372" s="595">
        <v>0.317</v>
      </c>
      <c r="W372" s="595"/>
      <c r="X372" s="595"/>
      <c r="Y372" s="595"/>
      <c r="Z372" s="595">
        <v>1.9E-2</v>
      </c>
      <c r="AA372" s="595">
        <v>0.13</v>
      </c>
      <c r="AB372" s="581">
        <v>2.7</v>
      </c>
      <c r="AC372" s="581">
        <v>0.03</v>
      </c>
      <c r="AD372" s="592">
        <v>0.5</v>
      </c>
      <c r="AF372">
        <v>2500</v>
      </c>
      <c r="AI372"/>
      <c r="AJ372"/>
    </row>
    <row r="373" spans="1:36" ht="45" x14ac:dyDescent="0.2">
      <c r="A373" s="510">
        <v>372</v>
      </c>
      <c r="B373" s="511" t="s">
        <v>1830</v>
      </c>
      <c r="C373" s="593" t="s">
        <v>1867</v>
      </c>
      <c r="D373" s="510">
        <v>50</v>
      </c>
      <c r="E373" s="510">
        <v>3</v>
      </c>
      <c r="F373" s="581">
        <v>400</v>
      </c>
      <c r="G373" s="598">
        <v>468</v>
      </c>
      <c r="H373" s="596">
        <v>0.104</v>
      </c>
      <c r="I373" s="596">
        <v>0.184</v>
      </c>
      <c r="J373" s="596">
        <v>1.9930000000000001</v>
      </c>
      <c r="K373" s="596">
        <v>0.23499999999999999</v>
      </c>
      <c r="L373" s="596">
        <v>0.91900000000000004</v>
      </c>
      <c r="M373" s="596">
        <v>0.91900000000000004</v>
      </c>
      <c r="N373" s="596">
        <v>0.151</v>
      </c>
      <c r="O373" s="596">
        <v>3.2099999999999997E-2</v>
      </c>
      <c r="P373" s="597">
        <v>1.2999999999999999E-2</v>
      </c>
      <c r="Q373" s="607">
        <v>1.2999999999999999E-2</v>
      </c>
      <c r="R373" s="607">
        <v>1.2999999999999999E-2</v>
      </c>
      <c r="S373" s="591">
        <v>20</v>
      </c>
      <c r="T373" s="595">
        <v>4.8810000000000002</v>
      </c>
      <c r="U373" s="595">
        <v>8.85</v>
      </c>
      <c r="V373" s="595">
        <v>0.317</v>
      </c>
      <c r="W373" s="595"/>
      <c r="X373" s="595"/>
      <c r="Y373" s="595"/>
      <c r="Z373" s="595">
        <v>1.9E-2</v>
      </c>
      <c r="AA373" s="595">
        <v>0.13</v>
      </c>
      <c r="AB373" s="581">
        <v>2.7</v>
      </c>
      <c r="AC373" s="581">
        <v>0.03</v>
      </c>
      <c r="AD373" s="592">
        <v>0.5</v>
      </c>
      <c r="AF373">
        <v>2588</v>
      </c>
      <c r="AI373"/>
      <c r="AJ373"/>
    </row>
    <row r="374" spans="1:36" ht="30" x14ac:dyDescent="0.2">
      <c r="A374" s="510">
        <v>373</v>
      </c>
      <c r="B374" s="511" t="s">
        <v>1830</v>
      </c>
      <c r="C374" s="593" t="s">
        <v>1868</v>
      </c>
      <c r="D374" s="510">
        <v>50</v>
      </c>
      <c r="E374" s="510">
        <v>3</v>
      </c>
      <c r="F374" s="581">
        <v>380</v>
      </c>
      <c r="G374" s="598">
        <v>450</v>
      </c>
      <c r="H374" s="596">
        <v>0.104</v>
      </c>
      <c r="I374" s="596">
        <v>0.184</v>
      </c>
      <c r="J374" s="596">
        <v>1.9930000000000001</v>
      </c>
      <c r="K374" s="596">
        <v>0.23499999999999999</v>
      </c>
      <c r="L374" s="596">
        <v>0.91900000000000004</v>
      </c>
      <c r="M374" s="596">
        <v>0.91900000000000004</v>
      </c>
      <c r="N374" s="596">
        <v>0.151</v>
      </c>
      <c r="O374" s="596">
        <v>3.2099999999999997E-2</v>
      </c>
      <c r="P374" s="597">
        <v>1.2999999999999999E-2</v>
      </c>
      <c r="Q374" s="607">
        <v>1.2999999999999999E-2</v>
      </c>
      <c r="R374" s="607">
        <v>1.2999999999999999E-2</v>
      </c>
      <c r="S374" s="591">
        <v>20</v>
      </c>
      <c r="T374" s="595">
        <v>4.8810000000000002</v>
      </c>
      <c r="U374" s="595">
        <v>8.85</v>
      </c>
      <c r="V374" s="595">
        <v>0.317</v>
      </c>
      <c r="W374" s="595"/>
      <c r="X374" s="595"/>
      <c r="Y374" s="595"/>
      <c r="Z374" s="595">
        <v>1.9E-2</v>
      </c>
      <c r="AA374" s="595">
        <v>0.13</v>
      </c>
      <c r="AB374" s="581">
        <v>2.7</v>
      </c>
      <c r="AC374" s="581">
        <v>0.03</v>
      </c>
      <c r="AD374" s="592">
        <v>0.5</v>
      </c>
      <c r="AF374">
        <v>2700</v>
      </c>
      <c r="AI374"/>
      <c r="AJ374"/>
    </row>
    <row r="375" spans="1:36" ht="30" x14ac:dyDescent="0.2">
      <c r="A375" s="510">
        <v>374</v>
      </c>
      <c r="B375" s="511" t="s">
        <v>1830</v>
      </c>
      <c r="C375" s="593" t="s">
        <v>1868</v>
      </c>
      <c r="D375" s="510">
        <v>50</v>
      </c>
      <c r="E375" s="510">
        <v>3</v>
      </c>
      <c r="F375" s="581">
        <v>400</v>
      </c>
      <c r="G375" s="598">
        <v>450</v>
      </c>
      <c r="H375" s="596">
        <v>0.104</v>
      </c>
      <c r="I375" s="596">
        <v>0.184</v>
      </c>
      <c r="J375" s="596">
        <v>1.9930000000000001</v>
      </c>
      <c r="K375" s="596">
        <v>0.23499999999999999</v>
      </c>
      <c r="L375" s="596">
        <v>0.91900000000000004</v>
      </c>
      <c r="M375" s="596">
        <v>0.91900000000000004</v>
      </c>
      <c r="N375" s="596">
        <v>0.151</v>
      </c>
      <c r="O375" s="596">
        <v>3.2099999999999997E-2</v>
      </c>
      <c r="P375" s="597">
        <v>1.2999999999999999E-2</v>
      </c>
      <c r="Q375" s="607">
        <v>1.2999999999999999E-2</v>
      </c>
      <c r="R375" s="607">
        <v>1.2999999999999999E-2</v>
      </c>
      <c r="S375" s="591">
        <v>20</v>
      </c>
      <c r="T375" s="595">
        <v>4.8810000000000002</v>
      </c>
      <c r="U375" s="595">
        <v>8.85</v>
      </c>
      <c r="V375" s="595">
        <v>0.317</v>
      </c>
      <c r="W375" s="595"/>
      <c r="X375" s="595"/>
      <c r="Y375" s="595"/>
      <c r="Z375" s="595">
        <v>1.9E-2</v>
      </c>
      <c r="AA375" s="595">
        <v>0.13</v>
      </c>
      <c r="AB375" s="581">
        <v>2.7</v>
      </c>
      <c r="AC375" s="581">
        <v>0.03</v>
      </c>
      <c r="AD375" s="592">
        <v>0.5</v>
      </c>
      <c r="AF375">
        <v>2795</v>
      </c>
      <c r="AI375"/>
      <c r="AJ375"/>
    </row>
    <row r="376" spans="1:36" ht="30" x14ac:dyDescent="0.2">
      <c r="A376" s="510">
        <v>375</v>
      </c>
      <c r="B376" s="511" t="s">
        <v>1830</v>
      </c>
      <c r="C376" s="593" t="s">
        <v>1869</v>
      </c>
      <c r="D376" s="510">
        <v>50</v>
      </c>
      <c r="E376" s="510">
        <v>3</v>
      </c>
      <c r="F376" s="581">
        <v>380</v>
      </c>
      <c r="G376" s="598">
        <v>410</v>
      </c>
      <c r="H376" s="596">
        <v>0.104</v>
      </c>
      <c r="I376" s="596">
        <v>0.184</v>
      </c>
      <c r="J376" s="596">
        <v>1.9930000000000001</v>
      </c>
      <c r="K376" s="596">
        <v>0.23499999999999999</v>
      </c>
      <c r="L376" s="596">
        <v>0.91900000000000004</v>
      </c>
      <c r="M376" s="596">
        <v>0.91900000000000004</v>
      </c>
      <c r="N376" s="596">
        <v>0.151</v>
      </c>
      <c r="O376" s="596">
        <v>3.2099999999999997E-2</v>
      </c>
      <c r="P376" s="597">
        <v>1.2999999999999999E-2</v>
      </c>
      <c r="Q376" s="607">
        <v>1.2999999999999999E-2</v>
      </c>
      <c r="R376" s="607">
        <v>1.2999999999999999E-2</v>
      </c>
      <c r="S376" s="591">
        <v>20</v>
      </c>
      <c r="T376" s="595">
        <v>4.8810000000000002</v>
      </c>
      <c r="U376" s="595">
        <v>8.85</v>
      </c>
      <c r="V376" s="595">
        <v>0.317</v>
      </c>
      <c r="W376" s="595"/>
      <c r="X376" s="595"/>
      <c r="Y376" s="595"/>
      <c r="Z376" s="595">
        <v>1.9E-2</v>
      </c>
      <c r="AA376" s="595">
        <v>0.13</v>
      </c>
      <c r="AB376" s="581">
        <v>2.7</v>
      </c>
      <c r="AC376" s="581">
        <v>0.03</v>
      </c>
      <c r="AD376" s="592">
        <v>0.5</v>
      </c>
      <c r="AF376">
        <v>2800</v>
      </c>
      <c r="AI376"/>
      <c r="AJ376"/>
    </row>
    <row r="377" spans="1:36" ht="30" x14ac:dyDescent="0.2">
      <c r="A377" s="510">
        <v>376</v>
      </c>
      <c r="B377" s="511" t="s">
        <v>1830</v>
      </c>
      <c r="C377" s="593" t="s">
        <v>1869</v>
      </c>
      <c r="D377" s="510">
        <v>50</v>
      </c>
      <c r="E377" s="510">
        <v>3</v>
      </c>
      <c r="F377" s="581">
        <v>400</v>
      </c>
      <c r="G377" s="598">
        <v>410</v>
      </c>
      <c r="H377" s="596">
        <v>0.104</v>
      </c>
      <c r="I377" s="596">
        <v>0.184</v>
      </c>
      <c r="J377" s="596">
        <v>1.9930000000000001</v>
      </c>
      <c r="K377" s="596">
        <v>0.23499999999999999</v>
      </c>
      <c r="L377" s="596">
        <v>0.91900000000000004</v>
      </c>
      <c r="M377" s="596">
        <v>0.91900000000000004</v>
      </c>
      <c r="N377" s="596">
        <v>0.151</v>
      </c>
      <c r="O377" s="596">
        <v>3.2099999999999997E-2</v>
      </c>
      <c r="P377" s="597">
        <v>1.2999999999999999E-2</v>
      </c>
      <c r="Q377" s="607">
        <v>1.2999999999999999E-2</v>
      </c>
      <c r="R377" s="607">
        <v>1.2999999999999999E-2</v>
      </c>
      <c r="S377" s="591">
        <v>20</v>
      </c>
      <c r="T377" s="595">
        <v>4.8810000000000002</v>
      </c>
      <c r="U377" s="595">
        <v>8.85</v>
      </c>
      <c r="V377" s="595">
        <v>0.317</v>
      </c>
      <c r="W377" s="595"/>
      <c r="X377" s="595"/>
      <c r="Y377" s="595"/>
      <c r="Z377" s="595">
        <v>1.9E-2</v>
      </c>
      <c r="AA377" s="595">
        <v>0.13</v>
      </c>
      <c r="AB377" s="581">
        <v>2.7</v>
      </c>
      <c r="AC377" s="581">
        <v>0.03</v>
      </c>
      <c r="AD377" s="592">
        <v>0.5</v>
      </c>
      <c r="AF377">
        <v>2899</v>
      </c>
      <c r="AI377"/>
      <c r="AJ377"/>
    </row>
    <row r="378" spans="1:36" ht="30" x14ac:dyDescent="0.2">
      <c r="A378" s="510">
        <v>377</v>
      </c>
      <c r="B378" s="511" t="s">
        <v>1830</v>
      </c>
      <c r="C378" s="593" t="s">
        <v>1870</v>
      </c>
      <c r="D378" s="510">
        <v>50</v>
      </c>
      <c r="E378" s="510">
        <v>3</v>
      </c>
      <c r="F378" s="581">
        <v>380</v>
      </c>
      <c r="G378" s="598">
        <v>360</v>
      </c>
      <c r="H378" s="596">
        <v>0.104</v>
      </c>
      <c r="I378" s="596">
        <v>0.184</v>
      </c>
      <c r="J378" s="596">
        <v>1.9930000000000001</v>
      </c>
      <c r="K378" s="596">
        <v>0.23499999999999999</v>
      </c>
      <c r="L378" s="596">
        <v>0.91900000000000004</v>
      </c>
      <c r="M378" s="596">
        <v>0.91900000000000004</v>
      </c>
      <c r="N378" s="596">
        <v>0.151</v>
      </c>
      <c r="O378" s="596">
        <v>3.2099999999999997E-2</v>
      </c>
      <c r="P378" s="597">
        <v>1.2999999999999999E-2</v>
      </c>
      <c r="Q378" s="607">
        <v>1.2999999999999999E-2</v>
      </c>
      <c r="R378" s="607">
        <v>1.2999999999999999E-2</v>
      </c>
      <c r="S378" s="591">
        <v>20</v>
      </c>
      <c r="T378" s="595">
        <v>4.8810000000000002</v>
      </c>
      <c r="U378" s="595">
        <v>8.85</v>
      </c>
      <c r="V378" s="595">
        <v>0.317</v>
      </c>
      <c r="W378" s="595"/>
      <c r="X378" s="595"/>
      <c r="Y378" s="595"/>
      <c r="Z378" s="595">
        <v>1.9E-2</v>
      </c>
      <c r="AA378" s="595">
        <v>0.13</v>
      </c>
      <c r="AB378" s="581">
        <v>2.7</v>
      </c>
      <c r="AC378" s="581">
        <v>0.03</v>
      </c>
      <c r="AD378" s="592">
        <v>0.5</v>
      </c>
      <c r="AF378">
        <v>2916</v>
      </c>
      <c r="AI378"/>
      <c r="AJ378"/>
    </row>
    <row r="379" spans="1:36" ht="30" x14ac:dyDescent="0.2">
      <c r="A379" s="510">
        <v>378</v>
      </c>
      <c r="B379" s="511" t="s">
        <v>1830</v>
      </c>
      <c r="C379" s="593" t="s">
        <v>1870</v>
      </c>
      <c r="D379" s="510">
        <v>50</v>
      </c>
      <c r="E379" s="510">
        <v>3</v>
      </c>
      <c r="F379" s="581">
        <v>400</v>
      </c>
      <c r="G379" s="598">
        <v>360</v>
      </c>
      <c r="H379" s="596">
        <v>0.104</v>
      </c>
      <c r="I379" s="596">
        <v>0.184</v>
      </c>
      <c r="J379" s="596">
        <v>1.9930000000000001</v>
      </c>
      <c r="K379" s="596">
        <v>0.23499999999999999</v>
      </c>
      <c r="L379" s="596">
        <v>0.91900000000000004</v>
      </c>
      <c r="M379" s="596">
        <v>0.91900000000000004</v>
      </c>
      <c r="N379" s="596">
        <v>0.151</v>
      </c>
      <c r="O379" s="596">
        <v>3.2099999999999997E-2</v>
      </c>
      <c r="P379" s="597">
        <v>1.2999999999999999E-2</v>
      </c>
      <c r="Q379" s="607">
        <v>1.2999999999999999E-2</v>
      </c>
      <c r="R379" s="607">
        <v>1.2999999999999999E-2</v>
      </c>
      <c r="S379" s="591">
        <v>20</v>
      </c>
      <c r="T379" s="595">
        <v>4.8810000000000002</v>
      </c>
      <c r="U379" s="595">
        <v>8.85</v>
      </c>
      <c r="V379" s="595">
        <v>0.317</v>
      </c>
      <c r="W379" s="595"/>
      <c r="X379" s="595"/>
      <c r="Y379" s="595"/>
      <c r="Z379" s="595">
        <v>1.9E-2</v>
      </c>
      <c r="AA379" s="595">
        <v>0.13</v>
      </c>
      <c r="AB379" s="581">
        <v>2.7</v>
      </c>
      <c r="AC379" s="581">
        <v>0.03</v>
      </c>
      <c r="AD379" s="592">
        <v>0.5</v>
      </c>
      <c r="AF379">
        <v>3000</v>
      </c>
      <c r="AI379"/>
      <c r="AJ379"/>
    </row>
    <row r="380" spans="1:36" ht="45" x14ac:dyDescent="0.2">
      <c r="A380" s="510">
        <v>379</v>
      </c>
      <c r="B380" s="511" t="s">
        <v>1830</v>
      </c>
      <c r="C380" s="593" t="s">
        <v>1871</v>
      </c>
      <c r="D380" s="510">
        <v>50</v>
      </c>
      <c r="E380" s="510">
        <v>3</v>
      </c>
      <c r="F380" s="581">
        <v>380</v>
      </c>
      <c r="G380" s="598">
        <v>546</v>
      </c>
      <c r="H380" s="596">
        <v>9.7900000000000001E-2</v>
      </c>
      <c r="I380" s="596">
        <v>0.18</v>
      </c>
      <c r="J380" s="596">
        <v>2.1469999999999998</v>
      </c>
      <c r="K380" s="596">
        <v>0.22700000000000001</v>
      </c>
      <c r="L380" s="596">
        <v>0.92800000000000005</v>
      </c>
      <c r="M380" s="596">
        <v>0.92800000000000005</v>
      </c>
      <c r="N380" s="596">
        <v>0.14399999999999999</v>
      </c>
      <c r="O380" s="596">
        <v>3.1E-2</v>
      </c>
      <c r="P380" s="597">
        <v>1.4E-2</v>
      </c>
      <c r="Q380" s="607">
        <v>1.4E-2</v>
      </c>
      <c r="R380" s="607">
        <v>1.4E-2</v>
      </c>
      <c r="S380" s="591">
        <v>20</v>
      </c>
      <c r="T380" s="595">
        <v>5.1760000000000002</v>
      </c>
      <c r="U380" s="595">
        <v>8.85</v>
      </c>
      <c r="V380" s="595">
        <v>0.317</v>
      </c>
      <c r="W380" s="595"/>
      <c r="X380" s="595"/>
      <c r="Y380" s="595"/>
      <c r="Z380" s="595">
        <v>2.1000000000000001E-2</v>
      </c>
      <c r="AA380" s="595">
        <v>0.14000000000000001</v>
      </c>
      <c r="AB380" s="581">
        <v>2.8</v>
      </c>
      <c r="AC380" s="581">
        <v>3.1E-2</v>
      </c>
      <c r="AD380" s="592">
        <v>0.4</v>
      </c>
      <c r="AF380">
        <v>3024</v>
      </c>
      <c r="AI380"/>
      <c r="AJ380"/>
    </row>
    <row r="381" spans="1:36" ht="45" x14ac:dyDescent="0.2">
      <c r="A381" s="510">
        <v>380</v>
      </c>
      <c r="B381" s="511" t="s">
        <v>1830</v>
      </c>
      <c r="C381" s="593" t="s">
        <v>1871</v>
      </c>
      <c r="D381" s="510">
        <v>50</v>
      </c>
      <c r="E381" s="510">
        <v>3</v>
      </c>
      <c r="F381" s="581">
        <v>400</v>
      </c>
      <c r="G381" s="598">
        <v>546</v>
      </c>
      <c r="H381" s="596">
        <v>9.7900000000000001E-2</v>
      </c>
      <c r="I381" s="596">
        <v>0.18</v>
      </c>
      <c r="J381" s="596">
        <v>2.1469999999999998</v>
      </c>
      <c r="K381" s="596">
        <v>0.22700000000000001</v>
      </c>
      <c r="L381" s="596">
        <v>0.92800000000000005</v>
      </c>
      <c r="M381" s="596">
        <v>0.92800000000000005</v>
      </c>
      <c r="N381" s="596">
        <v>0.14399999999999999</v>
      </c>
      <c r="O381" s="596">
        <v>3.1E-2</v>
      </c>
      <c r="P381" s="597">
        <v>1.4E-2</v>
      </c>
      <c r="Q381" s="607">
        <v>1.4E-2</v>
      </c>
      <c r="R381" s="607">
        <v>1.4E-2</v>
      </c>
      <c r="S381" s="591">
        <v>20</v>
      </c>
      <c r="T381" s="595">
        <v>5.1760000000000002</v>
      </c>
      <c r="U381" s="595">
        <v>8.85</v>
      </c>
      <c r="V381" s="595">
        <v>0.317</v>
      </c>
      <c r="W381" s="595"/>
      <c r="X381" s="595"/>
      <c r="Y381" s="595"/>
      <c r="Z381" s="595">
        <v>2.1000000000000001E-2</v>
      </c>
      <c r="AA381" s="595">
        <v>0.14000000000000001</v>
      </c>
      <c r="AB381" s="581">
        <v>2.8</v>
      </c>
      <c r="AC381" s="581">
        <v>3.1E-2</v>
      </c>
      <c r="AD381" s="592">
        <v>0.4</v>
      </c>
      <c r="AF381">
        <v>3250</v>
      </c>
      <c r="AI381"/>
      <c r="AJ381"/>
    </row>
    <row r="382" spans="1:36" ht="45" x14ac:dyDescent="0.2">
      <c r="A382" s="510">
        <v>381</v>
      </c>
      <c r="B382" s="511" t="s">
        <v>1830</v>
      </c>
      <c r="C382" s="593" t="s">
        <v>1872</v>
      </c>
      <c r="D382" s="510">
        <v>50</v>
      </c>
      <c r="E382" s="510">
        <v>3</v>
      </c>
      <c r="F382" s="581">
        <v>380</v>
      </c>
      <c r="G382" s="598">
        <v>521</v>
      </c>
      <c r="H382" s="596">
        <v>9.7900000000000001E-2</v>
      </c>
      <c r="I382" s="596">
        <v>0.18</v>
      </c>
      <c r="J382" s="596">
        <v>2.1469999999999998</v>
      </c>
      <c r="K382" s="596">
        <v>0.22700000000000001</v>
      </c>
      <c r="L382" s="596">
        <v>0.92800000000000005</v>
      </c>
      <c r="M382" s="596">
        <v>0.92800000000000005</v>
      </c>
      <c r="N382" s="596">
        <v>0.14399999999999999</v>
      </c>
      <c r="O382" s="596">
        <v>3.1E-2</v>
      </c>
      <c r="P382" s="597">
        <v>1.4E-2</v>
      </c>
      <c r="Q382" s="607">
        <v>1.4E-2</v>
      </c>
      <c r="R382" s="607">
        <v>1.4E-2</v>
      </c>
      <c r="S382" s="591">
        <v>20</v>
      </c>
      <c r="T382" s="595">
        <v>5.1760000000000002</v>
      </c>
      <c r="U382" s="595">
        <v>8.85</v>
      </c>
      <c r="V382" s="595">
        <v>0.317</v>
      </c>
      <c r="W382" s="595"/>
      <c r="X382" s="595"/>
      <c r="Y382" s="595"/>
      <c r="Z382" s="595">
        <v>2.1000000000000001E-2</v>
      </c>
      <c r="AA382" s="595">
        <v>0.14000000000000001</v>
      </c>
      <c r="AB382" s="581">
        <v>2.8</v>
      </c>
      <c r="AC382" s="581">
        <v>3.1E-2</v>
      </c>
      <c r="AD382" s="592">
        <v>0.4</v>
      </c>
      <c r="AF382">
        <v>3550</v>
      </c>
      <c r="AI382"/>
      <c r="AJ382"/>
    </row>
    <row r="383" spans="1:36" ht="45" x14ac:dyDescent="0.2">
      <c r="A383" s="510">
        <v>382</v>
      </c>
      <c r="B383" s="511" t="s">
        <v>1830</v>
      </c>
      <c r="C383" s="593" t="s">
        <v>1872</v>
      </c>
      <c r="D383" s="510">
        <v>50</v>
      </c>
      <c r="E383" s="510">
        <v>3</v>
      </c>
      <c r="F383" s="581">
        <v>400</v>
      </c>
      <c r="G383" s="598">
        <v>521</v>
      </c>
      <c r="H383" s="596">
        <v>9.7900000000000001E-2</v>
      </c>
      <c r="I383" s="596">
        <v>0.18</v>
      </c>
      <c r="J383" s="596">
        <v>2.1469999999999998</v>
      </c>
      <c r="K383" s="596">
        <v>0.22700000000000001</v>
      </c>
      <c r="L383" s="596">
        <v>0.92800000000000005</v>
      </c>
      <c r="M383" s="596">
        <v>0.92800000000000005</v>
      </c>
      <c r="N383" s="596">
        <v>0.14399999999999999</v>
      </c>
      <c r="O383" s="596">
        <v>3.1E-2</v>
      </c>
      <c r="P383" s="597">
        <v>1.4E-2</v>
      </c>
      <c r="Q383" s="607">
        <v>1.4E-2</v>
      </c>
      <c r="R383" s="607">
        <v>1.4E-2</v>
      </c>
      <c r="S383" s="591">
        <v>20</v>
      </c>
      <c r="T383" s="595">
        <v>5.1760000000000002</v>
      </c>
      <c r="U383" s="595">
        <v>8.85</v>
      </c>
      <c r="V383" s="595">
        <v>0.317</v>
      </c>
      <c r="W383" s="595"/>
      <c r="X383" s="595"/>
      <c r="Y383" s="595"/>
      <c r="Z383" s="595">
        <v>2.1000000000000001E-2</v>
      </c>
      <c r="AA383" s="595">
        <v>0.14000000000000001</v>
      </c>
      <c r="AB383" s="581">
        <v>2.8</v>
      </c>
      <c r="AC383" s="581">
        <v>3.1E-2</v>
      </c>
      <c r="AD383" s="592">
        <v>0.4</v>
      </c>
      <c r="AI383"/>
      <c r="AJ383"/>
    </row>
    <row r="384" spans="1:36" ht="30" x14ac:dyDescent="0.2">
      <c r="A384" s="510">
        <v>383</v>
      </c>
      <c r="B384" s="511" t="s">
        <v>1830</v>
      </c>
      <c r="C384" s="593" t="s">
        <v>1873</v>
      </c>
      <c r="D384" s="510">
        <v>50</v>
      </c>
      <c r="E384" s="510">
        <v>3</v>
      </c>
      <c r="F384" s="581">
        <v>380</v>
      </c>
      <c r="G384" s="598">
        <v>500</v>
      </c>
      <c r="H384" s="596">
        <v>9.7900000000000001E-2</v>
      </c>
      <c r="I384" s="596">
        <v>0.18</v>
      </c>
      <c r="J384" s="596">
        <v>2.1469999999999998</v>
      </c>
      <c r="K384" s="596">
        <v>0.22700000000000001</v>
      </c>
      <c r="L384" s="596">
        <v>0.92800000000000005</v>
      </c>
      <c r="M384" s="596">
        <v>0.92800000000000005</v>
      </c>
      <c r="N384" s="596">
        <v>0.14399999999999999</v>
      </c>
      <c r="O384" s="596">
        <v>3.1E-2</v>
      </c>
      <c r="P384" s="597">
        <v>1.4E-2</v>
      </c>
      <c r="Q384" s="607">
        <v>1.4E-2</v>
      </c>
      <c r="R384" s="607">
        <v>1.4E-2</v>
      </c>
      <c r="S384" s="591">
        <v>20</v>
      </c>
      <c r="T384" s="595">
        <v>5.1760000000000002</v>
      </c>
      <c r="U384" s="595">
        <v>8.85</v>
      </c>
      <c r="V384" s="595">
        <v>0.317</v>
      </c>
      <c r="W384" s="595"/>
      <c r="X384" s="595"/>
      <c r="Y384" s="595"/>
      <c r="Z384" s="595">
        <v>2.1000000000000001E-2</v>
      </c>
      <c r="AA384" s="595">
        <v>0.14000000000000001</v>
      </c>
      <c r="AB384" s="581">
        <v>2.8</v>
      </c>
      <c r="AC384" s="581">
        <v>3.1E-2</v>
      </c>
      <c r="AD384" s="592">
        <v>0.4</v>
      </c>
      <c r="AI384"/>
      <c r="AJ384"/>
    </row>
    <row r="385" spans="1:36" ht="30" x14ac:dyDescent="0.2">
      <c r="A385" s="510">
        <v>384</v>
      </c>
      <c r="B385" s="511" t="s">
        <v>1830</v>
      </c>
      <c r="C385" s="593" t="s">
        <v>1873</v>
      </c>
      <c r="D385" s="510">
        <v>50</v>
      </c>
      <c r="E385" s="510">
        <v>3</v>
      </c>
      <c r="F385" s="581">
        <v>400</v>
      </c>
      <c r="G385" s="598">
        <v>500</v>
      </c>
      <c r="H385" s="596">
        <v>9.7900000000000001E-2</v>
      </c>
      <c r="I385" s="596">
        <v>0.18</v>
      </c>
      <c r="J385" s="596">
        <v>2.1469999999999998</v>
      </c>
      <c r="K385" s="596">
        <v>0.22700000000000001</v>
      </c>
      <c r="L385" s="596">
        <v>0.92800000000000005</v>
      </c>
      <c r="M385" s="596">
        <v>0.92800000000000005</v>
      </c>
      <c r="N385" s="596">
        <v>0.14399999999999999</v>
      </c>
      <c r="O385" s="596">
        <v>3.1E-2</v>
      </c>
      <c r="P385" s="597">
        <v>1.4E-2</v>
      </c>
      <c r="Q385" s="607">
        <v>1.4E-2</v>
      </c>
      <c r="R385" s="607">
        <v>1.4E-2</v>
      </c>
      <c r="S385" s="591">
        <v>20</v>
      </c>
      <c r="T385" s="595">
        <v>5.1760000000000002</v>
      </c>
      <c r="U385" s="595">
        <v>8.85</v>
      </c>
      <c r="V385" s="595">
        <v>0.317</v>
      </c>
      <c r="W385" s="595"/>
      <c r="X385" s="595"/>
      <c r="Y385" s="595"/>
      <c r="Z385" s="595">
        <v>2.1000000000000001E-2</v>
      </c>
      <c r="AA385" s="595">
        <v>0.14000000000000001</v>
      </c>
      <c r="AB385" s="581">
        <v>2.8</v>
      </c>
      <c r="AC385" s="581">
        <v>3.1E-2</v>
      </c>
      <c r="AD385" s="592">
        <v>0.4</v>
      </c>
      <c r="AI385"/>
      <c r="AJ385"/>
    </row>
    <row r="386" spans="1:36" ht="30" x14ac:dyDescent="0.2">
      <c r="A386" s="510">
        <v>385</v>
      </c>
      <c r="B386" s="511" t="s">
        <v>1830</v>
      </c>
      <c r="C386" s="593" t="s">
        <v>1874</v>
      </c>
      <c r="D386" s="510">
        <v>50</v>
      </c>
      <c r="E386" s="510">
        <v>3</v>
      </c>
      <c r="F386" s="581">
        <v>380</v>
      </c>
      <c r="G386" s="598">
        <v>450</v>
      </c>
      <c r="H386" s="596">
        <v>9.7900000000000001E-2</v>
      </c>
      <c r="I386" s="596">
        <v>0.18</v>
      </c>
      <c r="J386" s="596">
        <v>2.1469999999999998</v>
      </c>
      <c r="K386" s="596">
        <v>0.22700000000000001</v>
      </c>
      <c r="L386" s="596">
        <v>0.92800000000000005</v>
      </c>
      <c r="M386" s="596">
        <v>0.92800000000000005</v>
      </c>
      <c r="N386" s="596">
        <v>0.14399999999999999</v>
      </c>
      <c r="O386" s="596">
        <v>3.1E-2</v>
      </c>
      <c r="P386" s="597">
        <v>1.4E-2</v>
      </c>
      <c r="Q386" s="607">
        <v>1.4E-2</v>
      </c>
      <c r="R386" s="607">
        <v>1.4E-2</v>
      </c>
      <c r="S386" s="591">
        <v>20</v>
      </c>
      <c r="T386" s="595">
        <v>5.1760000000000002</v>
      </c>
      <c r="U386" s="595">
        <v>8.85</v>
      </c>
      <c r="V386" s="595">
        <v>0.317</v>
      </c>
      <c r="W386" s="595"/>
      <c r="X386" s="595"/>
      <c r="Y386" s="595"/>
      <c r="Z386" s="595">
        <v>2.1000000000000001E-2</v>
      </c>
      <c r="AA386" s="595">
        <v>0.14000000000000001</v>
      </c>
      <c r="AB386" s="581">
        <v>2.8</v>
      </c>
      <c r="AC386" s="581">
        <v>3.1E-2</v>
      </c>
      <c r="AD386" s="592">
        <v>0.4</v>
      </c>
      <c r="AI386"/>
      <c r="AJ386"/>
    </row>
    <row r="387" spans="1:36" ht="30" x14ac:dyDescent="0.2">
      <c r="A387" s="510">
        <v>386</v>
      </c>
      <c r="B387" s="511" t="s">
        <v>1830</v>
      </c>
      <c r="C387" s="593" t="s">
        <v>1874</v>
      </c>
      <c r="D387" s="510">
        <v>50</v>
      </c>
      <c r="E387" s="510">
        <v>3</v>
      </c>
      <c r="F387" s="581">
        <v>400</v>
      </c>
      <c r="G387" s="598">
        <v>450</v>
      </c>
      <c r="H387" s="596">
        <v>9.7900000000000001E-2</v>
      </c>
      <c r="I387" s="596">
        <v>0.18</v>
      </c>
      <c r="J387" s="596">
        <v>2.1469999999999998</v>
      </c>
      <c r="K387" s="596">
        <v>0.22700000000000001</v>
      </c>
      <c r="L387" s="596">
        <v>0.92800000000000005</v>
      </c>
      <c r="M387" s="596">
        <v>0.92800000000000005</v>
      </c>
      <c r="N387" s="596">
        <v>0.14399999999999999</v>
      </c>
      <c r="O387" s="596">
        <v>3.1E-2</v>
      </c>
      <c r="P387" s="597">
        <v>1.4E-2</v>
      </c>
      <c r="Q387" s="607">
        <v>1.4E-2</v>
      </c>
      <c r="R387" s="607">
        <v>1.4E-2</v>
      </c>
      <c r="S387" s="591">
        <v>20</v>
      </c>
      <c r="T387" s="595">
        <v>5.1760000000000002</v>
      </c>
      <c r="U387" s="595">
        <v>8.85</v>
      </c>
      <c r="V387" s="595">
        <v>0.317</v>
      </c>
      <c r="W387" s="595"/>
      <c r="X387" s="595"/>
      <c r="Y387" s="595"/>
      <c r="Z387" s="595">
        <v>2.1000000000000001E-2</v>
      </c>
      <c r="AA387" s="595">
        <v>0.14000000000000001</v>
      </c>
      <c r="AB387" s="581">
        <v>2.8</v>
      </c>
      <c r="AC387" s="581">
        <v>3.1E-2</v>
      </c>
      <c r="AD387" s="592">
        <v>0.4</v>
      </c>
      <c r="AI387"/>
      <c r="AJ387"/>
    </row>
    <row r="388" spans="1:36" ht="30" x14ac:dyDescent="0.2">
      <c r="A388" s="510">
        <v>387</v>
      </c>
      <c r="B388" s="511" t="s">
        <v>1830</v>
      </c>
      <c r="C388" s="593" t="s">
        <v>1875</v>
      </c>
      <c r="D388" s="510">
        <v>50</v>
      </c>
      <c r="E388" s="510">
        <v>3</v>
      </c>
      <c r="F388" s="581">
        <v>380</v>
      </c>
      <c r="G388" s="598">
        <v>400</v>
      </c>
      <c r="H388" s="596">
        <v>9.7900000000000001E-2</v>
      </c>
      <c r="I388" s="596">
        <v>0.18</v>
      </c>
      <c r="J388" s="596">
        <v>2.1469999999999998</v>
      </c>
      <c r="K388" s="596">
        <v>0.22700000000000001</v>
      </c>
      <c r="L388" s="596">
        <v>0.92800000000000005</v>
      </c>
      <c r="M388" s="596">
        <v>0.92800000000000005</v>
      </c>
      <c r="N388" s="596">
        <v>0.14399999999999999</v>
      </c>
      <c r="O388" s="596">
        <v>3.1E-2</v>
      </c>
      <c r="P388" s="597">
        <v>1.4E-2</v>
      </c>
      <c r="Q388" s="607">
        <v>1.4E-2</v>
      </c>
      <c r="R388" s="607">
        <v>1.4E-2</v>
      </c>
      <c r="S388" s="591">
        <v>20</v>
      </c>
      <c r="T388" s="595">
        <v>5.1760000000000002</v>
      </c>
      <c r="U388" s="595">
        <v>8.85</v>
      </c>
      <c r="V388" s="595">
        <v>0.317</v>
      </c>
      <c r="W388" s="595"/>
      <c r="X388" s="595"/>
      <c r="Y388" s="595"/>
      <c r="Z388" s="595">
        <v>2.1000000000000001E-2</v>
      </c>
      <c r="AA388" s="595">
        <v>0.14000000000000001</v>
      </c>
      <c r="AB388" s="581">
        <v>2.8</v>
      </c>
      <c r="AC388" s="581">
        <v>3.1E-2</v>
      </c>
      <c r="AD388" s="592">
        <v>0.4</v>
      </c>
      <c r="AI388"/>
      <c r="AJ388"/>
    </row>
    <row r="389" spans="1:36" ht="30" x14ac:dyDescent="0.2">
      <c r="A389" s="510">
        <v>388</v>
      </c>
      <c r="B389" s="511" t="s">
        <v>1830</v>
      </c>
      <c r="C389" s="593" t="s">
        <v>1875</v>
      </c>
      <c r="D389" s="510">
        <v>50</v>
      </c>
      <c r="E389" s="510">
        <v>3</v>
      </c>
      <c r="F389" s="581">
        <v>400</v>
      </c>
      <c r="G389" s="598">
        <v>400</v>
      </c>
      <c r="H389" s="596">
        <v>9.7900000000000001E-2</v>
      </c>
      <c r="I389" s="596">
        <v>0.18</v>
      </c>
      <c r="J389" s="596">
        <v>2.1469999999999998</v>
      </c>
      <c r="K389" s="596">
        <v>0.22700000000000001</v>
      </c>
      <c r="L389" s="596">
        <v>0.92800000000000005</v>
      </c>
      <c r="M389" s="596">
        <v>0.92800000000000005</v>
      </c>
      <c r="N389" s="596">
        <v>0.14399999999999999</v>
      </c>
      <c r="O389" s="596">
        <v>3.1E-2</v>
      </c>
      <c r="P389" s="597">
        <v>1.4E-2</v>
      </c>
      <c r="Q389" s="607">
        <v>1.4E-2</v>
      </c>
      <c r="R389" s="607">
        <v>1.4E-2</v>
      </c>
      <c r="S389" s="591">
        <v>20</v>
      </c>
      <c r="T389" s="595">
        <v>5.1760000000000002</v>
      </c>
      <c r="U389" s="595">
        <v>8.85</v>
      </c>
      <c r="V389" s="595">
        <v>0.317</v>
      </c>
      <c r="W389" s="595"/>
      <c r="X389" s="595"/>
      <c r="Y389" s="595"/>
      <c r="Z389" s="595">
        <v>2.1000000000000001E-2</v>
      </c>
      <c r="AA389" s="595">
        <v>0.14000000000000001</v>
      </c>
      <c r="AB389" s="581">
        <v>2.8</v>
      </c>
      <c r="AC389" s="581">
        <v>3.1E-2</v>
      </c>
      <c r="AD389" s="592">
        <v>0.4</v>
      </c>
      <c r="AI389"/>
      <c r="AJ389"/>
    </row>
    <row r="390" spans="1:36" ht="45" x14ac:dyDescent="0.2">
      <c r="A390" s="510">
        <v>389</v>
      </c>
      <c r="B390" s="511" t="s">
        <v>1830</v>
      </c>
      <c r="C390" s="593" t="s">
        <v>1876</v>
      </c>
      <c r="D390" s="510">
        <v>50</v>
      </c>
      <c r="E390" s="510">
        <v>3</v>
      </c>
      <c r="F390" s="581">
        <v>380</v>
      </c>
      <c r="G390" s="598">
        <v>601</v>
      </c>
      <c r="H390" s="596">
        <v>8.7599999999999997E-2</v>
      </c>
      <c r="I390" s="596">
        <v>0.16700000000000001</v>
      </c>
      <c r="J390" s="596">
        <v>2.044</v>
      </c>
      <c r="K390" s="596">
        <v>0.20699999999999999</v>
      </c>
      <c r="L390" s="596">
        <v>0.96199999999999997</v>
      </c>
      <c r="M390" s="596">
        <v>0.96199999999999997</v>
      </c>
      <c r="N390" s="596">
        <v>0.108</v>
      </c>
      <c r="O390" s="596">
        <v>2.9000000000000001E-2</v>
      </c>
      <c r="P390" s="597">
        <v>0.01</v>
      </c>
      <c r="Q390" s="607">
        <v>0.01</v>
      </c>
      <c r="R390" s="607">
        <v>0.01</v>
      </c>
      <c r="S390" s="591">
        <v>20</v>
      </c>
      <c r="T390" s="595">
        <v>6.0250000000000004</v>
      </c>
      <c r="U390" s="595">
        <v>8.85</v>
      </c>
      <c r="V390" s="595">
        <v>0.317</v>
      </c>
      <c r="W390" s="595"/>
      <c r="X390" s="595"/>
      <c r="Y390" s="595"/>
      <c r="Z390" s="595">
        <v>2.1000000000000001E-2</v>
      </c>
      <c r="AA390" s="595">
        <v>0.14000000000000001</v>
      </c>
      <c r="AB390" s="581">
        <v>2.9</v>
      </c>
      <c r="AC390" s="581">
        <v>0.04</v>
      </c>
      <c r="AD390" s="592">
        <v>0.49</v>
      </c>
      <c r="AI390"/>
      <c r="AJ390"/>
    </row>
    <row r="391" spans="1:36" ht="45" x14ac:dyDescent="0.2">
      <c r="A391" s="510">
        <v>390</v>
      </c>
      <c r="B391" s="511" t="s">
        <v>1830</v>
      </c>
      <c r="C391" s="593" t="s">
        <v>1876</v>
      </c>
      <c r="D391" s="510">
        <v>50</v>
      </c>
      <c r="E391" s="510">
        <v>3</v>
      </c>
      <c r="F391" s="581">
        <v>400</v>
      </c>
      <c r="G391" s="598">
        <v>601</v>
      </c>
      <c r="H391" s="596">
        <v>8.7599999999999997E-2</v>
      </c>
      <c r="I391" s="596">
        <v>0.16700000000000001</v>
      </c>
      <c r="J391" s="596">
        <v>2.044</v>
      </c>
      <c r="K391" s="596">
        <v>0.20699999999999999</v>
      </c>
      <c r="L391" s="596">
        <v>0.96199999999999997</v>
      </c>
      <c r="M391" s="596">
        <v>0.96199999999999997</v>
      </c>
      <c r="N391" s="596">
        <v>0.108</v>
      </c>
      <c r="O391" s="596">
        <v>2.9000000000000001E-2</v>
      </c>
      <c r="P391" s="597">
        <v>0.01</v>
      </c>
      <c r="Q391" s="607">
        <v>0.01</v>
      </c>
      <c r="R391" s="607">
        <v>0.01</v>
      </c>
      <c r="S391" s="591">
        <v>20</v>
      </c>
      <c r="T391" s="595">
        <v>6.0250000000000004</v>
      </c>
      <c r="U391" s="595">
        <v>8.85</v>
      </c>
      <c r="V391" s="595">
        <v>0.317</v>
      </c>
      <c r="W391" s="595"/>
      <c r="X391" s="595"/>
      <c r="Y391" s="595"/>
      <c r="Z391" s="595">
        <v>2.1000000000000001E-2</v>
      </c>
      <c r="AA391" s="595">
        <v>0.14000000000000001</v>
      </c>
      <c r="AB391" s="581">
        <v>2.9</v>
      </c>
      <c r="AC391" s="581">
        <v>0.04</v>
      </c>
      <c r="AD391" s="592">
        <v>0.49</v>
      </c>
      <c r="AI391"/>
      <c r="AJ391"/>
    </row>
    <row r="392" spans="1:36" ht="45" x14ac:dyDescent="0.2">
      <c r="A392" s="510">
        <v>391</v>
      </c>
      <c r="B392" s="511" t="s">
        <v>1830</v>
      </c>
      <c r="C392" s="593" t="s">
        <v>1877</v>
      </c>
      <c r="D392" s="510">
        <v>50</v>
      </c>
      <c r="E392" s="510">
        <v>3</v>
      </c>
      <c r="F392" s="581">
        <v>380</v>
      </c>
      <c r="G392" s="598">
        <v>567</v>
      </c>
      <c r="H392" s="596">
        <v>8.7599999999999997E-2</v>
      </c>
      <c r="I392" s="596">
        <v>0.16700000000000001</v>
      </c>
      <c r="J392" s="596">
        <v>2.044</v>
      </c>
      <c r="K392" s="596">
        <v>0.20699999999999999</v>
      </c>
      <c r="L392" s="596">
        <v>0.96199999999999997</v>
      </c>
      <c r="M392" s="596">
        <v>0.96199999999999997</v>
      </c>
      <c r="N392" s="596">
        <v>0.108</v>
      </c>
      <c r="O392" s="596">
        <v>2.9000000000000001E-2</v>
      </c>
      <c r="P392" s="597">
        <v>0.01</v>
      </c>
      <c r="Q392" s="607">
        <v>0.01</v>
      </c>
      <c r="R392" s="607">
        <v>0.01</v>
      </c>
      <c r="S392" s="591">
        <v>20</v>
      </c>
      <c r="T392" s="595">
        <v>6.0250000000000004</v>
      </c>
      <c r="U392" s="595">
        <v>8.85</v>
      </c>
      <c r="V392" s="595">
        <v>0.317</v>
      </c>
      <c r="W392" s="595"/>
      <c r="X392" s="595"/>
      <c r="Y392" s="595"/>
      <c r="Z392" s="595">
        <v>2.1000000000000001E-2</v>
      </c>
      <c r="AA392" s="595">
        <v>0.14000000000000001</v>
      </c>
      <c r="AB392" s="581">
        <v>2.9</v>
      </c>
      <c r="AC392" s="581">
        <v>0.04</v>
      </c>
      <c r="AD392" s="592">
        <v>0.49</v>
      </c>
      <c r="AI392"/>
      <c r="AJ392"/>
    </row>
    <row r="393" spans="1:36" ht="45" x14ac:dyDescent="0.2">
      <c r="A393" s="510">
        <v>392</v>
      </c>
      <c r="B393" s="511" t="s">
        <v>1830</v>
      </c>
      <c r="C393" s="593" t="s">
        <v>1877</v>
      </c>
      <c r="D393" s="510">
        <v>50</v>
      </c>
      <c r="E393" s="510">
        <v>3</v>
      </c>
      <c r="F393" s="581">
        <v>400</v>
      </c>
      <c r="G393" s="598">
        <v>567</v>
      </c>
      <c r="H393" s="596">
        <v>8.7599999999999997E-2</v>
      </c>
      <c r="I393" s="596">
        <v>0.16700000000000001</v>
      </c>
      <c r="J393" s="596">
        <v>2.044</v>
      </c>
      <c r="K393" s="596">
        <v>0.20699999999999999</v>
      </c>
      <c r="L393" s="596">
        <v>0.96199999999999997</v>
      </c>
      <c r="M393" s="596">
        <v>0.96199999999999997</v>
      </c>
      <c r="N393" s="596">
        <v>0.108</v>
      </c>
      <c r="O393" s="596">
        <v>2.9000000000000001E-2</v>
      </c>
      <c r="P393" s="597">
        <v>0.01</v>
      </c>
      <c r="Q393" s="607">
        <v>0.01</v>
      </c>
      <c r="R393" s="607">
        <v>0.01</v>
      </c>
      <c r="S393" s="591">
        <v>20</v>
      </c>
      <c r="T393" s="595">
        <v>6.0250000000000004</v>
      </c>
      <c r="U393" s="595">
        <v>8.85</v>
      </c>
      <c r="V393" s="595">
        <v>0.317</v>
      </c>
      <c r="W393" s="595"/>
      <c r="X393" s="595"/>
      <c r="Y393" s="595"/>
      <c r="Z393" s="595">
        <v>2.1000000000000001E-2</v>
      </c>
      <c r="AA393" s="595">
        <v>0.14000000000000001</v>
      </c>
      <c r="AB393" s="581">
        <v>2.9</v>
      </c>
      <c r="AC393" s="581">
        <v>0.04</v>
      </c>
      <c r="AD393" s="592">
        <v>0.49</v>
      </c>
      <c r="AI393"/>
      <c r="AJ393"/>
    </row>
    <row r="394" spans="1:36" ht="30" x14ac:dyDescent="0.2">
      <c r="A394" s="510">
        <v>393</v>
      </c>
      <c r="B394" s="511" t="s">
        <v>1830</v>
      </c>
      <c r="C394" s="593" t="s">
        <v>1878</v>
      </c>
      <c r="D394" s="510">
        <v>50</v>
      </c>
      <c r="E394" s="510">
        <v>3</v>
      </c>
      <c r="F394" s="581">
        <v>380</v>
      </c>
      <c r="G394" s="598">
        <v>550</v>
      </c>
      <c r="H394" s="596">
        <v>8.7599999999999997E-2</v>
      </c>
      <c r="I394" s="596">
        <v>0.16700000000000001</v>
      </c>
      <c r="J394" s="596">
        <v>2.044</v>
      </c>
      <c r="K394" s="596">
        <v>0.20699999999999999</v>
      </c>
      <c r="L394" s="596">
        <v>0.96199999999999997</v>
      </c>
      <c r="M394" s="596">
        <v>0.96199999999999997</v>
      </c>
      <c r="N394" s="596">
        <v>0.108</v>
      </c>
      <c r="O394" s="596">
        <v>2.9000000000000001E-2</v>
      </c>
      <c r="P394" s="597">
        <v>0.01</v>
      </c>
      <c r="Q394" s="607">
        <v>0.01</v>
      </c>
      <c r="R394" s="607">
        <v>0.01</v>
      </c>
      <c r="S394" s="591">
        <v>20</v>
      </c>
      <c r="T394" s="595">
        <v>6.0250000000000004</v>
      </c>
      <c r="U394" s="595">
        <v>8.85</v>
      </c>
      <c r="V394" s="595">
        <v>0.317</v>
      </c>
      <c r="W394" s="595"/>
      <c r="X394" s="595"/>
      <c r="Y394" s="595"/>
      <c r="Z394" s="595">
        <v>2.1000000000000001E-2</v>
      </c>
      <c r="AA394" s="595">
        <v>0.14000000000000001</v>
      </c>
      <c r="AB394" s="581">
        <v>2.9</v>
      </c>
      <c r="AC394" s="581">
        <v>0.04</v>
      </c>
      <c r="AD394" s="592">
        <v>0.49</v>
      </c>
      <c r="AI394"/>
      <c r="AJ394"/>
    </row>
    <row r="395" spans="1:36" ht="30" x14ac:dyDescent="0.2">
      <c r="A395" s="510">
        <v>394</v>
      </c>
      <c r="B395" s="511" t="s">
        <v>1830</v>
      </c>
      <c r="C395" s="593" t="s">
        <v>1878</v>
      </c>
      <c r="D395" s="510">
        <v>50</v>
      </c>
      <c r="E395" s="510">
        <v>3</v>
      </c>
      <c r="F395" s="581">
        <v>400</v>
      </c>
      <c r="G395" s="598">
        <v>550</v>
      </c>
      <c r="H395" s="596">
        <v>8.7599999999999997E-2</v>
      </c>
      <c r="I395" s="596">
        <v>0.16700000000000001</v>
      </c>
      <c r="J395" s="596">
        <v>2.044</v>
      </c>
      <c r="K395" s="596">
        <v>0.20699999999999999</v>
      </c>
      <c r="L395" s="596">
        <v>0.96199999999999997</v>
      </c>
      <c r="M395" s="596">
        <v>0.96199999999999997</v>
      </c>
      <c r="N395" s="596">
        <v>0.108</v>
      </c>
      <c r="O395" s="596">
        <v>2.9000000000000001E-2</v>
      </c>
      <c r="P395" s="597">
        <v>0.01</v>
      </c>
      <c r="Q395" s="607">
        <v>0.01</v>
      </c>
      <c r="R395" s="607">
        <v>0.01</v>
      </c>
      <c r="S395" s="591">
        <v>20</v>
      </c>
      <c r="T395" s="595">
        <v>6.0250000000000004</v>
      </c>
      <c r="U395" s="595">
        <v>8.85</v>
      </c>
      <c r="V395" s="595">
        <v>0.317</v>
      </c>
      <c r="W395" s="595"/>
      <c r="X395" s="595"/>
      <c r="Y395" s="595"/>
      <c r="Z395" s="595">
        <v>2.1000000000000001E-2</v>
      </c>
      <c r="AA395" s="595">
        <v>0.14000000000000001</v>
      </c>
      <c r="AB395" s="581">
        <v>2.9</v>
      </c>
      <c r="AC395" s="581">
        <v>0.04</v>
      </c>
      <c r="AD395" s="592">
        <v>0.49</v>
      </c>
      <c r="AI395"/>
      <c r="AJ395"/>
    </row>
    <row r="396" spans="1:36" ht="30" x14ac:dyDescent="0.2">
      <c r="A396" s="510">
        <v>395</v>
      </c>
      <c r="B396" s="511" t="s">
        <v>1830</v>
      </c>
      <c r="C396" s="593" t="s">
        <v>1879</v>
      </c>
      <c r="D396" s="510">
        <v>50</v>
      </c>
      <c r="E396" s="510">
        <v>3</v>
      </c>
      <c r="F396" s="581">
        <v>380</v>
      </c>
      <c r="G396" s="598">
        <v>500</v>
      </c>
      <c r="H396" s="596">
        <v>8.7599999999999997E-2</v>
      </c>
      <c r="I396" s="596">
        <v>0.16700000000000001</v>
      </c>
      <c r="J396" s="596">
        <v>2.044</v>
      </c>
      <c r="K396" s="596">
        <v>0.20699999999999999</v>
      </c>
      <c r="L396" s="596">
        <v>0.96199999999999997</v>
      </c>
      <c r="M396" s="596">
        <v>0.96199999999999997</v>
      </c>
      <c r="N396" s="596">
        <v>0.108</v>
      </c>
      <c r="O396" s="596">
        <v>2.9000000000000001E-2</v>
      </c>
      <c r="P396" s="597">
        <v>0.01</v>
      </c>
      <c r="Q396" s="607">
        <v>0.01</v>
      </c>
      <c r="R396" s="607">
        <v>0.01</v>
      </c>
      <c r="S396" s="591">
        <v>20</v>
      </c>
      <c r="T396" s="595">
        <v>6.0250000000000004</v>
      </c>
      <c r="U396" s="595">
        <v>8.85</v>
      </c>
      <c r="V396" s="595">
        <v>0.317</v>
      </c>
      <c r="W396" s="595"/>
      <c r="X396" s="595"/>
      <c r="Y396" s="595"/>
      <c r="Z396" s="595">
        <v>2.1000000000000001E-2</v>
      </c>
      <c r="AA396" s="595">
        <v>0.14000000000000001</v>
      </c>
      <c r="AB396" s="581">
        <v>2.9</v>
      </c>
      <c r="AC396" s="581">
        <v>0.04</v>
      </c>
      <c r="AD396" s="592">
        <v>0.49</v>
      </c>
      <c r="AI396"/>
      <c r="AJ396"/>
    </row>
    <row r="397" spans="1:36" ht="30" x14ac:dyDescent="0.2">
      <c r="A397" s="510">
        <v>396</v>
      </c>
      <c r="B397" s="511" t="s">
        <v>1830</v>
      </c>
      <c r="C397" s="593" t="s">
        <v>1879</v>
      </c>
      <c r="D397" s="510">
        <v>50</v>
      </c>
      <c r="E397" s="510">
        <v>3</v>
      </c>
      <c r="F397" s="581">
        <v>400</v>
      </c>
      <c r="G397" s="598">
        <v>500</v>
      </c>
      <c r="H397" s="596">
        <v>8.7599999999999997E-2</v>
      </c>
      <c r="I397" s="596">
        <v>0.16700000000000001</v>
      </c>
      <c r="J397" s="596">
        <v>2.044</v>
      </c>
      <c r="K397" s="596">
        <v>0.20699999999999999</v>
      </c>
      <c r="L397" s="596">
        <v>0.96199999999999997</v>
      </c>
      <c r="M397" s="596">
        <v>0.96199999999999997</v>
      </c>
      <c r="N397" s="596">
        <v>0.108</v>
      </c>
      <c r="O397" s="596">
        <v>2.9000000000000001E-2</v>
      </c>
      <c r="P397" s="597">
        <v>0.01</v>
      </c>
      <c r="Q397" s="607">
        <v>0.01</v>
      </c>
      <c r="R397" s="607">
        <v>0.01</v>
      </c>
      <c r="S397" s="591">
        <v>20</v>
      </c>
      <c r="T397" s="595">
        <v>6.0250000000000004</v>
      </c>
      <c r="U397" s="595">
        <v>8.85</v>
      </c>
      <c r="V397" s="595">
        <v>0.317</v>
      </c>
      <c r="W397" s="595"/>
      <c r="X397" s="595"/>
      <c r="Y397" s="595"/>
      <c r="Z397" s="595">
        <v>2.1000000000000001E-2</v>
      </c>
      <c r="AA397" s="595">
        <v>0.14000000000000001</v>
      </c>
      <c r="AB397" s="581">
        <v>2.9</v>
      </c>
      <c r="AC397" s="581">
        <v>0.04</v>
      </c>
      <c r="AD397" s="592">
        <v>0.49</v>
      </c>
      <c r="AI397"/>
      <c r="AJ397"/>
    </row>
    <row r="398" spans="1:36" ht="30" x14ac:dyDescent="0.2">
      <c r="A398" s="510">
        <v>397</v>
      </c>
      <c r="B398" s="511" t="s">
        <v>1830</v>
      </c>
      <c r="C398" s="593" t="s">
        <v>1880</v>
      </c>
      <c r="D398" s="510">
        <v>50</v>
      </c>
      <c r="E398" s="510">
        <v>3</v>
      </c>
      <c r="F398" s="581">
        <v>380</v>
      </c>
      <c r="G398" s="598">
        <v>440</v>
      </c>
      <c r="H398" s="596">
        <v>8.7599999999999997E-2</v>
      </c>
      <c r="I398" s="596">
        <v>0.16700000000000001</v>
      </c>
      <c r="J398" s="596">
        <v>2.044</v>
      </c>
      <c r="K398" s="596">
        <v>0.20699999999999999</v>
      </c>
      <c r="L398" s="596">
        <v>0.96199999999999997</v>
      </c>
      <c r="M398" s="596">
        <v>0.96199999999999997</v>
      </c>
      <c r="N398" s="596">
        <v>0.108</v>
      </c>
      <c r="O398" s="596">
        <v>2.9000000000000001E-2</v>
      </c>
      <c r="P398" s="597">
        <v>0.01</v>
      </c>
      <c r="Q398" s="607">
        <v>0.01</v>
      </c>
      <c r="R398" s="607">
        <v>0.01</v>
      </c>
      <c r="S398" s="591">
        <v>20</v>
      </c>
      <c r="T398" s="595">
        <v>6.0250000000000004</v>
      </c>
      <c r="U398" s="595">
        <v>8.85</v>
      </c>
      <c r="V398" s="595">
        <v>0.317</v>
      </c>
      <c r="W398" s="595"/>
      <c r="X398" s="595"/>
      <c r="Y398" s="595"/>
      <c r="Z398" s="595">
        <v>2.1000000000000001E-2</v>
      </c>
      <c r="AA398" s="595">
        <v>0.14000000000000001</v>
      </c>
      <c r="AB398" s="581">
        <v>2.9</v>
      </c>
      <c r="AC398" s="581">
        <v>0.04</v>
      </c>
      <c r="AD398" s="592">
        <v>0.49</v>
      </c>
      <c r="AI398"/>
      <c r="AJ398"/>
    </row>
    <row r="399" spans="1:36" ht="30" x14ac:dyDescent="0.2">
      <c r="A399" s="510">
        <v>398</v>
      </c>
      <c r="B399" s="511" t="s">
        <v>1830</v>
      </c>
      <c r="C399" s="593" t="s">
        <v>1880</v>
      </c>
      <c r="D399" s="510">
        <v>50</v>
      </c>
      <c r="E399" s="510">
        <v>3</v>
      </c>
      <c r="F399" s="581">
        <v>400</v>
      </c>
      <c r="G399" s="598">
        <v>440</v>
      </c>
      <c r="H399" s="596">
        <v>8.7599999999999997E-2</v>
      </c>
      <c r="I399" s="596">
        <v>0.16700000000000001</v>
      </c>
      <c r="J399" s="596">
        <v>2.044</v>
      </c>
      <c r="K399" s="596">
        <v>0.20699999999999999</v>
      </c>
      <c r="L399" s="596">
        <v>0.96199999999999997</v>
      </c>
      <c r="M399" s="596">
        <v>0.96199999999999997</v>
      </c>
      <c r="N399" s="596">
        <v>0.108</v>
      </c>
      <c r="O399" s="596">
        <v>2.9000000000000001E-2</v>
      </c>
      <c r="P399" s="597">
        <v>0.01</v>
      </c>
      <c r="Q399" s="607">
        <v>0.01</v>
      </c>
      <c r="R399" s="607">
        <v>0.01</v>
      </c>
      <c r="S399" s="591">
        <v>20</v>
      </c>
      <c r="T399" s="595">
        <v>6.0250000000000004</v>
      </c>
      <c r="U399" s="595">
        <v>8.85</v>
      </c>
      <c r="V399" s="595">
        <v>0.317</v>
      </c>
      <c r="W399" s="595"/>
      <c r="X399" s="595"/>
      <c r="Y399" s="595"/>
      <c r="Z399" s="595">
        <v>2.1000000000000001E-2</v>
      </c>
      <c r="AA399" s="595">
        <v>0.14000000000000001</v>
      </c>
      <c r="AB399" s="581">
        <v>2.9</v>
      </c>
      <c r="AC399" s="581">
        <v>0.04</v>
      </c>
      <c r="AD399" s="592">
        <v>0.49</v>
      </c>
      <c r="AI399"/>
      <c r="AJ399"/>
    </row>
    <row r="400" spans="1:36" ht="45" x14ac:dyDescent="0.2">
      <c r="A400" s="510">
        <v>399</v>
      </c>
      <c r="B400" s="511" t="s">
        <v>1830</v>
      </c>
      <c r="C400" s="593" t="s">
        <v>1881</v>
      </c>
      <c r="D400" s="510">
        <v>50</v>
      </c>
      <c r="E400" s="510">
        <v>3</v>
      </c>
      <c r="F400" s="581">
        <v>380</v>
      </c>
      <c r="G400" s="598">
        <v>675</v>
      </c>
      <c r="H400" s="596">
        <v>8.72E-2</v>
      </c>
      <c r="I400" s="596">
        <v>0.16400000000000001</v>
      </c>
      <c r="J400" s="596">
        <v>2.2410000000000001</v>
      </c>
      <c r="K400" s="596">
        <v>0.19900000000000001</v>
      </c>
      <c r="L400" s="596">
        <v>1.304</v>
      </c>
      <c r="M400" s="596">
        <v>1.304</v>
      </c>
      <c r="N400" s="596">
        <v>0.10299999999999999</v>
      </c>
      <c r="O400" s="596">
        <v>2.9000000000000001E-2</v>
      </c>
      <c r="P400" s="597">
        <v>8.9999999999999993E-3</v>
      </c>
      <c r="Q400" s="607">
        <v>8.9999999999999993E-3</v>
      </c>
      <c r="R400" s="607">
        <v>8.9999999999999993E-3</v>
      </c>
      <c r="S400" s="591">
        <v>20</v>
      </c>
      <c r="T400" s="595">
        <v>1.3759999999999999</v>
      </c>
      <c r="U400" s="595">
        <v>8.85</v>
      </c>
      <c r="V400" s="595">
        <v>0.317</v>
      </c>
      <c r="W400" s="595"/>
      <c r="X400" s="595"/>
      <c r="Y400" s="595"/>
      <c r="Z400" s="595">
        <v>1.9E-2</v>
      </c>
      <c r="AA400" s="595">
        <v>0.15</v>
      </c>
      <c r="AB400" s="581">
        <v>3.1</v>
      </c>
      <c r="AC400" s="581">
        <v>0.04</v>
      </c>
      <c r="AD400" s="592">
        <v>0.45</v>
      </c>
      <c r="AI400"/>
      <c r="AJ400"/>
    </row>
    <row r="401" spans="1:36" ht="45" x14ac:dyDescent="0.2">
      <c r="A401" s="510">
        <v>400</v>
      </c>
      <c r="B401" s="511" t="s">
        <v>1830</v>
      </c>
      <c r="C401" s="593" t="s">
        <v>1881</v>
      </c>
      <c r="D401" s="510">
        <v>50</v>
      </c>
      <c r="E401" s="510">
        <v>3</v>
      </c>
      <c r="F401" s="581">
        <v>400</v>
      </c>
      <c r="G401" s="598">
        <v>675</v>
      </c>
      <c r="H401" s="596">
        <v>8.72E-2</v>
      </c>
      <c r="I401" s="596">
        <v>0.16400000000000001</v>
      </c>
      <c r="J401" s="596">
        <v>2.2410000000000001</v>
      </c>
      <c r="K401" s="596">
        <v>0.19900000000000001</v>
      </c>
      <c r="L401" s="596">
        <v>1.304</v>
      </c>
      <c r="M401" s="596">
        <v>1.304</v>
      </c>
      <c r="N401" s="596">
        <v>0.10299999999999999</v>
      </c>
      <c r="O401" s="596">
        <v>2.9000000000000001E-2</v>
      </c>
      <c r="P401" s="597">
        <v>8.9999999999999993E-3</v>
      </c>
      <c r="Q401" s="607">
        <v>8.9999999999999993E-3</v>
      </c>
      <c r="R401" s="607">
        <v>8.9999999999999993E-3</v>
      </c>
      <c r="S401" s="591">
        <v>20</v>
      </c>
      <c r="T401" s="595">
        <v>1.3759999999999999</v>
      </c>
      <c r="U401" s="595">
        <v>8.85</v>
      </c>
      <c r="V401" s="595">
        <v>0.317</v>
      </c>
      <c r="W401" s="595"/>
      <c r="X401" s="595"/>
      <c r="Y401" s="595"/>
      <c r="Z401" s="595">
        <v>1.9E-2</v>
      </c>
      <c r="AA401" s="595">
        <v>0.15</v>
      </c>
      <c r="AB401" s="581">
        <v>3.1</v>
      </c>
      <c r="AC401" s="581">
        <v>0.04</v>
      </c>
      <c r="AD401" s="592">
        <v>0.45</v>
      </c>
      <c r="AI401"/>
      <c r="AJ401"/>
    </row>
    <row r="402" spans="1:36" ht="45" x14ac:dyDescent="0.2">
      <c r="A402" s="510">
        <v>401</v>
      </c>
      <c r="B402" s="511" t="s">
        <v>1830</v>
      </c>
      <c r="C402" s="593" t="s">
        <v>1882</v>
      </c>
      <c r="D402" s="510">
        <v>50</v>
      </c>
      <c r="E402" s="510">
        <v>3</v>
      </c>
      <c r="F402" s="581">
        <v>380</v>
      </c>
      <c r="G402" s="598">
        <v>645</v>
      </c>
      <c r="H402" s="596">
        <v>8.72E-2</v>
      </c>
      <c r="I402" s="596">
        <v>0.16400000000000001</v>
      </c>
      <c r="J402" s="596">
        <v>2.2410000000000001</v>
      </c>
      <c r="K402" s="596">
        <v>0.19900000000000001</v>
      </c>
      <c r="L402" s="596">
        <v>1.304</v>
      </c>
      <c r="M402" s="596">
        <v>1.304</v>
      </c>
      <c r="N402" s="596">
        <v>0.10299999999999999</v>
      </c>
      <c r="O402" s="596">
        <v>2.9000000000000001E-2</v>
      </c>
      <c r="P402" s="597">
        <v>8.9999999999999993E-3</v>
      </c>
      <c r="Q402" s="607">
        <v>8.9999999999999993E-3</v>
      </c>
      <c r="R402" s="607">
        <v>8.9999999999999993E-3</v>
      </c>
      <c r="S402" s="591">
        <v>20</v>
      </c>
      <c r="T402" s="595">
        <v>1.3759999999999999</v>
      </c>
      <c r="U402" s="595">
        <v>8.85</v>
      </c>
      <c r="V402" s="595">
        <v>0.317</v>
      </c>
      <c r="W402" s="595"/>
      <c r="X402" s="595"/>
      <c r="Y402" s="595"/>
      <c r="Z402" s="595">
        <v>1.9E-2</v>
      </c>
      <c r="AA402" s="595">
        <v>0.15</v>
      </c>
      <c r="AB402" s="581">
        <v>3.1</v>
      </c>
      <c r="AC402" s="581">
        <v>0.04</v>
      </c>
      <c r="AD402" s="592">
        <v>0.45</v>
      </c>
      <c r="AI402"/>
      <c r="AJ402"/>
    </row>
    <row r="403" spans="1:36" ht="45" x14ac:dyDescent="0.2">
      <c r="A403" s="510">
        <v>402</v>
      </c>
      <c r="B403" s="511" t="s">
        <v>1830</v>
      </c>
      <c r="C403" s="593" t="s">
        <v>1882</v>
      </c>
      <c r="D403" s="510">
        <v>50</v>
      </c>
      <c r="E403" s="510">
        <v>3</v>
      </c>
      <c r="F403" s="581">
        <v>400</v>
      </c>
      <c r="G403" s="598">
        <v>645</v>
      </c>
      <c r="H403" s="596">
        <v>8.72E-2</v>
      </c>
      <c r="I403" s="596">
        <v>0.16400000000000001</v>
      </c>
      <c r="J403" s="596">
        <v>2.2410000000000001</v>
      </c>
      <c r="K403" s="596">
        <v>0.19900000000000001</v>
      </c>
      <c r="L403" s="596">
        <v>1.304</v>
      </c>
      <c r="M403" s="596">
        <v>1.304</v>
      </c>
      <c r="N403" s="596">
        <v>0.10299999999999999</v>
      </c>
      <c r="O403" s="596">
        <v>2.9000000000000001E-2</v>
      </c>
      <c r="P403" s="597">
        <v>8.9999999999999993E-3</v>
      </c>
      <c r="Q403" s="607">
        <v>8.9999999999999993E-3</v>
      </c>
      <c r="R403" s="607">
        <v>8.9999999999999993E-3</v>
      </c>
      <c r="S403" s="591">
        <v>20</v>
      </c>
      <c r="T403" s="595">
        <v>1.3759999999999999</v>
      </c>
      <c r="U403" s="595">
        <v>8.85</v>
      </c>
      <c r="V403" s="595">
        <v>0.317</v>
      </c>
      <c r="W403" s="595"/>
      <c r="X403" s="595"/>
      <c r="Y403" s="595"/>
      <c r="Z403" s="595">
        <v>1.9E-2</v>
      </c>
      <c r="AA403" s="595">
        <v>0.15</v>
      </c>
      <c r="AB403" s="581">
        <v>3.1</v>
      </c>
      <c r="AC403" s="581">
        <v>0.04</v>
      </c>
      <c r="AD403" s="592">
        <v>0.45</v>
      </c>
      <c r="AI403"/>
      <c r="AJ403"/>
    </row>
    <row r="404" spans="1:36" ht="30" x14ac:dyDescent="0.2">
      <c r="A404" s="510">
        <v>403</v>
      </c>
      <c r="B404" s="511" t="s">
        <v>1830</v>
      </c>
      <c r="C404" s="593" t="s">
        <v>1883</v>
      </c>
      <c r="D404" s="510">
        <v>50</v>
      </c>
      <c r="E404" s="510">
        <v>3</v>
      </c>
      <c r="F404" s="581">
        <v>380</v>
      </c>
      <c r="G404" s="598">
        <v>625</v>
      </c>
      <c r="H404" s="596">
        <v>8.72E-2</v>
      </c>
      <c r="I404" s="596">
        <v>0.16400000000000001</v>
      </c>
      <c r="J404" s="596">
        <v>2.2410000000000001</v>
      </c>
      <c r="K404" s="596">
        <v>0.19900000000000001</v>
      </c>
      <c r="L404" s="596">
        <v>1.304</v>
      </c>
      <c r="M404" s="596">
        <v>1.304</v>
      </c>
      <c r="N404" s="596">
        <v>0.10299999999999999</v>
      </c>
      <c r="O404" s="596">
        <v>2.9000000000000001E-2</v>
      </c>
      <c r="P404" s="597">
        <v>8.9999999999999993E-3</v>
      </c>
      <c r="Q404" s="607">
        <v>8.9999999999999993E-3</v>
      </c>
      <c r="R404" s="607">
        <v>8.9999999999999993E-3</v>
      </c>
      <c r="S404" s="591">
        <v>20</v>
      </c>
      <c r="T404" s="595">
        <v>1.3759999999999999</v>
      </c>
      <c r="U404" s="595">
        <v>8.85</v>
      </c>
      <c r="V404" s="595">
        <v>0.317</v>
      </c>
      <c r="W404" s="595"/>
      <c r="X404" s="595"/>
      <c r="Y404" s="595"/>
      <c r="Z404" s="595">
        <v>1.9E-2</v>
      </c>
      <c r="AA404" s="595">
        <v>0.15</v>
      </c>
      <c r="AB404" s="581">
        <v>3.1</v>
      </c>
      <c r="AC404" s="581">
        <v>0.04</v>
      </c>
      <c r="AD404" s="592">
        <v>0.45</v>
      </c>
      <c r="AI404"/>
      <c r="AJ404"/>
    </row>
    <row r="405" spans="1:36" ht="30" x14ac:dyDescent="0.2">
      <c r="A405" s="510">
        <v>404</v>
      </c>
      <c r="B405" s="511" t="s">
        <v>1830</v>
      </c>
      <c r="C405" s="593" t="s">
        <v>1883</v>
      </c>
      <c r="D405" s="510">
        <v>50</v>
      </c>
      <c r="E405" s="510">
        <v>3</v>
      </c>
      <c r="F405" s="581">
        <v>400</v>
      </c>
      <c r="G405" s="598">
        <v>625</v>
      </c>
      <c r="H405" s="596">
        <v>8.72E-2</v>
      </c>
      <c r="I405" s="596">
        <v>0.16400000000000001</v>
      </c>
      <c r="J405" s="596">
        <v>2.2410000000000001</v>
      </c>
      <c r="K405" s="596">
        <v>0.19900000000000001</v>
      </c>
      <c r="L405" s="596">
        <v>1.304</v>
      </c>
      <c r="M405" s="596">
        <v>1.304</v>
      </c>
      <c r="N405" s="596">
        <v>0.10299999999999999</v>
      </c>
      <c r="O405" s="596">
        <v>2.9000000000000001E-2</v>
      </c>
      <c r="P405" s="597">
        <v>8.9999999999999993E-3</v>
      </c>
      <c r="Q405" s="607">
        <v>8.9999999999999993E-3</v>
      </c>
      <c r="R405" s="607">
        <v>8.9999999999999993E-3</v>
      </c>
      <c r="S405" s="591">
        <v>20</v>
      </c>
      <c r="T405" s="595">
        <v>1.3759999999999999</v>
      </c>
      <c r="U405" s="595">
        <v>8.85</v>
      </c>
      <c r="V405" s="595">
        <v>0.317</v>
      </c>
      <c r="W405" s="595"/>
      <c r="X405" s="595"/>
      <c r="Y405" s="595"/>
      <c r="Z405" s="595">
        <v>1.9E-2</v>
      </c>
      <c r="AA405" s="595">
        <v>0.15</v>
      </c>
      <c r="AB405" s="581">
        <v>3.1</v>
      </c>
      <c r="AC405" s="581">
        <v>0.04</v>
      </c>
      <c r="AD405" s="592">
        <v>0.45</v>
      </c>
      <c r="AI405"/>
      <c r="AJ405"/>
    </row>
    <row r="406" spans="1:36" ht="30" x14ac:dyDescent="0.2">
      <c r="A406" s="510">
        <v>405</v>
      </c>
      <c r="B406" s="511" t="s">
        <v>1830</v>
      </c>
      <c r="C406" s="593" t="s">
        <v>1884</v>
      </c>
      <c r="D406" s="510">
        <v>50</v>
      </c>
      <c r="E406" s="510">
        <v>3</v>
      </c>
      <c r="F406" s="581">
        <v>380</v>
      </c>
      <c r="G406" s="598">
        <v>564</v>
      </c>
      <c r="H406" s="596">
        <v>8.72E-2</v>
      </c>
      <c r="I406" s="596">
        <v>0.16400000000000001</v>
      </c>
      <c r="J406" s="596">
        <v>2.2410000000000001</v>
      </c>
      <c r="K406" s="596">
        <v>0.19900000000000001</v>
      </c>
      <c r="L406" s="596">
        <v>1.304</v>
      </c>
      <c r="M406" s="596">
        <v>1.304</v>
      </c>
      <c r="N406" s="596">
        <v>0.10299999999999999</v>
      </c>
      <c r="O406" s="596">
        <v>2.9000000000000001E-2</v>
      </c>
      <c r="P406" s="597">
        <v>8.9999999999999993E-3</v>
      </c>
      <c r="Q406" s="607">
        <v>8.9999999999999993E-3</v>
      </c>
      <c r="R406" s="607">
        <v>8.9999999999999993E-3</v>
      </c>
      <c r="S406" s="591">
        <v>20</v>
      </c>
      <c r="T406" s="595">
        <v>1.3759999999999999</v>
      </c>
      <c r="U406" s="595">
        <v>8.85</v>
      </c>
      <c r="V406" s="595">
        <v>0.317</v>
      </c>
      <c r="W406" s="595"/>
      <c r="X406" s="595"/>
      <c r="Y406" s="595"/>
      <c r="Z406" s="595">
        <v>1.9E-2</v>
      </c>
      <c r="AA406" s="595">
        <v>0.15</v>
      </c>
      <c r="AB406" s="581">
        <v>3.1</v>
      </c>
      <c r="AC406" s="581">
        <v>0.04</v>
      </c>
      <c r="AD406" s="592">
        <v>0.45</v>
      </c>
      <c r="AI406"/>
      <c r="AJ406"/>
    </row>
    <row r="407" spans="1:36" ht="30" x14ac:dyDescent="0.2">
      <c r="A407" s="510">
        <v>406</v>
      </c>
      <c r="B407" s="511" t="s">
        <v>1830</v>
      </c>
      <c r="C407" s="593" t="s">
        <v>1884</v>
      </c>
      <c r="D407" s="510">
        <v>50</v>
      </c>
      <c r="E407" s="510">
        <v>3</v>
      </c>
      <c r="F407" s="581">
        <v>400</v>
      </c>
      <c r="G407" s="598">
        <v>564</v>
      </c>
      <c r="H407" s="596">
        <v>8.72E-2</v>
      </c>
      <c r="I407" s="596">
        <v>0.16400000000000001</v>
      </c>
      <c r="J407" s="596">
        <v>2.2410000000000001</v>
      </c>
      <c r="K407" s="596">
        <v>0.19900000000000001</v>
      </c>
      <c r="L407" s="596">
        <v>1.304</v>
      </c>
      <c r="M407" s="596">
        <v>1.304</v>
      </c>
      <c r="N407" s="596">
        <v>0.10299999999999999</v>
      </c>
      <c r="O407" s="596">
        <v>2.9000000000000001E-2</v>
      </c>
      <c r="P407" s="597">
        <v>8.9999999999999993E-3</v>
      </c>
      <c r="Q407" s="607">
        <v>8.9999999999999993E-3</v>
      </c>
      <c r="R407" s="607">
        <v>8.9999999999999993E-3</v>
      </c>
      <c r="S407" s="591">
        <v>20</v>
      </c>
      <c r="T407" s="595">
        <v>1.3759999999999999</v>
      </c>
      <c r="U407" s="595">
        <v>8.85</v>
      </c>
      <c r="V407" s="595">
        <v>0.317</v>
      </c>
      <c r="W407" s="595"/>
      <c r="X407" s="595"/>
      <c r="Y407" s="595"/>
      <c r="Z407" s="595">
        <v>1.9E-2</v>
      </c>
      <c r="AA407" s="595">
        <v>0.15</v>
      </c>
      <c r="AB407" s="581">
        <v>3.1</v>
      </c>
      <c r="AC407" s="581">
        <v>0.04</v>
      </c>
      <c r="AD407" s="592">
        <v>0.45</v>
      </c>
      <c r="AI407"/>
      <c r="AJ407"/>
    </row>
    <row r="408" spans="1:36" ht="30" x14ac:dyDescent="0.2">
      <c r="A408" s="510">
        <v>407</v>
      </c>
      <c r="B408" s="511" t="s">
        <v>1830</v>
      </c>
      <c r="C408" s="593" t="s">
        <v>1885</v>
      </c>
      <c r="D408" s="510">
        <v>50</v>
      </c>
      <c r="E408" s="510">
        <v>3</v>
      </c>
      <c r="F408" s="581">
        <v>380</v>
      </c>
      <c r="G408" s="598">
        <v>500</v>
      </c>
      <c r="H408" s="596">
        <v>8.72E-2</v>
      </c>
      <c r="I408" s="596">
        <v>0.16400000000000001</v>
      </c>
      <c r="J408" s="596">
        <v>2.2410000000000001</v>
      </c>
      <c r="K408" s="596">
        <v>0.19900000000000001</v>
      </c>
      <c r="L408" s="596">
        <v>1.304</v>
      </c>
      <c r="M408" s="596">
        <v>1.304</v>
      </c>
      <c r="N408" s="596">
        <v>0.10299999999999999</v>
      </c>
      <c r="O408" s="596">
        <v>2.9000000000000001E-2</v>
      </c>
      <c r="P408" s="597">
        <v>8.9999999999999993E-3</v>
      </c>
      <c r="Q408" s="607">
        <v>8.9999999999999993E-3</v>
      </c>
      <c r="R408" s="607">
        <v>8.9999999999999993E-3</v>
      </c>
      <c r="S408" s="591">
        <v>20</v>
      </c>
      <c r="T408" s="595">
        <v>1.3759999999999999</v>
      </c>
      <c r="U408" s="595">
        <v>8.85</v>
      </c>
      <c r="V408" s="595">
        <v>0.317</v>
      </c>
      <c r="W408" s="595"/>
      <c r="X408" s="595"/>
      <c r="Y408" s="595"/>
      <c r="Z408" s="595">
        <v>1.9E-2</v>
      </c>
      <c r="AA408" s="595">
        <v>0.15</v>
      </c>
      <c r="AB408" s="581">
        <v>3.1</v>
      </c>
      <c r="AC408" s="581">
        <v>0.04</v>
      </c>
      <c r="AD408" s="592">
        <v>0.45</v>
      </c>
      <c r="AI408"/>
      <c r="AJ408"/>
    </row>
    <row r="409" spans="1:36" ht="30" x14ac:dyDescent="0.2">
      <c r="A409" s="510">
        <v>408</v>
      </c>
      <c r="B409" s="511" t="s">
        <v>1830</v>
      </c>
      <c r="C409" s="593" t="s">
        <v>1885</v>
      </c>
      <c r="D409" s="510">
        <v>50</v>
      </c>
      <c r="E409" s="510">
        <v>3</v>
      </c>
      <c r="F409" s="581">
        <v>400</v>
      </c>
      <c r="G409" s="598">
        <v>500</v>
      </c>
      <c r="H409" s="596">
        <v>8.72E-2</v>
      </c>
      <c r="I409" s="596">
        <v>0.16400000000000001</v>
      </c>
      <c r="J409" s="596">
        <v>2.2410000000000001</v>
      </c>
      <c r="K409" s="596">
        <v>0.19900000000000001</v>
      </c>
      <c r="L409" s="596">
        <v>1.304</v>
      </c>
      <c r="M409" s="596">
        <v>1.304</v>
      </c>
      <c r="N409" s="596">
        <v>0.10299999999999999</v>
      </c>
      <c r="O409" s="596">
        <v>2.9000000000000001E-2</v>
      </c>
      <c r="P409" s="597">
        <v>8.9999999999999993E-3</v>
      </c>
      <c r="Q409" s="607">
        <v>8.9999999999999993E-3</v>
      </c>
      <c r="R409" s="607">
        <v>8.9999999999999993E-3</v>
      </c>
      <c r="S409" s="591">
        <v>20</v>
      </c>
      <c r="T409" s="595">
        <v>1.3759999999999999</v>
      </c>
      <c r="U409" s="595">
        <v>8.85</v>
      </c>
      <c r="V409" s="595">
        <v>0.317</v>
      </c>
      <c r="W409" s="595"/>
      <c r="X409" s="595"/>
      <c r="Y409" s="595"/>
      <c r="Z409" s="595">
        <v>1.9E-2</v>
      </c>
      <c r="AA409" s="595">
        <v>0.15</v>
      </c>
      <c r="AB409" s="581">
        <v>3.1</v>
      </c>
      <c r="AC409" s="581">
        <v>0.04</v>
      </c>
      <c r="AD409" s="592">
        <v>0.45</v>
      </c>
      <c r="AI409"/>
      <c r="AJ409"/>
    </row>
    <row r="410" spans="1:36" ht="45" x14ac:dyDescent="0.2">
      <c r="A410" s="510">
        <v>409</v>
      </c>
      <c r="B410" s="511" t="s">
        <v>1830</v>
      </c>
      <c r="C410" s="593" t="s">
        <v>1886</v>
      </c>
      <c r="D410" s="510">
        <v>50</v>
      </c>
      <c r="E410" s="510">
        <v>3</v>
      </c>
      <c r="F410" s="581">
        <v>380</v>
      </c>
      <c r="G410" s="598">
        <v>735</v>
      </c>
      <c r="H410" s="596">
        <v>7.9000000000000001E-2</v>
      </c>
      <c r="I410" s="596">
        <v>0.155</v>
      </c>
      <c r="J410" s="596">
        <v>1.95</v>
      </c>
      <c r="K410" s="596">
        <v>0.13900000000000001</v>
      </c>
      <c r="L410" s="596">
        <v>1.2110000000000001</v>
      </c>
      <c r="M410" s="596">
        <v>1.2110000000000001</v>
      </c>
      <c r="N410" s="596">
        <v>0.121</v>
      </c>
      <c r="O410" s="596">
        <v>2.4799999999999999E-2</v>
      </c>
      <c r="P410" s="597">
        <v>8.9999999999999993E-3</v>
      </c>
      <c r="Q410" s="607">
        <v>8.9999999999999993E-3</v>
      </c>
      <c r="R410" s="607">
        <v>8.9999999999999993E-3</v>
      </c>
      <c r="S410" s="591">
        <v>20</v>
      </c>
      <c r="T410" s="595">
        <v>1.5</v>
      </c>
      <c r="U410" s="595">
        <v>8.85</v>
      </c>
      <c r="V410" s="595">
        <v>0.317</v>
      </c>
      <c r="W410" s="595"/>
      <c r="X410" s="595"/>
      <c r="Y410" s="595"/>
      <c r="Z410" s="595">
        <v>1.9E-2</v>
      </c>
      <c r="AA410" s="595">
        <v>0.18</v>
      </c>
      <c r="AB410" s="581">
        <v>3.1</v>
      </c>
      <c r="AC410" s="581">
        <v>5.1999999999999998E-2</v>
      </c>
      <c r="AD410" s="592">
        <v>0.44</v>
      </c>
      <c r="AI410"/>
      <c r="AJ410"/>
    </row>
    <row r="411" spans="1:36" ht="45" x14ac:dyDescent="0.2">
      <c r="A411" s="510">
        <v>410</v>
      </c>
      <c r="B411" s="511" t="s">
        <v>1830</v>
      </c>
      <c r="C411" s="593" t="s">
        <v>1886</v>
      </c>
      <c r="D411" s="510">
        <v>50</v>
      </c>
      <c r="E411" s="510">
        <v>3</v>
      </c>
      <c r="F411" s="581">
        <v>400</v>
      </c>
      <c r="G411" s="598">
        <v>735</v>
      </c>
      <c r="H411" s="596">
        <v>7.9000000000000001E-2</v>
      </c>
      <c r="I411" s="596">
        <v>0.155</v>
      </c>
      <c r="J411" s="596">
        <v>1.95</v>
      </c>
      <c r="K411" s="596">
        <v>0.13900000000000001</v>
      </c>
      <c r="L411" s="596">
        <v>1.2110000000000001</v>
      </c>
      <c r="M411" s="596">
        <v>1.2110000000000001</v>
      </c>
      <c r="N411" s="596">
        <v>0.121</v>
      </c>
      <c r="O411" s="596">
        <v>2.4799999999999999E-2</v>
      </c>
      <c r="P411" s="597">
        <v>8.9999999999999993E-3</v>
      </c>
      <c r="Q411" s="607">
        <v>8.9999999999999993E-3</v>
      </c>
      <c r="R411" s="607">
        <v>8.9999999999999993E-3</v>
      </c>
      <c r="S411" s="591">
        <v>20</v>
      </c>
      <c r="T411" s="595">
        <v>1.5</v>
      </c>
      <c r="U411" s="595">
        <v>8.85</v>
      </c>
      <c r="V411" s="595">
        <v>0.317</v>
      </c>
      <c r="W411" s="595"/>
      <c r="X411" s="595"/>
      <c r="Y411" s="595"/>
      <c r="Z411" s="595">
        <v>1.9E-2</v>
      </c>
      <c r="AA411" s="595">
        <v>0.18</v>
      </c>
      <c r="AB411" s="581">
        <v>3.1</v>
      </c>
      <c r="AC411" s="581">
        <v>5.1999999999999998E-2</v>
      </c>
      <c r="AD411" s="592">
        <v>0.44</v>
      </c>
      <c r="AI411"/>
      <c r="AJ411"/>
    </row>
    <row r="412" spans="1:36" ht="45" x14ac:dyDescent="0.2">
      <c r="A412" s="510">
        <v>411</v>
      </c>
      <c r="B412" s="511" t="s">
        <v>1830</v>
      </c>
      <c r="C412" s="593" t="s">
        <v>1887</v>
      </c>
      <c r="D412" s="510">
        <v>50</v>
      </c>
      <c r="E412" s="510">
        <v>3</v>
      </c>
      <c r="F412" s="581">
        <v>380</v>
      </c>
      <c r="G412" s="598">
        <v>700</v>
      </c>
      <c r="H412" s="596">
        <v>7.9000000000000001E-2</v>
      </c>
      <c r="I412" s="596">
        <v>0.155</v>
      </c>
      <c r="J412" s="596">
        <v>1.95</v>
      </c>
      <c r="K412" s="596">
        <v>0.13900000000000001</v>
      </c>
      <c r="L412" s="596">
        <v>1.2110000000000001</v>
      </c>
      <c r="M412" s="596">
        <v>1.2110000000000001</v>
      </c>
      <c r="N412" s="596">
        <v>0.121</v>
      </c>
      <c r="O412" s="596">
        <v>2.4799999999999999E-2</v>
      </c>
      <c r="P412" s="597">
        <v>8.9999999999999993E-3</v>
      </c>
      <c r="Q412" s="607">
        <v>8.9999999999999993E-3</v>
      </c>
      <c r="R412" s="607">
        <v>8.9999999999999993E-3</v>
      </c>
      <c r="S412" s="591">
        <v>20</v>
      </c>
      <c r="T412" s="595">
        <v>1.5</v>
      </c>
      <c r="U412" s="595">
        <v>8.85</v>
      </c>
      <c r="V412" s="595">
        <v>0.317</v>
      </c>
      <c r="W412" s="595"/>
      <c r="X412" s="595"/>
      <c r="Y412" s="595"/>
      <c r="Z412" s="595">
        <v>1.9E-2</v>
      </c>
      <c r="AA412" s="595">
        <v>0.18</v>
      </c>
      <c r="AB412" s="581">
        <v>3.1</v>
      </c>
      <c r="AC412" s="581">
        <v>5.1999999999999998E-2</v>
      </c>
      <c r="AD412" s="592">
        <v>0.44</v>
      </c>
      <c r="AI412"/>
      <c r="AJ412"/>
    </row>
    <row r="413" spans="1:36" ht="45" x14ac:dyDescent="0.2">
      <c r="A413" s="510">
        <v>412</v>
      </c>
      <c r="B413" s="511" t="s">
        <v>1830</v>
      </c>
      <c r="C413" s="593" t="s">
        <v>1887</v>
      </c>
      <c r="D413" s="510">
        <v>50</v>
      </c>
      <c r="E413" s="510">
        <v>3</v>
      </c>
      <c r="F413" s="581">
        <v>400</v>
      </c>
      <c r="G413" s="598">
        <v>700</v>
      </c>
      <c r="H413" s="596">
        <v>7.9000000000000001E-2</v>
      </c>
      <c r="I413" s="596">
        <v>0.155</v>
      </c>
      <c r="J413" s="596">
        <v>1.95</v>
      </c>
      <c r="K413" s="596">
        <v>0.13900000000000001</v>
      </c>
      <c r="L413" s="596">
        <v>1.2110000000000001</v>
      </c>
      <c r="M413" s="596">
        <v>1.2110000000000001</v>
      </c>
      <c r="N413" s="596">
        <v>0.121</v>
      </c>
      <c r="O413" s="596">
        <v>2.4799999999999999E-2</v>
      </c>
      <c r="P413" s="597">
        <v>8.9999999999999993E-3</v>
      </c>
      <c r="Q413" s="607">
        <v>8.9999999999999993E-3</v>
      </c>
      <c r="R413" s="607">
        <v>8.9999999999999993E-3</v>
      </c>
      <c r="S413" s="591">
        <v>20</v>
      </c>
      <c r="T413" s="595">
        <v>1.5</v>
      </c>
      <c r="U413" s="595">
        <v>8.85</v>
      </c>
      <c r="V413" s="595">
        <v>0.317</v>
      </c>
      <c r="W413" s="595"/>
      <c r="X413" s="595"/>
      <c r="Y413" s="595"/>
      <c r="Z413" s="595">
        <v>1.9E-2</v>
      </c>
      <c r="AA413" s="595">
        <v>0.18</v>
      </c>
      <c r="AB413" s="581">
        <v>3.1</v>
      </c>
      <c r="AC413" s="581">
        <v>5.1999999999999998E-2</v>
      </c>
      <c r="AD413" s="592">
        <v>0.44</v>
      </c>
      <c r="AI413"/>
      <c r="AJ413"/>
    </row>
    <row r="414" spans="1:36" ht="30" x14ac:dyDescent="0.2">
      <c r="A414" s="510">
        <v>413</v>
      </c>
      <c r="B414" s="511" t="s">
        <v>1830</v>
      </c>
      <c r="C414" s="593" t="s">
        <v>1888</v>
      </c>
      <c r="D414" s="510">
        <v>50</v>
      </c>
      <c r="E414" s="510">
        <v>3</v>
      </c>
      <c r="F414" s="581">
        <v>380</v>
      </c>
      <c r="G414" s="598">
        <v>680</v>
      </c>
      <c r="H414" s="596">
        <v>7.9000000000000001E-2</v>
      </c>
      <c r="I414" s="596">
        <v>0.155</v>
      </c>
      <c r="J414" s="596">
        <v>1.95</v>
      </c>
      <c r="K414" s="596">
        <v>0.13900000000000001</v>
      </c>
      <c r="L414" s="596">
        <v>1.2110000000000001</v>
      </c>
      <c r="M414" s="596">
        <v>1.2110000000000001</v>
      </c>
      <c r="N414" s="596">
        <v>0.121</v>
      </c>
      <c r="O414" s="596">
        <v>2.4799999999999999E-2</v>
      </c>
      <c r="P414" s="597">
        <v>8.9999999999999993E-3</v>
      </c>
      <c r="Q414" s="607">
        <v>8.9999999999999993E-3</v>
      </c>
      <c r="R414" s="607">
        <v>8.9999999999999993E-3</v>
      </c>
      <c r="S414" s="591">
        <v>20</v>
      </c>
      <c r="T414" s="595">
        <v>1.5</v>
      </c>
      <c r="U414" s="595">
        <v>8.85</v>
      </c>
      <c r="V414" s="595">
        <v>0.317</v>
      </c>
      <c r="W414" s="595"/>
      <c r="X414" s="595"/>
      <c r="Y414" s="595"/>
      <c r="Z414" s="595">
        <v>1.9E-2</v>
      </c>
      <c r="AA414" s="595">
        <v>0.18</v>
      </c>
      <c r="AB414" s="581">
        <v>3.1</v>
      </c>
      <c r="AC414" s="581">
        <v>5.1999999999999998E-2</v>
      </c>
      <c r="AD414" s="592">
        <v>0.44</v>
      </c>
      <c r="AI414"/>
      <c r="AJ414"/>
    </row>
    <row r="415" spans="1:36" ht="30" x14ac:dyDescent="0.2">
      <c r="A415" s="510">
        <v>414</v>
      </c>
      <c r="B415" s="511" t="s">
        <v>1830</v>
      </c>
      <c r="C415" s="593" t="s">
        <v>1888</v>
      </c>
      <c r="D415" s="510">
        <v>50</v>
      </c>
      <c r="E415" s="510">
        <v>3</v>
      </c>
      <c r="F415" s="581">
        <v>400</v>
      </c>
      <c r="G415" s="598">
        <v>680</v>
      </c>
      <c r="H415" s="596">
        <v>7.9000000000000001E-2</v>
      </c>
      <c r="I415" s="596">
        <v>0.155</v>
      </c>
      <c r="J415" s="596">
        <v>1.95</v>
      </c>
      <c r="K415" s="596">
        <v>0.13900000000000001</v>
      </c>
      <c r="L415" s="596">
        <v>1.2110000000000001</v>
      </c>
      <c r="M415" s="596">
        <v>1.2110000000000001</v>
      </c>
      <c r="N415" s="596">
        <v>0.121</v>
      </c>
      <c r="O415" s="596">
        <v>2.4799999999999999E-2</v>
      </c>
      <c r="P415" s="597">
        <v>8.9999999999999993E-3</v>
      </c>
      <c r="Q415" s="607">
        <v>8.9999999999999993E-3</v>
      </c>
      <c r="R415" s="607">
        <v>8.9999999999999993E-3</v>
      </c>
      <c r="S415" s="591">
        <v>20</v>
      </c>
      <c r="T415" s="595">
        <v>1.5</v>
      </c>
      <c r="U415" s="595">
        <v>8.85</v>
      </c>
      <c r="V415" s="595">
        <v>0.317</v>
      </c>
      <c r="W415" s="595"/>
      <c r="X415" s="595"/>
      <c r="Y415" s="595"/>
      <c r="Z415" s="595">
        <v>1.9E-2</v>
      </c>
      <c r="AA415" s="595">
        <v>0.18</v>
      </c>
      <c r="AB415" s="581">
        <v>3.1</v>
      </c>
      <c r="AC415" s="581">
        <v>5.1999999999999998E-2</v>
      </c>
      <c r="AD415" s="592">
        <v>0.44</v>
      </c>
      <c r="AI415"/>
      <c r="AJ415"/>
    </row>
    <row r="416" spans="1:36" ht="30" x14ac:dyDescent="0.2">
      <c r="A416" s="510">
        <v>415</v>
      </c>
      <c r="B416" s="511" t="s">
        <v>1830</v>
      </c>
      <c r="C416" s="593" t="s">
        <v>1889</v>
      </c>
      <c r="D416" s="510">
        <v>50</v>
      </c>
      <c r="E416" s="510">
        <v>3</v>
      </c>
      <c r="F416" s="581">
        <v>380</v>
      </c>
      <c r="G416" s="598">
        <v>630</v>
      </c>
      <c r="H416" s="596">
        <v>7.9000000000000001E-2</v>
      </c>
      <c r="I416" s="596">
        <v>0.155</v>
      </c>
      <c r="J416" s="596">
        <v>1.95</v>
      </c>
      <c r="K416" s="596">
        <v>0.13900000000000001</v>
      </c>
      <c r="L416" s="596">
        <v>1.2110000000000001</v>
      </c>
      <c r="M416" s="596">
        <v>1.2110000000000001</v>
      </c>
      <c r="N416" s="596">
        <v>0.121</v>
      </c>
      <c r="O416" s="596">
        <v>2.4799999999999999E-2</v>
      </c>
      <c r="P416" s="597">
        <v>8.9999999999999993E-3</v>
      </c>
      <c r="Q416" s="607">
        <v>8.9999999999999993E-3</v>
      </c>
      <c r="R416" s="607">
        <v>8.9999999999999993E-3</v>
      </c>
      <c r="S416" s="591">
        <v>20</v>
      </c>
      <c r="T416" s="595">
        <v>1.5</v>
      </c>
      <c r="U416" s="595">
        <v>8.85</v>
      </c>
      <c r="V416" s="595">
        <v>0.317</v>
      </c>
      <c r="W416" s="595"/>
      <c r="X416" s="595"/>
      <c r="Y416" s="595"/>
      <c r="Z416" s="595">
        <v>1.9E-2</v>
      </c>
      <c r="AA416" s="595">
        <v>0.18</v>
      </c>
      <c r="AB416" s="581">
        <v>3.1</v>
      </c>
      <c r="AC416" s="581">
        <v>5.1999999999999998E-2</v>
      </c>
      <c r="AD416" s="592">
        <v>0.44</v>
      </c>
      <c r="AI416"/>
      <c r="AJ416"/>
    </row>
    <row r="417" spans="1:36" ht="30" x14ac:dyDescent="0.2">
      <c r="A417" s="510">
        <v>416</v>
      </c>
      <c r="B417" s="511" t="s">
        <v>1830</v>
      </c>
      <c r="C417" s="593" t="s">
        <v>1889</v>
      </c>
      <c r="D417" s="510">
        <v>50</v>
      </c>
      <c r="E417" s="510">
        <v>3</v>
      </c>
      <c r="F417" s="581">
        <v>400</v>
      </c>
      <c r="G417" s="598">
        <v>630</v>
      </c>
      <c r="H417" s="596">
        <v>7.9000000000000001E-2</v>
      </c>
      <c r="I417" s="596">
        <v>0.155</v>
      </c>
      <c r="J417" s="596">
        <v>1.95</v>
      </c>
      <c r="K417" s="596">
        <v>0.13900000000000001</v>
      </c>
      <c r="L417" s="596">
        <v>1.2110000000000001</v>
      </c>
      <c r="M417" s="596">
        <v>1.2110000000000001</v>
      </c>
      <c r="N417" s="596">
        <v>0.121</v>
      </c>
      <c r="O417" s="596">
        <v>2.4799999999999999E-2</v>
      </c>
      <c r="P417" s="597">
        <v>8.9999999999999993E-3</v>
      </c>
      <c r="Q417" s="607">
        <v>8.9999999999999993E-3</v>
      </c>
      <c r="R417" s="607">
        <v>8.9999999999999993E-3</v>
      </c>
      <c r="S417" s="591">
        <v>20</v>
      </c>
      <c r="T417" s="595">
        <v>1.5</v>
      </c>
      <c r="U417" s="595">
        <v>8.85</v>
      </c>
      <c r="V417" s="595">
        <v>0.317</v>
      </c>
      <c r="W417" s="595"/>
      <c r="X417" s="595"/>
      <c r="Y417" s="595"/>
      <c r="Z417" s="595">
        <v>1.9E-2</v>
      </c>
      <c r="AA417" s="595">
        <v>0.18</v>
      </c>
      <c r="AB417" s="581">
        <v>3.1</v>
      </c>
      <c r="AC417" s="581">
        <v>5.1999999999999998E-2</v>
      </c>
      <c r="AD417" s="592">
        <v>0.44</v>
      </c>
      <c r="AI417"/>
      <c r="AJ417"/>
    </row>
    <row r="418" spans="1:36" ht="30" x14ac:dyDescent="0.2">
      <c r="A418" s="510">
        <v>417</v>
      </c>
      <c r="B418" s="511" t="s">
        <v>1830</v>
      </c>
      <c r="C418" s="593" t="s">
        <v>1890</v>
      </c>
      <c r="D418" s="510">
        <v>50</v>
      </c>
      <c r="E418" s="510">
        <v>3</v>
      </c>
      <c r="F418" s="581">
        <v>380</v>
      </c>
      <c r="G418" s="598">
        <v>544</v>
      </c>
      <c r="H418" s="596">
        <v>7.9000000000000001E-2</v>
      </c>
      <c r="I418" s="596">
        <v>0.155</v>
      </c>
      <c r="J418" s="596">
        <v>1.95</v>
      </c>
      <c r="K418" s="596">
        <v>0.13900000000000001</v>
      </c>
      <c r="L418" s="596">
        <v>1.2110000000000001</v>
      </c>
      <c r="M418" s="596">
        <v>1.2110000000000001</v>
      </c>
      <c r="N418" s="596">
        <v>0.121</v>
      </c>
      <c r="O418" s="596">
        <v>2.4799999999999999E-2</v>
      </c>
      <c r="P418" s="597">
        <v>8.9999999999999993E-3</v>
      </c>
      <c r="Q418" s="607">
        <v>8.9999999999999993E-3</v>
      </c>
      <c r="R418" s="607">
        <v>8.9999999999999993E-3</v>
      </c>
      <c r="S418" s="591">
        <v>20</v>
      </c>
      <c r="T418" s="595">
        <v>1.5</v>
      </c>
      <c r="U418" s="595">
        <v>8.85</v>
      </c>
      <c r="V418" s="595">
        <v>0.317</v>
      </c>
      <c r="W418" s="595"/>
      <c r="X418" s="595"/>
      <c r="Y418" s="595"/>
      <c r="Z418" s="595">
        <v>1.9E-2</v>
      </c>
      <c r="AA418" s="595">
        <v>0.18</v>
      </c>
      <c r="AB418" s="581">
        <v>3.1</v>
      </c>
      <c r="AC418" s="581">
        <v>5.1999999999999998E-2</v>
      </c>
      <c r="AD418" s="592">
        <v>0.44</v>
      </c>
      <c r="AI418"/>
      <c r="AJ418"/>
    </row>
    <row r="419" spans="1:36" ht="30" x14ac:dyDescent="0.2">
      <c r="A419" s="510">
        <v>418</v>
      </c>
      <c r="B419" s="511" t="s">
        <v>1830</v>
      </c>
      <c r="C419" s="593" t="s">
        <v>1890</v>
      </c>
      <c r="D419" s="510">
        <v>50</v>
      </c>
      <c r="E419" s="510">
        <v>3</v>
      </c>
      <c r="F419" s="581">
        <v>400</v>
      </c>
      <c r="G419" s="598">
        <v>544</v>
      </c>
      <c r="H419" s="596">
        <v>7.9000000000000001E-2</v>
      </c>
      <c r="I419" s="596">
        <v>0.155</v>
      </c>
      <c r="J419" s="596">
        <v>1.95</v>
      </c>
      <c r="K419" s="596">
        <v>0.13900000000000001</v>
      </c>
      <c r="L419" s="596">
        <v>1.2110000000000001</v>
      </c>
      <c r="M419" s="596">
        <v>1.2110000000000001</v>
      </c>
      <c r="N419" s="596">
        <v>0.121</v>
      </c>
      <c r="O419" s="596">
        <v>2.4799999999999999E-2</v>
      </c>
      <c r="P419" s="597">
        <v>8.9999999999999993E-3</v>
      </c>
      <c r="Q419" s="607">
        <v>8.9999999999999993E-3</v>
      </c>
      <c r="R419" s="607">
        <v>8.9999999999999993E-3</v>
      </c>
      <c r="S419" s="591">
        <v>20</v>
      </c>
      <c r="T419" s="595">
        <v>1.5</v>
      </c>
      <c r="U419" s="595">
        <v>8.85</v>
      </c>
      <c r="V419" s="595">
        <v>0.317</v>
      </c>
      <c r="W419" s="595"/>
      <c r="X419" s="595"/>
      <c r="Y419" s="595"/>
      <c r="Z419" s="595">
        <v>1.9E-2</v>
      </c>
      <c r="AA419" s="595">
        <v>0.18</v>
      </c>
      <c r="AB419" s="581">
        <v>3.1</v>
      </c>
      <c r="AC419" s="581">
        <v>5.1999999999999998E-2</v>
      </c>
      <c r="AD419" s="592">
        <v>0.44</v>
      </c>
      <c r="AI419"/>
      <c r="AJ419"/>
    </row>
    <row r="420" spans="1:36" ht="45" x14ac:dyDescent="0.2">
      <c r="A420" s="510">
        <v>419</v>
      </c>
      <c r="B420" s="511" t="s">
        <v>1830</v>
      </c>
      <c r="C420" s="593" t="s">
        <v>1891</v>
      </c>
      <c r="D420" s="510">
        <v>50</v>
      </c>
      <c r="E420" s="510">
        <v>3</v>
      </c>
      <c r="F420" s="581">
        <v>380</v>
      </c>
      <c r="G420" s="598">
        <v>825</v>
      </c>
      <c r="H420" s="596">
        <v>7.4700000000000003E-2</v>
      </c>
      <c r="I420" s="596">
        <v>0.13800000000000001</v>
      </c>
      <c r="J420" s="596">
        <v>1.46</v>
      </c>
      <c r="K420" s="596">
        <v>0.123</v>
      </c>
      <c r="L420" s="596">
        <v>1.014</v>
      </c>
      <c r="M420" s="596">
        <v>1.014</v>
      </c>
      <c r="N420" s="596">
        <v>0.104</v>
      </c>
      <c r="O420" s="596">
        <v>2.2800000000000001E-2</v>
      </c>
      <c r="P420" s="597">
        <v>8.0000000000000002E-3</v>
      </c>
      <c r="Q420" s="607">
        <v>8.0000000000000002E-3</v>
      </c>
      <c r="R420" s="607">
        <v>8.0000000000000002E-3</v>
      </c>
      <c r="S420" s="591">
        <v>20</v>
      </c>
      <c r="T420" s="595">
        <v>1.5920000000000001</v>
      </c>
      <c r="U420" s="595">
        <v>8.85</v>
      </c>
      <c r="V420" s="595">
        <v>0.317</v>
      </c>
      <c r="W420" s="595"/>
      <c r="X420" s="595"/>
      <c r="Y420" s="595"/>
      <c r="Z420" s="595">
        <v>1.4999999999999999E-2</v>
      </c>
      <c r="AA420" s="595">
        <v>0.18</v>
      </c>
      <c r="AB420" s="581">
        <v>3.7</v>
      </c>
      <c r="AC420" s="581">
        <v>7.0999999999999994E-2</v>
      </c>
      <c r="AD420" s="592">
        <v>0.59</v>
      </c>
      <c r="AI420"/>
      <c r="AJ420"/>
    </row>
    <row r="421" spans="1:36" ht="45" x14ac:dyDescent="0.2">
      <c r="A421" s="510">
        <v>420</v>
      </c>
      <c r="B421" s="511" t="s">
        <v>1830</v>
      </c>
      <c r="C421" s="593" t="s">
        <v>1891</v>
      </c>
      <c r="D421" s="510">
        <v>50</v>
      </c>
      <c r="E421" s="510">
        <v>3</v>
      </c>
      <c r="F421" s="581">
        <v>400</v>
      </c>
      <c r="G421" s="598">
        <v>825</v>
      </c>
      <c r="H421" s="596">
        <v>7.4700000000000003E-2</v>
      </c>
      <c r="I421" s="596">
        <v>0.13800000000000001</v>
      </c>
      <c r="J421" s="596">
        <v>1.46</v>
      </c>
      <c r="K421" s="596">
        <v>0.123</v>
      </c>
      <c r="L421" s="596">
        <v>1.014</v>
      </c>
      <c r="M421" s="596">
        <v>1.014</v>
      </c>
      <c r="N421" s="596">
        <v>0.104</v>
      </c>
      <c r="O421" s="596">
        <v>2.2800000000000001E-2</v>
      </c>
      <c r="P421" s="597">
        <v>8.0000000000000002E-3</v>
      </c>
      <c r="Q421" s="607">
        <v>8.0000000000000002E-3</v>
      </c>
      <c r="R421" s="607">
        <v>8.0000000000000002E-3</v>
      </c>
      <c r="S421" s="591">
        <v>20</v>
      </c>
      <c r="T421" s="595">
        <v>1.5920000000000001</v>
      </c>
      <c r="U421" s="595">
        <v>8.85</v>
      </c>
      <c r="V421" s="595">
        <v>0.317</v>
      </c>
      <c r="W421" s="595"/>
      <c r="X421" s="595"/>
      <c r="Y421" s="595"/>
      <c r="Z421" s="595">
        <v>1.4999999999999999E-2</v>
      </c>
      <c r="AA421" s="595">
        <v>0.18</v>
      </c>
      <c r="AB421" s="581">
        <v>3.7</v>
      </c>
      <c r="AC421" s="581">
        <v>7.0999999999999994E-2</v>
      </c>
      <c r="AD421" s="592">
        <v>0.59</v>
      </c>
      <c r="AI421"/>
      <c r="AJ421"/>
    </row>
    <row r="422" spans="1:36" ht="45" x14ac:dyDescent="0.2">
      <c r="A422" s="510">
        <v>421</v>
      </c>
      <c r="B422" s="511" t="s">
        <v>1830</v>
      </c>
      <c r="C422" s="593" t="s">
        <v>1892</v>
      </c>
      <c r="D422" s="510">
        <v>50</v>
      </c>
      <c r="E422" s="510">
        <v>3</v>
      </c>
      <c r="F422" s="581">
        <v>380</v>
      </c>
      <c r="G422" s="598">
        <v>777</v>
      </c>
      <c r="H422" s="596">
        <v>7.4700000000000003E-2</v>
      </c>
      <c r="I422" s="596">
        <v>0.13800000000000001</v>
      </c>
      <c r="J422" s="596">
        <v>1.46</v>
      </c>
      <c r="K422" s="596">
        <v>0.123</v>
      </c>
      <c r="L422" s="596">
        <v>1.014</v>
      </c>
      <c r="M422" s="596">
        <v>1.014</v>
      </c>
      <c r="N422" s="596">
        <v>0.104</v>
      </c>
      <c r="O422" s="596">
        <v>2.2800000000000001E-2</v>
      </c>
      <c r="P422" s="597">
        <v>8.0000000000000002E-3</v>
      </c>
      <c r="Q422" s="607">
        <v>8.0000000000000002E-3</v>
      </c>
      <c r="R422" s="607">
        <v>8.0000000000000002E-3</v>
      </c>
      <c r="S422" s="591">
        <v>20</v>
      </c>
      <c r="T422" s="595">
        <v>1.5920000000000001</v>
      </c>
      <c r="U422" s="595">
        <v>8.85</v>
      </c>
      <c r="V422" s="595">
        <v>0.317</v>
      </c>
      <c r="W422" s="595"/>
      <c r="X422" s="595"/>
      <c r="Y422" s="595"/>
      <c r="Z422" s="595">
        <v>1.4999999999999999E-2</v>
      </c>
      <c r="AA422" s="595">
        <v>0.18</v>
      </c>
      <c r="AB422" s="581">
        <v>3.7</v>
      </c>
      <c r="AC422" s="581">
        <v>7.0999999999999994E-2</v>
      </c>
      <c r="AD422" s="592">
        <v>0.59</v>
      </c>
      <c r="AI422"/>
      <c r="AJ422"/>
    </row>
    <row r="423" spans="1:36" ht="45" x14ac:dyDescent="0.2">
      <c r="A423" s="510">
        <v>422</v>
      </c>
      <c r="B423" s="511" t="s">
        <v>1830</v>
      </c>
      <c r="C423" s="593" t="s">
        <v>1892</v>
      </c>
      <c r="D423" s="510">
        <v>50</v>
      </c>
      <c r="E423" s="510">
        <v>3</v>
      </c>
      <c r="F423" s="581">
        <v>400</v>
      </c>
      <c r="G423" s="598">
        <v>777</v>
      </c>
      <c r="H423" s="596">
        <v>7.4700000000000003E-2</v>
      </c>
      <c r="I423" s="596">
        <v>0.13800000000000001</v>
      </c>
      <c r="J423" s="596">
        <v>1.46</v>
      </c>
      <c r="K423" s="596">
        <v>0.123</v>
      </c>
      <c r="L423" s="596">
        <v>1.014</v>
      </c>
      <c r="M423" s="596">
        <v>1.014</v>
      </c>
      <c r="N423" s="596">
        <v>0.104</v>
      </c>
      <c r="O423" s="596">
        <v>2.2800000000000001E-2</v>
      </c>
      <c r="P423" s="597">
        <v>8.0000000000000002E-3</v>
      </c>
      <c r="Q423" s="607">
        <v>8.0000000000000002E-3</v>
      </c>
      <c r="R423" s="607">
        <v>8.0000000000000002E-3</v>
      </c>
      <c r="S423" s="591">
        <v>20</v>
      </c>
      <c r="T423" s="595">
        <v>1.5920000000000001</v>
      </c>
      <c r="U423" s="595">
        <v>8.85</v>
      </c>
      <c r="V423" s="595">
        <v>0.317</v>
      </c>
      <c r="W423" s="595"/>
      <c r="X423" s="595"/>
      <c r="Y423" s="595"/>
      <c r="Z423" s="595">
        <v>1.4999999999999999E-2</v>
      </c>
      <c r="AA423" s="595">
        <v>0.18</v>
      </c>
      <c r="AB423" s="581">
        <v>3.7</v>
      </c>
      <c r="AC423" s="581">
        <v>7.0999999999999994E-2</v>
      </c>
      <c r="AD423" s="592">
        <v>0.59</v>
      </c>
      <c r="AI423"/>
      <c r="AJ423"/>
    </row>
    <row r="424" spans="1:36" ht="30" x14ac:dyDescent="0.2">
      <c r="A424" s="510">
        <v>423</v>
      </c>
      <c r="B424" s="511" t="s">
        <v>1830</v>
      </c>
      <c r="C424" s="593" t="s">
        <v>1893</v>
      </c>
      <c r="D424" s="510">
        <v>50</v>
      </c>
      <c r="E424" s="510">
        <v>3</v>
      </c>
      <c r="F424" s="581">
        <v>380</v>
      </c>
      <c r="G424" s="598">
        <v>750</v>
      </c>
      <c r="H424" s="596">
        <v>7.4700000000000003E-2</v>
      </c>
      <c r="I424" s="596">
        <v>0.13800000000000001</v>
      </c>
      <c r="J424" s="596">
        <v>1.46</v>
      </c>
      <c r="K424" s="596">
        <v>0.123</v>
      </c>
      <c r="L424" s="596">
        <v>1.014</v>
      </c>
      <c r="M424" s="596">
        <v>1.014</v>
      </c>
      <c r="N424" s="596">
        <v>0.104</v>
      </c>
      <c r="O424" s="596">
        <v>2.2800000000000001E-2</v>
      </c>
      <c r="P424" s="597">
        <v>8.0000000000000002E-3</v>
      </c>
      <c r="Q424" s="607">
        <v>8.0000000000000002E-3</v>
      </c>
      <c r="R424" s="607">
        <v>8.0000000000000002E-3</v>
      </c>
      <c r="S424" s="591">
        <v>20</v>
      </c>
      <c r="T424" s="595">
        <v>1.5920000000000001</v>
      </c>
      <c r="U424" s="595">
        <v>8.85</v>
      </c>
      <c r="V424" s="595">
        <v>0.317</v>
      </c>
      <c r="W424" s="595"/>
      <c r="X424" s="595"/>
      <c r="Y424" s="595"/>
      <c r="Z424" s="595">
        <v>1.4999999999999999E-2</v>
      </c>
      <c r="AA424" s="595">
        <v>0.18</v>
      </c>
      <c r="AB424" s="581">
        <v>3.7</v>
      </c>
      <c r="AC424" s="581">
        <v>7.0999999999999994E-2</v>
      </c>
      <c r="AD424" s="592">
        <v>0.59</v>
      </c>
      <c r="AI424"/>
      <c r="AJ424"/>
    </row>
    <row r="425" spans="1:36" ht="30" x14ac:dyDescent="0.2">
      <c r="A425" s="510">
        <v>424</v>
      </c>
      <c r="B425" s="511" t="s">
        <v>1830</v>
      </c>
      <c r="C425" s="593" t="s">
        <v>1893</v>
      </c>
      <c r="D425" s="510">
        <v>50</v>
      </c>
      <c r="E425" s="510">
        <v>3</v>
      </c>
      <c r="F425" s="581">
        <v>400</v>
      </c>
      <c r="G425" s="598">
        <v>750</v>
      </c>
      <c r="H425" s="596">
        <v>7.4700000000000003E-2</v>
      </c>
      <c r="I425" s="596">
        <v>0.13800000000000001</v>
      </c>
      <c r="J425" s="596">
        <v>1.46</v>
      </c>
      <c r="K425" s="596">
        <v>0.123</v>
      </c>
      <c r="L425" s="596">
        <v>1.014</v>
      </c>
      <c r="M425" s="596">
        <v>1.014</v>
      </c>
      <c r="N425" s="596">
        <v>0.104</v>
      </c>
      <c r="O425" s="596">
        <v>2.2800000000000001E-2</v>
      </c>
      <c r="P425" s="597">
        <v>8.0000000000000002E-3</v>
      </c>
      <c r="Q425" s="607">
        <v>8.0000000000000002E-3</v>
      </c>
      <c r="R425" s="607">
        <v>8.0000000000000002E-3</v>
      </c>
      <c r="S425" s="591">
        <v>20</v>
      </c>
      <c r="T425" s="595">
        <v>1.5920000000000001</v>
      </c>
      <c r="U425" s="595">
        <v>8.85</v>
      </c>
      <c r="V425" s="595">
        <v>0.317</v>
      </c>
      <c r="W425" s="595"/>
      <c r="X425" s="595"/>
      <c r="Y425" s="595"/>
      <c r="Z425" s="595">
        <v>1.4999999999999999E-2</v>
      </c>
      <c r="AA425" s="595">
        <v>0.18</v>
      </c>
      <c r="AB425" s="581">
        <v>3.7</v>
      </c>
      <c r="AC425" s="581">
        <v>7.0999999999999994E-2</v>
      </c>
      <c r="AD425" s="592">
        <v>0.59</v>
      </c>
      <c r="AI425"/>
      <c r="AJ425"/>
    </row>
    <row r="426" spans="1:36" ht="30" x14ac:dyDescent="0.2">
      <c r="A426" s="510">
        <v>425</v>
      </c>
      <c r="B426" s="511" t="s">
        <v>1830</v>
      </c>
      <c r="C426" s="593" t="s">
        <v>1894</v>
      </c>
      <c r="D426" s="510">
        <v>50</v>
      </c>
      <c r="E426" s="510">
        <v>3</v>
      </c>
      <c r="F426" s="581">
        <v>380</v>
      </c>
      <c r="G426" s="598">
        <v>690</v>
      </c>
      <c r="H426" s="596">
        <v>7.4700000000000003E-2</v>
      </c>
      <c r="I426" s="596">
        <v>0.13800000000000001</v>
      </c>
      <c r="J426" s="596">
        <v>1.46</v>
      </c>
      <c r="K426" s="596">
        <v>0.123</v>
      </c>
      <c r="L426" s="596">
        <v>1.014</v>
      </c>
      <c r="M426" s="596">
        <v>1.014</v>
      </c>
      <c r="N426" s="596">
        <v>0.104</v>
      </c>
      <c r="O426" s="596">
        <v>2.2800000000000001E-2</v>
      </c>
      <c r="P426" s="597">
        <v>8.0000000000000002E-3</v>
      </c>
      <c r="Q426" s="607">
        <v>8.0000000000000002E-3</v>
      </c>
      <c r="R426" s="607">
        <v>8.0000000000000002E-3</v>
      </c>
      <c r="S426" s="591">
        <v>20</v>
      </c>
      <c r="T426" s="595">
        <v>1.5920000000000001</v>
      </c>
      <c r="U426" s="595">
        <v>8.85</v>
      </c>
      <c r="V426" s="595">
        <v>0.317</v>
      </c>
      <c r="W426" s="595"/>
      <c r="X426" s="595"/>
      <c r="Y426" s="595"/>
      <c r="Z426" s="595">
        <v>1.4999999999999999E-2</v>
      </c>
      <c r="AA426" s="595">
        <v>0.18</v>
      </c>
      <c r="AB426" s="581">
        <v>3.7</v>
      </c>
      <c r="AC426" s="581">
        <v>7.0999999999999994E-2</v>
      </c>
      <c r="AD426" s="592">
        <v>0.59</v>
      </c>
      <c r="AI426"/>
      <c r="AJ426"/>
    </row>
    <row r="427" spans="1:36" ht="30" x14ac:dyDescent="0.2">
      <c r="A427" s="510">
        <v>426</v>
      </c>
      <c r="B427" s="511" t="s">
        <v>1830</v>
      </c>
      <c r="C427" s="593" t="s">
        <v>1894</v>
      </c>
      <c r="D427" s="510">
        <v>50</v>
      </c>
      <c r="E427" s="510">
        <v>3</v>
      </c>
      <c r="F427" s="581">
        <v>400</v>
      </c>
      <c r="G427" s="598">
        <v>690</v>
      </c>
      <c r="H427" s="596">
        <v>7.4700000000000003E-2</v>
      </c>
      <c r="I427" s="596">
        <v>0.13800000000000001</v>
      </c>
      <c r="J427" s="596">
        <v>1.46</v>
      </c>
      <c r="K427" s="596">
        <v>0.123</v>
      </c>
      <c r="L427" s="596">
        <v>1.014</v>
      </c>
      <c r="M427" s="596">
        <v>1.014</v>
      </c>
      <c r="N427" s="596">
        <v>0.104</v>
      </c>
      <c r="O427" s="596">
        <v>2.2800000000000001E-2</v>
      </c>
      <c r="P427" s="597">
        <v>8.0000000000000002E-3</v>
      </c>
      <c r="Q427" s="607">
        <v>8.0000000000000002E-3</v>
      </c>
      <c r="R427" s="607">
        <v>8.0000000000000002E-3</v>
      </c>
      <c r="S427" s="591">
        <v>20</v>
      </c>
      <c r="T427" s="595">
        <v>1.5920000000000001</v>
      </c>
      <c r="U427" s="595">
        <v>8.85</v>
      </c>
      <c r="V427" s="595">
        <v>0.317</v>
      </c>
      <c r="W427" s="595"/>
      <c r="X427" s="595"/>
      <c r="Y427" s="595"/>
      <c r="Z427" s="595">
        <v>1.4999999999999999E-2</v>
      </c>
      <c r="AA427" s="595">
        <v>0.18</v>
      </c>
      <c r="AB427" s="581">
        <v>3.7</v>
      </c>
      <c r="AC427" s="581">
        <v>7.0999999999999994E-2</v>
      </c>
      <c r="AD427" s="592">
        <v>0.59</v>
      </c>
      <c r="AI427"/>
      <c r="AJ427"/>
    </row>
    <row r="428" spans="1:36" ht="30" x14ac:dyDescent="0.2">
      <c r="A428" s="510">
        <v>427</v>
      </c>
      <c r="B428" s="511" t="s">
        <v>1830</v>
      </c>
      <c r="C428" s="593" t="s">
        <v>1895</v>
      </c>
      <c r="D428" s="510">
        <v>50</v>
      </c>
      <c r="E428" s="510">
        <v>3</v>
      </c>
      <c r="F428" s="581">
        <v>380</v>
      </c>
      <c r="G428" s="598">
        <v>600</v>
      </c>
      <c r="H428" s="596">
        <v>7.4700000000000003E-2</v>
      </c>
      <c r="I428" s="596">
        <v>0.13800000000000001</v>
      </c>
      <c r="J428" s="596">
        <v>1.46</v>
      </c>
      <c r="K428" s="596">
        <v>0.123</v>
      </c>
      <c r="L428" s="596">
        <v>1.014</v>
      </c>
      <c r="M428" s="596">
        <v>1.014</v>
      </c>
      <c r="N428" s="596">
        <v>0.104</v>
      </c>
      <c r="O428" s="596">
        <v>2.2800000000000001E-2</v>
      </c>
      <c r="P428" s="597">
        <v>8.0000000000000002E-3</v>
      </c>
      <c r="Q428" s="607">
        <v>8.0000000000000002E-3</v>
      </c>
      <c r="R428" s="607">
        <v>8.0000000000000002E-3</v>
      </c>
      <c r="S428" s="591">
        <v>20</v>
      </c>
      <c r="T428" s="595">
        <v>1.5920000000000001</v>
      </c>
      <c r="U428" s="595">
        <v>8.85</v>
      </c>
      <c r="V428" s="595">
        <v>0.317</v>
      </c>
      <c r="W428" s="595"/>
      <c r="X428" s="595"/>
      <c r="Y428" s="595"/>
      <c r="Z428" s="595">
        <v>1.4999999999999999E-2</v>
      </c>
      <c r="AA428" s="595">
        <v>0.18</v>
      </c>
      <c r="AB428" s="581">
        <v>3.7</v>
      </c>
      <c r="AC428" s="581">
        <v>7.0999999999999994E-2</v>
      </c>
      <c r="AD428" s="592">
        <v>0.59</v>
      </c>
      <c r="AI428"/>
      <c r="AJ428"/>
    </row>
    <row r="429" spans="1:36" ht="30" x14ac:dyDescent="0.2">
      <c r="A429" s="510">
        <v>428</v>
      </c>
      <c r="B429" s="511" t="s">
        <v>1830</v>
      </c>
      <c r="C429" s="593" t="s">
        <v>1895</v>
      </c>
      <c r="D429" s="510">
        <v>50</v>
      </c>
      <c r="E429" s="510">
        <v>3</v>
      </c>
      <c r="F429" s="581">
        <v>400</v>
      </c>
      <c r="G429" s="598">
        <v>600</v>
      </c>
      <c r="H429" s="596">
        <v>7.4700000000000003E-2</v>
      </c>
      <c r="I429" s="596">
        <v>0.13800000000000001</v>
      </c>
      <c r="J429" s="596">
        <v>1.46</v>
      </c>
      <c r="K429" s="596">
        <v>0.123</v>
      </c>
      <c r="L429" s="596">
        <v>1.014</v>
      </c>
      <c r="M429" s="596">
        <v>1.014</v>
      </c>
      <c r="N429" s="596">
        <v>0.104</v>
      </c>
      <c r="O429" s="596">
        <v>2.2800000000000001E-2</v>
      </c>
      <c r="P429" s="597">
        <v>8.0000000000000002E-3</v>
      </c>
      <c r="Q429" s="607">
        <v>8.0000000000000002E-3</v>
      </c>
      <c r="R429" s="607">
        <v>8.0000000000000002E-3</v>
      </c>
      <c r="S429" s="591">
        <v>20</v>
      </c>
      <c r="T429" s="595">
        <v>1.5920000000000001</v>
      </c>
      <c r="U429" s="595">
        <v>8.85</v>
      </c>
      <c r="V429" s="595">
        <v>0.317</v>
      </c>
      <c r="W429" s="595"/>
      <c r="X429" s="595"/>
      <c r="Y429" s="595"/>
      <c r="Z429" s="595">
        <v>1.4999999999999999E-2</v>
      </c>
      <c r="AA429" s="595">
        <v>0.18</v>
      </c>
      <c r="AB429" s="581">
        <v>3.7</v>
      </c>
      <c r="AC429" s="581">
        <v>7.0999999999999994E-2</v>
      </c>
      <c r="AD429" s="592">
        <v>0.59</v>
      </c>
      <c r="AI429"/>
      <c r="AJ429"/>
    </row>
    <row r="430" spans="1:36" ht="45" x14ac:dyDescent="0.2">
      <c r="A430" s="510">
        <v>429</v>
      </c>
      <c r="B430" s="511" t="s">
        <v>1830</v>
      </c>
      <c r="C430" s="593" t="s">
        <v>1896</v>
      </c>
      <c r="D430" s="510">
        <v>50</v>
      </c>
      <c r="E430" s="510">
        <v>3</v>
      </c>
      <c r="F430" s="581">
        <v>380</v>
      </c>
      <c r="G430" s="598">
        <v>900</v>
      </c>
      <c r="H430" s="596">
        <v>8.5500000000000007E-2</v>
      </c>
      <c r="I430" s="596">
        <v>0.16600000000000001</v>
      </c>
      <c r="J430" s="596">
        <v>3.0459999999999998</v>
      </c>
      <c r="K430" s="596">
        <v>0.183</v>
      </c>
      <c r="L430" s="596">
        <v>1.3029999999999999</v>
      </c>
      <c r="M430" s="596">
        <v>1.3029999999999999</v>
      </c>
      <c r="N430" s="596">
        <v>0.13400000000000001</v>
      </c>
      <c r="O430" s="596">
        <v>3.4000000000000002E-2</v>
      </c>
      <c r="P430" s="597">
        <v>1.0999999999999999E-2</v>
      </c>
      <c r="Q430" s="607">
        <v>1.0999999999999999E-2</v>
      </c>
      <c r="R430" s="607">
        <v>1.0999999999999999E-2</v>
      </c>
      <c r="S430" s="591">
        <v>20</v>
      </c>
      <c r="T430" s="595">
        <v>2.1</v>
      </c>
      <c r="U430" s="595">
        <v>10.63</v>
      </c>
      <c r="V430" s="595">
        <v>0.13</v>
      </c>
      <c r="W430" s="595"/>
      <c r="X430" s="595"/>
      <c r="Y430" s="595"/>
      <c r="Z430" s="595">
        <v>1.7999999999999999E-2</v>
      </c>
      <c r="AA430" s="595">
        <v>0.22500000000000001</v>
      </c>
      <c r="AB430" s="581">
        <v>7.7</v>
      </c>
      <c r="AC430" s="581">
        <v>0.02</v>
      </c>
      <c r="AD430" s="592">
        <v>0.5</v>
      </c>
      <c r="AI430"/>
      <c r="AJ430"/>
    </row>
    <row r="431" spans="1:36" ht="45" x14ac:dyDescent="0.2">
      <c r="A431" s="510">
        <v>430</v>
      </c>
      <c r="B431" s="511" t="s">
        <v>1830</v>
      </c>
      <c r="C431" s="593" t="s">
        <v>1896</v>
      </c>
      <c r="D431" s="510">
        <v>50</v>
      </c>
      <c r="E431" s="510">
        <v>3</v>
      </c>
      <c r="F431" s="581">
        <v>400</v>
      </c>
      <c r="G431" s="598">
        <v>900</v>
      </c>
      <c r="H431" s="596">
        <v>8.5500000000000007E-2</v>
      </c>
      <c r="I431" s="596">
        <v>0.16600000000000001</v>
      </c>
      <c r="J431" s="596">
        <v>3.0459999999999998</v>
      </c>
      <c r="K431" s="596">
        <v>0.183</v>
      </c>
      <c r="L431" s="596">
        <v>1.3029999999999999</v>
      </c>
      <c r="M431" s="596">
        <v>1.3029999999999999</v>
      </c>
      <c r="N431" s="596">
        <v>0.13400000000000001</v>
      </c>
      <c r="O431" s="596">
        <v>3.4000000000000002E-2</v>
      </c>
      <c r="P431" s="597">
        <v>1.0999999999999999E-2</v>
      </c>
      <c r="Q431" s="607">
        <v>1.0999999999999999E-2</v>
      </c>
      <c r="R431" s="607">
        <v>1.0999999999999999E-2</v>
      </c>
      <c r="S431" s="591">
        <v>20</v>
      </c>
      <c r="T431" s="595">
        <v>2.1</v>
      </c>
      <c r="U431" s="595">
        <v>10.63</v>
      </c>
      <c r="V431" s="595">
        <v>0.13</v>
      </c>
      <c r="W431" s="595"/>
      <c r="X431" s="595"/>
      <c r="Y431" s="595"/>
      <c r="Z431" s="595">
        <v>1.7999999999999999E-2</v>
      </c>
      <c r="AA431" s="595">
        <v>0.22500000000000001</v>
      </c>
      <c r="AB431" s="581">
        <v>7.7</v>
      </c>
      <c r="AC431" s="581">
        <v>0.02</v>
      </c>
      <c r="AD431" s="592">
        <v>0.5</v>
      </c>
      <c r="AI431"/>
      <c r="AJ431"/>
    </row>
    <row r="432" spans="1:36" ht="45" x14ac:dyDescent="0.2">
      <c r="A432" s="510">
        <v>431</v>
      </c>
      <c r="B432" s="511" t="s">
        <v>1830</v>
      </c>
      <c r="C432" s="593" t="s">
        <v>1897</v>
      </c>
      <c r="D432" s="510">
        <v>50</v>
      </c>
      <c r="E432" s="510">
        <v>3</v>
      </c>
      <c r="F432" s="581">
        <v>380</v>
      </c>
      <c r="G432" s="598">
        <v>840</v>
      </c>
      <c r="H432" s="596">
        <v>8.5500000000000007E-2</v>
      </c>
      <c r="I432" s="596">
        <v>0.16600000000000001</v>
      </c>
      <c r="J432" s="596">
        <v>3.0459999999999998</v>
      </c>
      <c r="K432" s="596">
        <v>0.183</v>
      </c>
      <c r="L432" s="596">
        <v>1.3029999999999999</v>
      </c>
      <c r="M432" s="596">
        <v>1.3029999999999999</v>
      </c>
      <c r="N432" s="596">
        <v>0.13400000000000001</v>
      </c>
      <c r="O432" s="596">
        <v>3.4000000000000002E-2</v>
      </c>
      <c r="P432" s="597">
        <v>1.0999999999999999E-2</v>
      </c>
      <c r="Q432" s="607">
        <v>1.0999999999999999E-2</v>
      </c>
      <c r="R432" s="607">
        <v>1.0999999999999999E-2</v>
      </c>
      <c r="S432" s="591">
        <v>20</v>
      </c>
      <c r="T432" s="595">
        <v>2.1</v>
      </c>
      <c r="U432" s="595">
        <v>10.63</v>
      </c>
      <c r="V432" s="595">
        <v>0.13</v>
      </c>
      <c r="W432" s="595"/>
      <c r="X432" s="595"/>
      <c r="Y432" s="595"/>
      <c r="Z432" s="595">
        <v>1.7999999999999999E-2</v>
      </c>
      <c r="AA432" s="595">
        <v>0.22500000000000001</v>
      </c>
      <c r="AB432" s="581">
        <v>7.7</v>
      </c>
      <c r="AC432" s="581">
        <v>0.02</v>
      </c>
      <c r="AD432" s="592">
        <v>0.5</v>
      </c>
      <c r="AI432"/>
      <c r="AJ432"/>
    </row>
    <row r="433" spans="1:36" ht="45" x14ac:dyDescent="0.2">
      <c r="A433" s="510">
        <v>432</v>
      </c>
      <c r="B433" s="511" t="s">
        <v>1830</v>
      </c>
      <c r="C433" s="593" t="s">
        <v>1897</v>
      </c>
      <c r="D433" s="510">
        <v>50</v>
      </c>
      <c r="E433" s="510">
        <v>3</v>
      </c>
      <c r="F433" s="581">
        <v>400</v>
      </c>
      <c r="G433" s="598">
        <v>840</v>
      </c>
      <c r="H433" s="596">
        <v>8.5500000000000007E-2</v>
      </c>
      <c r="I433" s="596">
        <v>0.16600000000000001</v>
      </c>
      <c r="J433" s="596">
        <v>3.0459999999999998</v>
      </c>
      <c r="K433" s="596">
        <v>0.183</v>
      </c>
      <c r="L433" s="596">
        <v>1.3029999999999999</v>
      </c>
      <c r="M433" s="596">
        <v>1.3029999999999999</v>
      </c>
      <c r="N433" s="596">
        <v>0.13400000000000001</v>
      </c>
      <c r="O433" s="596">
        <v>3.4000000000000002E-2</v>
      </c>
      <c r="P433" s="597">
        <v>1.0999999999999999E-2</v>
      </c>
      <c r="Q433" s="607">
        <v>1.0999999999999999E-2</v>
      </c>
      <c r="R433" s="607">
        <v>1.0999999999999999E-2</v>
      </c>
      <c r="S433" s="591">
        <v>20</v>
      </c>
      <c r="T433" s="595">
        <v>2.1</v>
      </c>
      <c r="U433" s="595">
        <v>10.63</v>
      </c>
      <c r="V433" s="595">
        <v>0.13</v>
      </c>
      <c r="W433" s="595"/>
      <c r="X433" s="595"/>
      <c r="Y433" s="595"/>
      <c r="Z433" s="595">
        <v>1.7999999999999999E-2</v>
      </c>
      <c r="AA433" s="595">
        <v>0.22500000000000001</v>
      </c>
      <c r="AB433" s="581">
        <v>7.7</v>
      </c>
      <c r="AC433" s="581">
        <v>0.02</v>
      </c>
      <c r="AD433" s="592">
        <v>0.5</v>
      </c>
      <c r="AI433"/>
      <c r="AJ433"/>
    </row>
    <row r="434" spans="1:36" ht="30" x14ac:dyDescent="0.2">
      <c r="A434" s="510">
        <v>433</v>
      </c>
      <c r="B434" s="511" t="s">
        <v>1830</v>
      </c>
      <c r="C434" s="593" t="s">
        <v>1898</v>
      </c>
      <c r="D434" s="510">
        <v>50</v>
      </c>
      <c r="E434" s="510">
        <v>3</v>
      </c>
      <c r="F434" s="581">
        <v>380</v>
      </c>
      <c r="G434" s="598">
        <v>800</v>
      </c>
      <c r="H434" s="596">
        <v>8.5500000000000007E-2</v>
      </c>
      <c r="I434" s="596">
        <v>0.16600000000000001</v>
      </c>
      <c r="J434" s="596">
        <v>3.0459999999999998</v>
      </c>
      <c r="K434" s="596">
        <v>0.183</v>
      </c>
      <c r="L434" s="596">
        <v>1.3029999999999999</v>
      </c>
      <c r="M434" s="596">
        <v>1.3029999999999999</v>
      </c>
      <c r="N434" s="596">
        <v>0.13400000000000001</v>
      </c>
      <c r="O434" s="596">
        <v>3.4000000000000002E-2</v>
      </c>
      <c r="P434" s="597">
        <v>1.0999999999999999E-2</v>
      </c>
      <c r="Q434" s="607">
        <v>1.0999999999999999E-2</v>
      </c>
      <c r="R434" s="607">
        <v>1.0999999999999999E-2</v>
      </c>
      <c r="S434" s="591">
        <v>20</v>
      </c>
      <c r="T434" s="595">
        <v>2.1</v>
      </c>
      <c r="U434" s="595">
        <v>10.63</v>
      </c>
      <c r="V434" s="595">
        <v>0.13</v>
      </c>
      <c r="W434" s="595"/>
      <c r="X434" s="595"/>
      <c r="Y434" s="595"/>
      <c r="Z434" s="595">
        <v>1.7999999999999999E-2</v>
      </c>
      <c r="AA434" s="595">
        <v>0.22500000000000001</v>
      </c>
      <c r="AB434" s="581">
        <v>7.7</v>
      </c>
      <c r="AC434" s="581">
        <v>0.02</v>
      </c>
      <c r="AD434" s="592">
        <v>0.5</v>
      </c>
      <c r="AI434"/>
      <c r="AJ434"/>
    </row>
    <row r="435" spans="1:36" ht="30" x14ac:dyDescent="0.2">
      <c r="A435" s="510">
        <v>434</v>
      </c>
      <c r="B435" s="511" t="s">
        <v>1830</v>
      </c>
      <c r="C435" s="593" t="s">
        <v>1898</v>
      </c>
      <c r="D435" s="510">
        <v>50</v>
      </c>
      <c r="E435" s="510">
        <v>3</v>
      </c>
      <c r="F435" s="581">
        <v>400</v>
      </c>
      <c r="G435" s="598">
        <v>800</v>
      </c>
      <c r="H435" s="596">
        <v>8.5500000000000007E-2</v>
      </c>
      <c r="I435" s="596">
        <v>0.16600000000000001</v>
      </c>
      <c r="J435" s="596">
        <v>3.0459999999999998</v>
      </c>
      <c r="K435" s="596">
        <v>0.183</v>
      </c>
      <c r="L435" s="596">
        <v>1.3029999999999999</v>
      </c>
      <c r="M435" s="596">
        <v>1.3029999999999999</v>
      </c>
      <c r="N435" s="596">
        <v>0.13400000000000001</v>
      </c>
      <c r="O435" s="596">
        <v>3.4000000000000002E-2</v>
      </c>
      <c r="P435" s="597">
        <v>1.0999999999999999E-2</v>
      </c>
      <c r="Q435" s="607">
        <v>1.0999999999999999E-2</v>
      </c>
      <c r="R435" s="607">
        <v>1.0999999999999999E-2</v>
      </c>
      <c r="S435" s="591">
        <v>20</v>
      </c>
      <c r="T435" s="595">
        <v>2.1</v>
      </c>
      <c r="U435" s="595">
        <v>10.63</v>
      </c>
      <c r="V435" s="595">
        <v>0.13</v>
      </c>
      <c r="W435" s="595"/>
      <c r="X435" s="595"/>
      <c r="Y435" s="595"/>
      <c r="Z435" s="595">
        <v>1.7999999999999999E-2</v>
      </c>
      <c r="AA435" s="595">
        <v>0.22500000000000001</v>
      </c>
      <c r="AB435" s="581">
        <v>7.7</v>
      </c>
      <c r="AC435" s="581">
        <v>0.02</v>
      </c>
      <c r="AD435" s="592">
        <v>0.5</v>
      </c>
      <c r="AI435"/>
      <c r="AJ435"/>
    </row>
    <row r="436" spans="1:36" ht="30" x14ac:dyDescent="0.2">
      <c r="A436" s="510">
        <v>435</v>
      </c>
      <c r="B436" s="511" t="s">
        <v>1830</v>
      </c>
      <c r="C436" s="593" t="s">
        <v>1899</v>
      </c>
      <c r="D436" s="510">
        <v>50</v>
      </c>
      <c r="E436" s="510">
        <v>3</v>
      </c>
      <c r="F436" s="581">
        <v>380</v>
      </c>
      <c r="G436" s="598">
        <v>730</v>
      </c>
      <c r="H436" s="596">
        <v>8.5500000000000007E-2</v>
      </c>
      <c r="I436" s="596">
        <v>0.16600000000000001</v>
      </c>
      <c r="J436" s="596">
        <v>3.0459999999999998</v>
      </c>
      <c r="K436" s="596">
        <v>0.183</v>
      </c>
      <c r="L436" s="596">
        <v>1.3029999999999999</v>
      </c>
      <c r="M436" s="596">
        <v>1.3029999999999999</v>
      </c>
      <c r="N436" s="596">
        <v>0.13400000000000001</v>
      </c>
      <c r="O436" s="596">
        <v>3.4000000000000002E-2</v>
      </c>
      <c r="P436" s="597">
        <v>1.0999999999999999E-2</v>
      </c>
      <c r="Q436" s="607">
        <v>1.0999999999999999E-2</v>
      </c>
      <c r="R436" s="607">
        <v>1.0999999999999999E-2</v>
      </c>
      <c r="S436" s="591">
        <v>20</v>
      </c>
      <c r="T436" s="595">
        <v>2.1</v>
      </c>
      <c r="U436" s="595">
        <v>10.63</v>
      </c>
      <c r="V436" s="595">
        <v>0.13</v>
      </c>
      <c r="W436" s="595"/>
      <c r="X436" s="595"/>
      <c r="Y436" s="595"/>
      <c r="Z436" s="595">
        <v>1.7999999999999999E-2</v>
      </c>
      <c r="AA436" s="595">
        <v>0.22500000000000001</v>
      </c>
      <c r="AB436" s="581">
        <v>7.7</v>
      </c>
      <c r="AC436" s="581">
        <v>0.02</v>
      </c>
      <c r="AD436" s="592">
        <v>0.5</v>
      </c>
      <c r="AI436"/>
      <c r="AJ436"/>
    </row>
    <row r="437" spans="1:36" ht="30" x14ac:dyDescent="0.2">
      <c r="A437" s="510">
        <v>436</v>
      </c>
      <c r="B437" s="511" t="s">
        <v>1830</v>
      </c>
      <c r="C437" s="593" t="s">
        <v>1899</v>
      </c>
      <c r="D437" s="510">
        <v>50</v>
      </c>
      <c r="E437" s="510">
        <v>3</v>
      </c>
      <c r="F437" s="581">
        <v>400</v>
      </c>
      <c r="G437" s="598">
        <v>730</v>
      </c>
      <c r="H437" s="596">
        <v>8.5500000000000007E-2</v>
      </c>
      <c r="I437" s="596">
        <v>0.16600000000000001</v>
      </c>
      <c r="J437" s="596">
        <v>3.0459999999999998</v>
      </c>
      <c r="K437" s="596">
        <v>0.183</v>
      </c>
      <c r="L437" s="596">
        <v>1.3029999999999999</v>
      </c>
      <c r="M437" s="596">
        <v>1.3029999999999999</v>
      </c>
      <c r="N437" s="596">
        <v>0.13400000000000001</v>
      </c>
      <c r="O437" s="596">
        <v>3.4000000000000002E-2</v>
      </c>
      <c r="P437" s="597">
        <v>1.0999999999999999E-2</v>
      </c>
      <c r="Q437" s="607">
        <v>1.0999999999999999E-2</v>
      </c>
      <c r="R437" s="607">
        <v>1.0999999999999999E-2</v>
      </c>
      <c r="S437" s="591">
        <v>20</v>
      </c>
      <c r="T437" s="595">
        <v>2.1</v>
      </c>
      <c r="U437" s="595">
        <v>10.63</v>
      </c>
      <c r="V437" s="595">
        <v>0.13</v>
      </c>
      <c r="W437" s="595"/>
      <c r="X437" s="595"/>
      <c r="Y437" s="595"/>
      <c r="Z437" s="595">
        <v>1.7999999999999999E-2</v>
      </c>
      <c r="AA437" s="595">
        <v>0.22500000000000001</v>
      </c>
      <c r="AB437" s="581">
        <v>7.7</v>
      </c>
      <c r="AC437" s="581">
        <v>0.02</v>
      </c>
      <c r="AD437" s="592">
        <v>0.5</v>
      </c>
      <c r="AI437"/>
      <c r="AJ437"/>
    </row>
    <row r="438" spans="1:36" ht="30" x14ac:dyDescent="0.2">
      <c r="A438" s="510">
        <v>437</v>
      </c>
      <c r="B438" s="511" t="s">
        <v>1830</v>
      </c>
      <c r="C438" s="593" t="s">
        <v>1900</v>
      </c>
      <c r="D438" s="510">
        <v>50</v>
      </c>
      <c r="E438" s="510">
        <v>3</v>
      </c>
      <c r="F438" s="581">
        <v>380</v>
      </c>
      <c r="G438" s="598">
        <v>640</v>
      </c>
      <c r="H438" s="596">
        <v>8.5500000000000007E-2</v>
      </c>
      <c r="I438" s="596">
        <v>0.16600000000000001</v>
      </c>
      <c r="J438" s="596">
        <v>3.0459999999999998</v>
      </c>
      <c r="K438" s="596">
        <v>0.183</v>
      </c>
      <c r="L438" s="596">
        <v>1.3029999999999999</v>
      </c>
      <c r="M438" s="596">
        <v>1.3029999999999999</v>
      </c>
      <c r="N438" s="596">
        <v>0.13400000000000001</v>
      </c>
      <c r="O438" s="596">
        <v>3.4000000000000002E-2</v>
      </c>
      <c r="P438" s="597">
        <v>1.0999999999999999E-2</v>
      </c>
      <c r="Q438" s="607">
        <v>1.0999999999999999E-2</v>
      </c>
      <c r="R438" s="607">
        <v>1.0999999999999999E-2</v>
      </c>
      <c r="S438" s="591">
        <v>20</v>
      </c>
      <c r="T438" s="595">
        <v>2.1</v>
      </c>
      <c r="U438" s="595">
        <v>10.63</v>
      </c>
      <c r="V438" s="595">
        <v>0.13</v>
      </c>
      <c r="W438" s="595"/>
      <c r="X438" s="595"/>
      <c r="Y438" s="595"/>
      <c r="Z438" s="595">
        <v>1.7999999999999999E-2</v>
      </c>
      <c r="AA438" s="595">
        <v>0.22500000000000001</v>
      </c>
      <c r="AB438" s="581">
        <v>7.7</v>
      </c>
      <c r="AC438" s="581">
        <v>0.02</v>
      </c>
      <c r="AD438" s="592">
        <v>0.5</v>
      </c>
      <c r="AI438"/>
      <c r="AJ438"/>
    </row>
    <row r="439" spans="1:36" ht="30" x14ac:dyDescent="0.2">
      <c r="A439" s="510">
        <v>438</v>
      </c>
      <c r="B439" s="511" t="s">
        <v>1830</v>
      </c>
      <c r="C439" s="593" t="s">
        <v>1900</v>
      </c>
      <c r="D439" s="510">
        <v>50</v>
      </c>
      <c r="E439" s="510">
        <v>3</v>
      </c>
      <c r="F439" s="581">
        <v>400</v>
      </c>
      <c r="G439" s="598">
        <v>640</v>
      </c>
      <c r="H439" s="596">
        <v>8.5500000000000007E-2</v>
      </c>
      <c r="I439" s="596">
        <v>0.16600000000000001</v>
      </c>
      <c r="J439" s="596">
        <v>3.0459999999999998</v>
      </c>
      <c r="K439" s="596">
        <v>0.183</v>
      </c>
      <c r="L439" s="596">
        <v>1.3029999999999999</v>
      </c>
      <c r="M439" s="596">
        <v>1.3029999999999999</v>
      </c>
      <c r="N439" s="596">
        <v>0.13400000000000001</v>
      </c>
      <c r="O439" s="596">
        <v>3.4000000000000002E-2</v>
      </c>
      <c r="P439" s="597">
        <v>1.0999999999999999E-2</v>
      </c>
      <c r="Q439" s="607">
        <v>1.0999999999999999E-2</v>
      </c>
      <c r="R439" s="607">
        <v>1.0999999999999999E-2</v>
      </c>
      <c r="S439" s="591">
        <v>20</v>
      </c>
      <c r="T439" s="595">
        <v>2.1</v>
      </c>
      <c r="U439" s="595">
        <v>10.63</v>
      </c>
      <c r="V439" s="595">
        <v>0.13</v>
      </c>
      <c r="W439" s="595"/>
      <c r="X439" s="595"/>
      <c r="Y439" s="595"/>
      <c r="Z439" s="595">
        <v>1.7999999999999999E-2</v>
      </c>
      <c r="AA439" s="595">
        <v>0.22500000000000001</v>
      </c>
      <c r="AB439" s="581">
        <v>7.7</v>
      </c>
      <c r="AC439" s="581">
        <v>0.02</v>
      </c>
      <c r="AD439" s="592">
        <v>0.5</v>
      </c>
      <c r="AI439"/>
      <c r="AJ439"/>
    </row>
    <row r="440" spans="1:36" ht="45" x14ac:dyDescent="0.2">
      <c r="A440" s="510">
        <v>439</v>
      </c>
      <c r="B440" s="511" t="s">
        <v>1830</v>
      </c>
      <c r="C440" s="593" t="s">
        <v>1901</v>
      </c>
      <c r="D440" s="510">
        <v>50</v>
      </c>
      <c r="E440" s="510">
        <v>3</v>
      </c>
      <c r="F440" s="581">
        <v>380</v>
      </c>
      <c r="G440" s="598">
        <v>1016</v>
      </c>
      <c r="H440" s="596">
        <v>7.46E-2</v>
      </c>
      <c r="I440" s="596">
        <v>0.158</v>
      </c>
      <c r="J440" s="596">
        <v>3.577</v>
      </c>
      <c r="K440" s="596">
        <v>0.185</v>
      </c>
      <c r="L440" s="596">
        <v>1.4730000000000001</v>
      </c>
      <c r="M440" s="596">
        <v>1.4730000000000001</v>
      </c>
      <c r="N440" s="596">
        <v>0.13</v>
      </c>
      <c r="O440" s="596">
        <v>4.2599999999999999E-2</v>
      </c>
      <c r="P440" s="597">
        <v>8.9999999999999993E-3</v>
      </c>
      <c r="Q440" s="607">
        <v>8.9999999999999993E-3</v>
      </c>
      <c r="R440" s="607">
        <v>8.9999999999999993E-3</v>
      </c>
      <c r="S440" s="591">
        <v>20</v>
      </c>
      <c r="T440" s="595">
        <v>2.2999999999999998</v>
      </c>
      <c r="U440" s="595">
        <v>10.63</v>
      </c>
      <c r="V440" s="595">
        <v>0.13</v>
      </c>
      <c r="W440" s="595"/>
      <c r="X440" s="595"/>
      <c r="Y440" s="595"/>
      <c r="Z440" s="595">
        <v>1.7000000000000001E-2</v>
      </c>
      <c r="AA440" s="595">
        <v>0.23400000000000001</v>
      </c>
      <c r="AB440" s="581">
        <v>8.3000000000000007</v>
      </c>
      <c r="AC440" s="581">
        <v>2.1999999999999999E-2</v>
      </c>
      <c r="AD440" s="592">
        <v>0.33</v>
      </c>
      <c r="AI440"/>
      <c r="AJ440"/>
    </row>
    <row r="441" spans="1:36" ht="45" x14ac:dyDescent="0.2">
      <c r="A441" s="510">
        <v>440</v>
      </c>
      <c r="B441" s="511" t="s">
        <v>1830</v>
      </c>
      <c r="C441" s="593" t="s">
        <v>1901</v>
      </c>
      <c r="D441" s="510">
        <v>50</v>
      </c>
      <c r="E441" s="510">
        <v>3</v>
      </c>
      <c r="F441" s="581">
        <v>400</v>
      </c>
      <c r="G441" s="598">
        <v>1016</v>
      </c>
      <c r="H441" s="596">
        <v>7.46E-2</v>
      </c>
      <c r="I441" s="596">
        <v>0.158</v>
      </c>
      <c r="J441" s="596">
        <v>3.577</v>
      </c>
      <c r="K441" s="596">
        <v>0.185</v>
      </c>
      <c r="L441" s="596">
        <v>1.4730000000000001</v>
      </c>
      <c r="M441" s="596">
        <v>1.4730000000000001</v>
      </c>
      <c r="N441" s="596">
        <v>0.13</v>
      </c>
      <c r="O441" s="596">
        <v>4.2599999999999999E-2</v>
      </c>
      <c r="P441" s="597">
        <v>8.9999999999999993E-3</v>
      </c>
      <c r="Q441" s="607">
        <v>8.9999999999999993E-3</v>
      </c>
      <c r="R441" s="607">
        <v>8.9999999999999993E-3</v>
      </c>
      <c r="S441" s="591">
        <v>20</v>
      </c>
      <c r="T441" s="595">
        <v>2.2999999999999998</v>
      </c>
      <c r="U441" s="595">
        <v>10.63</v>
      </c>
      <c r="V441" s="595">
        <v>0.13</v>
      </c>
      <c r="W441" s="595"/>
      <c r="X441" s="595"/>
      <c r="Y441" s="595"/>
      <c r="Z441" s="595">
        <v>1.7000000000000001E-2</v>
      </c>
      <c r="AA441" s="595">
        <v>0.23400000000000001</v>
      </c>
      <c r="AB441" s="581">
        <v>8.3000000000000007</v>
      </c>
      <c r="AC441" s="581">
        <v>2.1999999999999999E-2</v>
      </c>
      <c r="AD441" s="592">
        <v>0.33</v>
      </c>
      <c r="AI441"/>
      <c r="AJ441"/>
    </row>
    <row r="442" spans="1:36" ht="45" x14ac:dyDescent="0.2">
      <c r="A442" s="510">
        <v>441</v>
      </c>
      <c r="B442" s="511" t="s">
        <v>1830</v>
      </c>
      <c r="C442" s="593" t="s">
        <v>1902</v>
      </c>
      <c r="D442" s="510">
        <v>50</v>
      </c>
      <c r="E442" s="510">
        <v>3</v>
      </c>
      <c r="F442" s="581">
        <v>380</v>
      </c>
      <c r="G442" s="598">
        <v>975</v>
      </c>
      <c r="H442" s="596">
        <v>7.46E-2</v>
      </c>
      <c r="I442" s="596">
        <v>0.158</v>
      </c>
      <c r="J442" s="596">
        <v>3.577</v>
      </c>
      <c r="K442" s="596">
        <v>0.185</v>
      </c>
      <c r="L442" s="596">
        <v>1.4730000000000001</v>
      </c>
      <c r="M442" s="596">
        <v>1.4730000000000001</v>
      </c>
      <c r="N442" s="596">
        <v>0.13</v>
      </c>
      <c r="O442" s="596">
        <v>4.2599999999999999E-2</v>
      </c>
      <c r="P442" s="597">
        <v>8.9999999999999993E-3</v>
      </c>
      <c r="Q442" s="607">
        <v>8.9999999999999993E-3</v>
      </c>
      <c r="R442" s="607">
        <v>8.9999999999999993E-3</v>
      </c>
      <c r="S442" s="591">
        <v>20</v>
      </c>
      <c r="T442" s="595">
        <v>2.2999999999999998</v>
      </c>
      <c r="U442" s="595">
        <v>10.63</v>
      </c>
      <c r="V442" s="595">
        <v>0.13</v>
      </c>
      <c r="W442" s="595"/>
      <c r="X442" s="595"/>
      <c r="Y442" s="595"/>
      <c r="Z442" s="595">
        <v>1.7000000000000001E-2</v>
      </c>
      <c r="AA442" s="595">
        <v>0.23400000000000001</v>
      </c>
      <c r="AB442" s="581">
        <v>8.3000000000000007</v>
      </c>
      <c r="AC442" s="581">
        <v>2.1999999999999999E-2</v>
      </c>
      <c r="AD442" s="592">
        <v>0.33</v>
      </c>
      <c r="AI442"/>
      <c r="AJ442"/>
    </row>
    <row r="443" spans="1:36" ht="45" x14ac:dyDescent="0.2">
      <c r="A443" s="510">
        <v>442</v>
      </c>
      <c r="B443" s="511" t="s">
        <v>1830</v>
      </c>
      <c r="C443" s="593" t="s">
        <v>1902</v>
      </c>
      <c r="D443" s="510">
        <v>50</v>
      </c>
      <c r="E443" s="510">
        <v>3</v>
      </c>
      <c r="F443" s="581">
        <v>400</v>
      </c>
      <c r="G443" s="598">
        <v>975</v>
      </c>
      <c r="H443" s="596">
        <v>7.46E-2</v>
      </c>
      <c r="I443" s="596">
        <v>0.158</v>
      </c>
      <c r="J443" s="596">
        <v>3.577</v>
      </c>
      <c r="K443" s="596">
        <v>0.185</v>
      </c>
      <c r="L443" s="596">
        <v>1.4730000000000001</v>
      </c>
      <c r="M443" s="596">
        <v>1.4730000000000001</v>
      </c>
      <c r="N443" s="596">
        <v>0.13</v>
      </c>
      <c r="O443" s="596">
        <v>4.2599999999999999E-2</v>
      </c>
      <c r="P443" s="597">
        <v>8.9999999999999993E-3</v>
      </c>
      <c r="Q443" s="607">
        <v>8.9999999999999993E-3</v>
      </c>
      <c r="R443" s="607">
        <v>8.9999999999999993E-3</v>
      </c>
      <c r="S443" s="591">
        <v>20</v>
      </c>
      <c r="T443" s="595">
        <v>2.2999999999999998</v>
      </c>
      <c r="U443" s="595">
        <v>10.63</v>
      </c>
      <c r="V443" s="595">
        <v>0.13</v>
      </c>
      <c r="W443" s="595"/>
      <c r="X443" s="595"/>
      <c r="Y443" s="595"/>
      <c r="Z443" s="595">
        <v>1.7000000000000001E-2</v>
      </c>
      <c r="AA443" s="595">
        <v>0.23400000000000001</v>
      </c>
      <c r="AB443" s="581">
        <v>8.3000000000000007</v>
      </c>
      <c r="AC443" s="581">
        <v>2.1999999999999999E-2</v>
      </c>
      <c r="AD443" s="592">
        <v>0.33</v>
      </c>
      <c r="AI443"/>
      <c r="AJ443"/>
    </row>
    <row r="444" spans="1:36" ht="30" x14ac:dyDescent="0.2">
      <c r="A444" s="510">
        <v>443</v>
      </c>
      <c r="B444" s="511" t="s">
        <v>1830</v>
      </c>
      <c r="C444" s="593" t="s">
        <v>1903</v>
      </c>
      <c r="D444" s="510">
        <v>50</v>
      </c>
      <c r="E444" s="510">
        <v>3</v>
      </c>
      <c r="F444" s="581">
        <v>380</v>
      </c>
      <c r="G444" s="598">
        <v>930</v>
      </c>
      <c r="H444" s="596">
        <v>7.46E-2</v>
      </c>
      <c r="I444" s="596">
        <v>0.158</v>
      </c>
      <c r="J444" s="596">
        <v>3.577</v>
      </c>
      <c r="K444" s="596">
        <v>0.185</v>
      </c>
      <c r="L444" s="596">
        <v>1.4730000000000001</v>
      </c>
      <c r="M444" s="596">
        <v>1.4730000000000001</v>
      </c>
      <c r="N444" s="596">
        <v>0.13</v>
      </c>
      <c r="O444" s="596">
        <v>4.2599999999999999E-2</v>
      </c>
      <c r="P444" s="597">
        <v>8.9999999999999993E-3</v>
      </c>
      <c r="Q444" s="607">
        <v>8.9999999999999993E-3</v>
      </c>
      <c r="R444" s="607">
        <v>8.9999999999999993E-3</v>
      </c>
      <c r="S444" s="591">
        <v>20</v>
      </c>
      <c r="T444" s="595">
        <v>2.2999999999999998</v>
      </c>
      <c r="U444" s="595">
        <v>10.63</v>
      </c>
      <c r="V444" s="595">
        <v>0.13</v>
      </c>
      <c r="W444" s="595"/>
      <c r="X444" s="595"/>
      <c r="Y444" s="595"/>
      <c r="Z444" s="595">
        <v>1.7000000000000001E-2</v>
      </c>
      <c r="AA444" s="595">
        <v>0.23400000000000001</v>
      </c>
      <c r="AB444" s="581">
        <v>8.3000000000000007</v>
      </c>
      <c r="AC444" s="581">
        <v>2.1999999999999999E-2</v>
      </c>
      <c r="AD444" s="592">
        <v>0.33</v>
      </c>
      <c r="AI444"/>
      <c r="AJ444"/>
    </row>
    <row r="445" spans="1:36" ht="30" x14ac:dyDescent="0.2">
      <c r="A445" s="510">
        <v>444</v>
      </c>
      <c r="B445" s="511" t="s">
        <v>1830</v>
      </c>
      <c r="C445" s="593" t="s">
        <v>1903</v>
      </c>
      <c r="D445" s="510">
        <v>50</v>
      </c>
      <c r="E445" s="510">
        <v>3</v>
      </c>
      <c r="F445" s="581">
        <v>400</v>
      </c>
      <c r="G445" s="598">
        <v>930</v>
      </c>
      <c r="H445" s="596">
        <v>7.46E-2</v>
      </c>
      <c r="I445" s="596">
        <v>0.158</v>
      </c>
      <c r="J445" s="596">
        <v>3.577</v>
      </c>
      <c r="K445" s="596">
        <v>0.185</v>
      </c>
      <c r="L445" s="596">
        <v>1.4730000000000001</v>
      </c>
      <c r="M445" s="596">
        <v>1.4730000000000001</v>
      </c>
      <c r="N445" s="596">
        <v>0.13</v>
      </c>
      <c r="O445" s="596">
        <v>4.2599999999999999E-2</v>
      </c>
      <c r="P445" s="597">
        <v>8.9999999999999993E-3</v>
      </c>
      <c r="Q445" s="607">
        <v>8.9999999999999993E-3</v>
      </c>
      <c r="R445" s="607">
        <v>8.9999999999999993E-3</v>
      </c>
      <c r="S445" s="591">
        <v>20</v>
      </c>
      <c r="T445" s="595">
        <v>2.2999999999999998</v>
      </c>
      <c r="U445" s="595">
        <v>10.63</v>
      </c>
      <c r="V445" s="595">
        <v>0.13</v>
      </c>
      <c r="W445" s="595"/>
      <c r="X445" s="595"/>
      <c r="Y445" s="595"/>
      <c r="Z445" s="595">
        <v>1.7000000000000001E-2</v>
      </c>
      <c r="AA445" s="595">
        <v>0.23400000000000001</v>
      </c>
      <c r="AB445" s="581">
        <v>8.3000000000000007</v>
      </c>
      <c r="AC445" s="581">
        <v>2.1999999999999999E-2</v>
      </c>
      <c r="AD445" s="592">
        <v>0.33</v>
      </c>
      <c r="AI445"/>
      <c r="AJ445"/>
    </row>
    <row r="446" spans="1:36" ht="30" x14ac:dyDescent="0.2">
      <c r="A446" s="510">
        <v>445</v>
      </c>
      <c r="B446" s="511" t="s">
        <v>1830</v>
      </c>
      <c r="C446" s="593" t="s">
        <v>1904</v>
      </c>
      <c r="D446" s="510">
        <v>50</v>
      </c>
      <c r="E446" s="510">
        <v>3</v>
      </c>
      <c r="F446" s="581">
        <v>380</v>
      </c>
      <c r="G446" s="598">
        <v>850</v>
      </c>
      <c r="H446" s="596">
        <v>7.46E-2</v>
      </c>
      <c r="I446" s="596">
        <v>0.158</v>
      </c>
      <c r="J446" s="596">
        <v>3.577</v>
      </c>
      <c r="K446" s="596">
        <v>0.185</v>
      </c>
      <c r="L446" s="596">
        <v>1.4730000000000001</v>
      </c>
      <c r="M446" s="596">
        <v>1.4730000000000001</v>
      </c>
      <c r="N446" s="596">
        <v>0.13</v>
      </c>
      <c r="O446" s="596">
        <v>4.2599999999999999E-2</v>
      </c>
      <c r="P446" s="597">
        <v>8.9999999999999993E-3</v>
      </c>
      <c r="Q446" s="607">
        <v>8.9999999999999993E-3</v>
      </c>
      <c r="R446" s="607">
        <v>8.9999999999999993E-3</v>
      </c>
      <c r="S446" s="591">
        <v>20</v>
      </c>
      <c r="T446" s="595">
        <v>2.2999999999999998</v>
      </c>
      <c r="U446" s="595">
        <v>10.63</v>
      </c>
      <c r="V446" s="595">
        <v>0.13</v>
      </c>
      <c r="W446" s="595"/>
      <c r="X446" s="595"/>
      <c r="Y446" s="595"/>
      <c r="Z446" s="595">
        <v>1.7000000000000001E-2</v>
      </c>
      <c r="AA446" s="595">
        <v>0.23400000000000001</v>
      </c>
      <c r="AB446" s="581">
        <v>8.3000000000000007</v>
      </c>
      <c r="AC446" s="581">
        <v>2.1999999999999999E-2</v>
      </c>
      <c r="AD446" s="592">
        <v>0.33</v>
      </c>
      <c r="AI446"/>
      <c r="AJ446"/>
    </row>
    <row r="447" spans="1:36" ht="30" x14ac:dyDescent="0.2">
      <c r="A447" s="510">
        <v>446</v>
      </c>
      <c r="B447" s="511" t="s">
        <v>1830</v>
      </c>
      <c r="C447" s="593" t="s">
        <v>1904</v>
      </c>
      <c r="D447" s="510">
        <v>50</v>
      </c>
      <c r="E447" s="510">
        <v>3</v>
      </c>
      <c r="F447" s="581">
        <v>400</v>
      </c>
      <c r="G447" s="598">
        <v>850</v>
      </c>
      <c r="H447" s="596">
        <v>7.46E-2</v>
      </c>
      <c r="I447" s="596">
        <v>0.158</v>
      </c>
      <c r="J447" s="596">
        <v>3.577</v>
      </c>
      <c r="K447" s="596">
        <v>0.185</v>
      </c>
      <c r="L447" s="596">
        <v>1.4730000000000001</v>
      </c>
      <c r="M447" s="596">
        <v>1.4730000000000001</v>
      </c>
      <c r="N447" s="596">
        <v>0.13</v>
      </c>
      <c r="O447" s="596">
        <v>4.2599999999999999E-2</v>
      </c>
      <c r="P447" s="597">
        <v>8.9999999999999993E-3</v>
      </c>
      <c r="Q447" s="607">
        <v>8.9999999999999993E-3</v>
      </c>
      <c r="R447" s="607">
        <v>8.9999999999999993E-3</v>
      </c>
      <c r="S447" s="591">
        <v>20</v>
      </c>
      <c r="T447" s="595">
        <v>2.2999999999999998</v>
      </c>
      <c r="U447" s="595">
        <v>10.63</v>
      </c>
      <c r="V447" s="595">
        <v>0.13</v>
      </c>
      <c r="W447" s="595"/>
      <c r="X447" s="595"/>
      <c r="Y447" s="595"/>
      <c r="Z447" s="595">
        <v>1.7000000000000001E-2</v>
      </c>
      <c r="AA447" s="595">
        <v>0.23400000000000001</v>
      </c>
      <c r="AB447" s="581">
        <v>8.3000000000000007</v>
      </c>
      <c r="AC447" s="581">
        <v>2.1999999999999999E-2</v>
      </c>
      <c r="AD447" s="592">
        <v>0.33</v>
      </c>
      <c r="AI447"/>
      <c r="AJ447"/>
    </row>
    <row r="448" spans="1:36" ht="30" x14ac:dyDescent="0.2">
      <c r="A448" s="510">
        <v>447</v>
      </c>
      <c r="B448" s="511" t="s">
        <v>1830</v>
      </c>
      <c r="C448" s="593" t="s">
        <v>1905</v>
      </c>
      <c r="D448" s="510">
        <v>50</v>
      </c>
      <c r="E448" s="510">
        <v>3</v>
      </c>
      <c r="F448" s="581">
        <v>380</v>
      </c>
      <c r="G448" s="598">
        <v>744</v>
      </c>
      <c r="H448" s="596">
        <v>7.46E-2</v>
      </c>
      <c r="I448" s="596">
        <v>0.158</v>
      </c>
      <c r="J448" s="596">
        <v>3.577</v>
      </c>
      <c r="K448" s="596">
        <v>0.185</v>
      </c>
      <c r="L448" s="596">
        <v>1.4730000000000001</v>
      </c>
      <c r="M448" s="596">
        <v>1.4730000000000001</v>
      </c>
      <c r="N448" s="596">
        <v>0.13</v>
      </c>
      <c r="O448" s="596">
        <v>4.2599999999999999E-2</v>
      </c>
      <c r="P448" s="597">
        <v>8.9999999999999993E-3</v>
      </c>
      <c r="Q448" s="607">
        <v>8.9999999999999993E-3</v>
      </c>
      <c r="R448" s="607">
        <v>8.9999999999999993E-3</v>
      </c>
      <c r="S448" s="591">
        <v>20</v>
      </c>
      <c r="T448" s="595">
        <v>2.2999999999999998</v>
      </c>
      <c r="U448" s="595">
        <v>10.63</v>
      </c>
      <c r="V448" s="595">
        <v>0.13</v>
      </c>
      <c r="W448" s="595"/>
      <c r="X448" s="595"/>
      <c r="Y448" s="595"/>
      <c r="Z448" s="595">
        <v>1.7000000000000001E-2</v>
      </c>
      <c r="AA448" s="595">
        <v>0.23400000000000001</v>
      </c>
      <c r="AB448" s="581">
        <v>8.3000000000000007</v>
      </c>
      <c r="AC448" s="581">
        <v>2.1999999999999999E-2</v>
      </c>
      <c r="AD448" s="592">
        <v>0.33</v>
      </c>
      <c r="AI448"/>
      <c r="AJ448"/>
    </row>
    <row r="449" spans="1:36" ht="30" x14ac:dyDescent="0.2">
      <c r="A449" s="510">
        <v>448</v>
      </c>
      <c r="B449" s="511" t="s">
        <v>1830</v>
      </c>
      <c r="C449" s="593" t="s">
        <v>1905</v>
      </c>
      <c r="D449" s="510">
        <v>50</v>
      </c>
      <c r="E449" s="510">
        <v>3</v>
      </c>
      <c r="F449" s="581">
        <v>400</v>
      </c>
      <c r="G449" s="598">
        <v>744</v>
      </c>
      <c r="H449" s="596">
        <v>7.46E-2</v>
      </c>
      <c r="I449" s="596">
        <v>0.158</v>
      </c>
      <c r="J449" s="596">
        <v>3.577</v>
      </c>
      <c r="K449" s="596">
        <v>0.185</v>
      </c>
      <c r="L449" s="596">
        <v>1.4730000000000001</v>
      </c>
      <c r="M449" s="596">
        <v>1.4730000000000001</v>
      </c>
      <c r="N449" s="596">
        <v>0.13</v>
      </c>
      <c r="O449" s="596">
        <v>4.2599999999999999E-2</v>
      </c>
      <c r="P449" s="597">
        <v>8.9999999999999993E-3</v>
      </c>
      <c r="Q449" s="607">
        <v>8.9999999999999993E-3</v>
      </c>
      <c r="R449" s="607">
        <v>8.9999999999999993E-3</v>
      </c>
      <c r="S449" s="591">
        <v>20</v>
      </c>
      <c r="T449" s="595">
        <v>2.2999999999999998</v>
      </c>
      <c r="U449" s="595">
        <v>10.63</v>
      </c>
      <c r="V449" s="595">
        <v>0.13</v>
      </c>
      <c r="W449" s="595"/>
      <c r="X449" s="595"/>
      <c r="Y449" s="595"/>
      <c r="Z449" s="595">
        <v>1.7000000000000001E-2</v>
      </c>
      <c r="AA449" s="595">
        <v>0.23400000000000001</v>
      </c>
      <c r="AB449" s="581">
        <v>8.3000000000000007</v>
      </c>
      <c r="AC449" s="581">
        <v>2.1999999999999999E-2</v>
      </c>
      <c r="AD449" s="592">
        <v>0.33</v>
      </c>
      <c r="AI449"/>
      <c r="AJ449"/>
    </row>
    <row r="450" spans="1:36" ht="45" x14ac:dyDescent="0.2">
      <c r="A450" s="510">
        <v>449</v>
      </c>
      <c r="B450" s="511" t="s">
        <v>1830</v>
      </c>
      <c r="C450" s="593" t="s">
        <v>1906</v>
      </c>
      <c r="D450" s="510">
        <v>50</v>
      </c>
      <c r="E450" s="510">
        <v>3</v>
      </c>
      <c r="F450" s="581">
        <v>380</v>
      </c>
      <c r="G450" s="598">
        <v>1038</v>
      </c>
      <c r="H450" s="596">
        <v>8.8099999999999998E-2</v>
      </c>
      <c r="I450" s="596">
        <v>0.17299999999999999</v>
      </c>
      <c r="J450" s="596">
        <v>3.609</v>
      </c>
      <c r="K450" s="596">
        <v>0.19400000000000001</v>
      </c>
      <c r="L450" s="596">
        <v>1.575</v>
      </c>
      <c r="M450" s="596">
        <v>1.575</v>
      </c>
      <c r="N450" s="596">
        <v>0.16700000000000001</v>
      </c>
      <c r="O450" s="596">
        <v>4.3999999999999997E-2</v>
      </c>
      <c r="P450" s="597">
        <v>0.01</v>
      </c>
      <c r="Q450" s="607">
        <v>0.01</v>
      </c>
      <c r="R450" s="607">
        <v>0.01</v>
      </c>
      <c r="S450" s="591">
        <v>20</v>
      </c>
      <c r="T450" s="595">
        <v>2.3250000000000002</v>
      </c>
      <c r="U450" s="595">
        <v>10.63</v>
      </c>
      <c r="V450" s="595">
        <v>0.13</v>
      </c>
      <c r="W450" s="595"/>
      <c r="X450" s="595"/>
      <c r="Y450" s="595"/>
      <c r="Z450" s="595">
        <v>1.7000000000000001E-2</v>
      </c>
      <c r="AA450" s="595">
        <v>0.24</v>
      </c>
      <c r="AB450" s="581">
        <v>8.1999999999999993</v>
      </c>
      <c r="AC450" s="581">
        <v>2.3E-2</v>
      </c>
      <c r="AD450" s="592">
        <v>0.25</v>
      </c>
      <c r="AI450"/>
      <c r="AJ450"/>
    </row>
    <row r="451" spans="1:36" ht="45" x14ac:dyDescent="0.2">
      <c r="A451" s="510">
        <v>450</v>
      </c>
      <c r="B451" s="511" t="s">
        <v>1830</v>
      </c>
      <c r="C451" s="593" t="s">
        <v>1906</v>
      </c>
      <c r="D451" s="510">
        <v>50</v>
      </c>
      <c r="E451" s="510">
        <v>3</v>
      </c>
      <c r="F451" s="581">
        <v>400</v>
      </c>
      <c r="G451" s="598">
        <v>1120</v>
      </c>
      <c r="H451" s="596">
        <v>8.8099999999999998E-2</v>
      </c>
      <c r="I451" s="596">
        <v>0.17299999999999999</v>
      </c>
      <c r="J451" s="596">
        <v>3.609</v>
      </c>
      <c r="K451" s="596">
        <v>0.19400000000000001</v>
      </c>
      <c r="L451" s="596">
        <v>1.575</v>
      </c>
      <c r="M451" s="596">
        <v>1.575</v>
      </c>
      <c r="N451" s="596">
        <v>0.16700000000000001</v>
      </c>
      <c r="O451" s="596">
        <v>4.3999999999999997E-2</v>
      </c>
      <c r="P451" s="597">
        <v>0.01</v>
      </c>
      <c r="Q451" s="607">
        <v>0.01</v>
      </c>
      <c r="R451" s="607">
        <v>0.01</v>
      </c>
      <c r="S451" s="591">
        <v>20</v>
      </c>
      <c r="T451" s="595">
        <v>2.3250000000000002</v>
      </c>
      <c r="U451" s="595">
        <v>10.63</v>
      </c>
      <c r="V451" s="595">
        <v>0.13</v>
      </c>
      <c r="W451" s="595"/>
      <c r="X451" s="595"/>
      <c r="Y451" s="595"/>
      <c r="Z451" s="595">
        <v>1.7000000000000001E-2</v>
      </c>
      <c r="AA451" s="595">
        <v>0.24</v>
      </c>
      <c r="AB451" s="581">
        <v>8.1999999999999993</v>
      </c>
      <c r="AC451" s="581">
        <v>2.3E-2</v>
      </c>
      <c r="AD451" s="592">
        <v>0.25</v>
      </c>
      <c r="AI451"/>
      <c r="AJ451"/>
    </row>
    <row r="452" spans="1:36" ht="45" x14ac:dyDescent="0.2">
      <c r="A452" s="510">
        <v>451</v>
      </c>
      <c r="B452" s="511" t="s">
        <v>1830</v>
      </c>
      <c r="C452" s="593" t="s">
        <v>1907</v>
      </c>
      <c r="D452" s="510">
        <v>50</v>
      </c>
      <c r="E452" s="510">
        <v>3</v>
      </c>
      <c r="F452" s="581">
        <v>380</v>
      </c>
      <c r="G452" s="598">
        <v>992</v>
      </c>
      <c r="H452" s="596">
        <v>8.8099999999999998E-2</v>
      </c>
      <c r="I452" s="596">
        <v>0.17299999999999999</v>
      </c>
      <c r="J452" s="596">
        <v>3.609</v>
      </c>
      <c r="K452" s="596">
        <v>0.19400000000000001</v>
      </c>
      <c r="L452" s="596">
        <v>1.575</v>
      </c>
      <c r="M452" s="596">
        <v>1.575</v>
      </c>
      <c r="N452" s="596">
        <v>0.16700000000000001</v>
      </c>
      <c r="O452" s="596">
        <v>4.3999999999999997E-2</v>
      </c>
      <c r="P452" s="597">
        <v>0.01</v>
      </c>
      <c r="Q452" s="607">
        <v>0.01</v>
      </c>
      <c r="R452" s="607">
        <v>0.01</v>
      </c>
      <c r="S452" s="591">
        <v>20</v>
      </c>
      <c r="T452" s="595">
        <v>2.3250000000000002</v>
      </c>
      <c r="U452" s="595">
        <v>10.63</v>
      </c>
      <c r="V452" s="595">
        <v>0.13</v>
      </c>
      <c r="W452" s="595"/>
      <c r="X452" s="595"/>
      <c r="Y452" s="595"/>
      <c r="Z452" s="595">
        <v>1.7000000000000001E-2</v>
      </c>
      <c r="AA452" s="595">
        <v>0.24</v>
      </c>
      <c r="AB452" s="581">
        <v>8.1999999999999993</v>
      </c>
      <c r="AC452" s="581">
        <v>2.3E-2</v>
      </c>
      <c r="AD452" s="592">
        <v>0.25</v>
      </c>
      <c r="AI452"/>
      <c r="AJ452"/>
    </row>
    <row r="453" spans="1:36" ht="45" x14ac:dyDescent="0.2">
      <c r="A453" s="510">
        <v>452</v>
      </c>
      <c r="B453" s="511" t="s">
        <v>1830</v>
      </c>
      <c r="C453" s="593" t="s">
        <v>1907</v>
      </c>
      <c r="D453" s="510">
        <v>50</v>
      </c>
      <c r="E453" s="510">
        <v>3</v>
      </c>
      <c r="F453" s="581">
        <v>400</v>
      </c>
      <c r="G453" s="598">
        <v>1070</v>
      </c>
      <c r="H453" s="596">
        <v>8.8099999999999998E-2</v>
      </c>
      <c r="I453" s="596">
        <v>0.17299999999999999</v>
      </c>
      <c r="J453" s="596">
        <v>3.609</v>
      </c>
      <c r="K453" s="596">
        <v>0.19400000000000001</v>
      </c>
      <c r="L453" s="596">
        <v>1.575</v>
      </c>
      <c r="M453" s="596">
        <v>1.575</v>
      </c>
      <c r="N453" s="596">
        <v>0.16700000000000001</v>
      </c>
      <c r="O453" s="596">
        <v>4.3999999999999997E-2</v>
      </c>
      <c r="P453" s="597">
        <v>0.01</v>
      </c>
      <c r="Q453" s="607">
        <v>0.01</v>
      </c>
      <c r="R453" s="607">
        <v>0.01</v>
      </c>
      <c r="S453" s="591">
        <v>20</v>
      </c>
      <c r="T453" s="595">
        <v>2.3250000000000002</v>
      </c>
      <c r="U453" s="595">
        <v>10.63</v>
      </c>
      <c r="V453" s="595">
        <v>0.13</v>
      </c>
      <c r="W453" s="595"/>
      <c r="X453" s="595"/>
      <c r="Y453" s="595"/>
      <c r="Z453" s="595">
        <v>1.7000000000000001E-2</v>
      </c>
      <c r="AA453" s="595">
        <v>0.24</v>
      </c>
      <c r="AB453" s="581">
        <v>8.1999999999999993</v>
      </c>
      <c r="AC453" s="581">
        <v>2.3E-2</v>
      </c>
      <c r="AD453" s="592">
        <v>0.25</v>
      </c>
      <c r="AI453"/>
      <c r="AJ453"/>
    </row>
    <row r="454" spans="1:36" ht="30" x14ac:dyDescent="0.2">
      <c r="A454" s="510">
        <v>453</v>
      </c>
      <c r="B454" s="511" t="s">
        <v>1830</v>
      </c>
      <c r="C454" s="593" t="s">
        <v>1908</v>
      </c>
      <c r="D454" s="510">
        <v>50</v>
      </c>
      <c r="E454" s="510">
        <v>3</v>
      </c>
      <c r="F454" s="581">
        <v>380</v>
      </c>
      <c r="G454" s="598">
        <v>950</v>
      </c>
      <c r="H454" s="596">
        <v>8.8099999999999998E-2</v>
      </c>
      <c r="I454" s="596">
        <v>0.17299999999999999</v>
      </c>
      <c r="J454" s="596">
        <v>3.609</v>
      </c>
      <c r="K454" s="596">
        <v>0.19400000000000001</v>
      </c>
      <c r="L454" s="596">
        <v>1.575</v>
      </c>
      <c r="M454" s="596">
        <v>1.575</v>
      </c>
      <c r="N454" s="596">
        <v>0.16700000000000001</v>
      </c>
      <c r="O454" s="596">
        <v>4.3999999999999997E-2</v>
      </c>
      <c r="P454" s="597">
        <v>0.01</v>
      </c>
      <c r="Q454" s="607">
        <v>0.01</v>
      </c>
      <c r="R454" s="607">
        <v>0.01</v>
      </c>
      <c r="S454" s="591">
        <v>20</v>
      </c>
      <c r="T454" s="595">
        <v>2.3250000000000002</v>
      </c>
      <c r="U454" s="595">
        <v>10.63</v>
      </c>
      <c r="V454" s="595">
        <v>0.13</v>
      </c>
      <c r="W454" s="595"/>
      <c r="X454" s="595"/>
      <c r="Y454" s="595"/>
      <c r="Z454" s="595">
        <v>1.7000000000000001E-2</v>
      </c>
      <c r="AA454" s="595">
        <v>0.24</v>
      </c>
      <c r="AB454" s="581">
        <v>8.1999999999999993</v>
      </c>
      <c r="AC454" s="581">
        <v>2.3E-2</v>
      </c>
      <c r="AD454" s="592">
        <v>0.25</v>
      </c>
      <c r="AI454"/>
      <c r="AJ454"/>
    </row>
    <row r="455" spans="1:36" ht="30" x14ac:dyDescent="0.2">
      <c r="A455" s="510">
        <v>454</v>
      </c>
      <c r="B455" s="511" t="s">
        <v>1830</v>
      </c>
      <c r="C455" s="593" t="s">
        <v>1908</v>
      </c>
      <c r="D455" s="510">
        <v>50</v>
      </c>
      <c r="E455" s="510">
        <v>3</v>
      </c>
      <c r="F455" s="581">
        <v>400</v>
      </c>
      <c r="G455" s="598">
        <v>1025</v>
      </c>
      <c r="H455" s="596">
        <v>8.8099999999999998E-2</v>
      </c>
      <c r="I455" s="596">
        <v>0.17299999999999999</v>
      </c>
      <c r="J455" s="596">
        <v>3.609</v>
      </c>
      <c r="K455" s="596">
        <v>0.19400000000000001</v>
      </c>
      <c r="L455" s="596">
        <v>1.575</v>
      </c>
      <c r="M455" s="596">
        <v>1.575</v>
      </c>
      <c r="N455" s="596">
        <v>0.16700000000000001</v>
      </c>
      <c r="O455" s="596">
        <v>4.3999999999999997E-2</v>
      </c>
      <c r="P455" s="597">
        <v>0.01</v>
      </c>
      <c r="Q455" s="607">
        <v>0.01</v>
      </c>
      <c r="R455" s="607">
        <v>0.01</v>
      </c>
      <c r="S455" s="591">
        <v>20</v>
      </c>
      <c r="T455" s="595">
        <v>2.3250000000000002</v>
      </c>
      <c r="U455" s="595">
        <v>10.63</v>
      </c>
      <c r="V455" s="595">
        <v>0.13</v>
      </c>
      <c r="W455" s="595"/>
      <c r="X455" s="595"/>
      <c r="Y455" s="595"/>
      <c r="Z455" s="595">
        <v>1.7000000000000001E-2</v>
      </c>
      <c r="AA455" s="595">
        <v>0.24</v>
      </c>
      <c r="AB455" s="581">
        <v>8.1999999999999993</v>
      </c>
      <c r="AC455" s="581">
        <v>2.3E-2</v>
      </c>
      <c r="AD455" s="592">
        <v>0.25</v>
      </c>
      <c r="AI455"/>
      <c r="AJ455"/>
    </row>
    <row r="456" spans="1:36" ht="30" x14ac:dyDescent="0.2">
      <c r="A456" s="510">
        <v>455</v>
      </c>
      <c r="B456" s="511" t="s">
        <v>1830</v>
      </c>
      <c r="C456" s="593" t="s">
        <v>1909</v>
      </c>
      <c r="D456" s="510">
        <v>50</v>
      </c>
      <c r="E456" s="510">
        <v>3</v>
      </c>
      <c r="F456" s="581">
        <v>380</v>
      </c>
      <c r="G456" s="598">
        <v>870</v>
      </c>
      <c r="H456" s="596">
        <v>8.8099999999999998E-2</v>
      </c>
      <c r="I456" s="596">
        <v>0.17299999999999999</v>
      </c>
      <c r="J456" s="596">
        <v>3.609</v>
      </c>
      <c r="K456" s="596">
        <v>0.19400000000000001</v>
      </c>
      <c r="L456" s="596">
        <v>1.575</v>
      </c>
      <c r="M456" s="596">
        <v>1.575</v>
      </c>
      <c r="N456" s="596">
        <v>0.16700000000000001</v>
      </c>
      <c r="O456" s="596">
        <v>4.3999999999999997E-2</v>
      </c>
      <c r="P456" s="597">
        <v>0.01</v>
      </c>
      <c r="Q456" s="607">
        <v>0.01</v>
      </c>
      <c r="R456" s="607">
        <v>0.01</v>
      </c>
      <c r="S456" s="591">
        <v>20</v>
      </c>
      <c r="T456" s="595">
        <v>2.3250000000000002</v>
      </c>
      <c r="U456" s="595">
        <v>10.63</v>
      </c>
      <c r="V456" s="595">
        <v>0.13</v>
      </c>
      <c r="W456" s="595"/>
      <c r="X456" s="595"/>
      <c r="Y456" s="595"/>
      <c r="Z456" s="595">
        <v>1.7000000000000001E-2</v>
      </c>
      <c r="AA456" s="595">
        <v>0.24</v>
      </c>
      <c r="AB456" s="581">
        <v>8.1999999999999993</v>
      </c>
      <c r="AC456" s="581">
        <v>2.3E-2</v>
      </c>
      <c r="AD456" s="592">
        <v>0.25</v>
      </c>
      <c r="AI456"/>
      <c r="AJ456"/>
    </row>
    <row r="457" spans="1:36" ht="30" x14ac:dyDescent="0.2">
      <c r="A457" s="510">
        <v>456</v>
      </c>
      <c r="B457" s="511" t="s">
        <v>1830</v>
      </c>
      <c r="C457" s="593" t="s">
        <v>1909</v>
      </c>
      <c r="D457" s="510">
        <v>50</v>
      </c>
      <c r="E457" s="510">
        <v>3</v>
      </c>
      <c r="F457" s="581">
        <v>400</v>
      </c>
      <c r="G457" s="598">
        <v>950</v>
      </c>
      <c r="H457" s="596">
        <v>8.8099999999999998E-2</v>
      </c>
      <c r="I457" s="596">
        <v>0.17299999999999999</v>
      </c>
      <c r="J457" s="596">
        <v>3.609</v>
      </c>
      <c r="K457" s="596">
        <v>0.19400000000000001</v>
      </c>
      <c r="L457" s="596">
        <v>1.575</v>
      </c>
      <c r="M457" s="596">
        <v>1.575</v>
      </c>
      <c r="N457" s="596">
        <v>0.16700000000000001</v>
      </c>
      <c r="O457" s="596">
        <v>4.3999999999999997E-2</v>
      </c>
      <c r="P457" s="597">
        <v>0.01</v>
      </c>
      <c r="Q457" s="607">
        <v>0.01</v>
      </c>
      <c r="R457" s="607">
        <v>0.01</v>
      </c>
      <c r="S457" s="591">
        <v>20</v>
      </c>
      <c r="T457" s="595">
        <v>2.3250000000000002</v>
      </c>
      <c r="U457" s="595">
        <v>10.63</v>
      </c>
      <c r="V457" s="595">
        <v>0.13</v>
      </c>
      <c r="W457" s="595"/>
      <c r="X457" s="595"/>
      <c r="Y457" s="595"/>
      <c r="Z457" s="595">
        <v>1.7000000000000001E-2</v>
      </c>
      <c r="AA457" s="595">
        <v>0.24</v>
      </c>
      <c r="AB457" s="581">
        <v>8.1999999999999993</v>
      </c>
      <c r="AC457" s="581">
        <v>2.3E-2</v>
      </c>
      <c r="AD457" s="592">
        <v>0.25</v>
      </c>
      <c r="AI457"/>
      <c r="AJ457"/>
    </row>
    <row r="458" spans="1:36" ht="30" x14ac:dyDescent="0.2">
      <c r="A458" s="510">
        <v>457</v>
      </c>
      <c r="B458" s="511" t="s">
        <v>1830</v>
      </c>
      <c r="C458" s="593" t="s">
        <v>1910</v>
      </c>
      <c r="D458" s="510">
        <v>50</v>
      </c>
      <c r="E458" s="510">
        <v>3</v>
      </c>
      <c r="F458" s="581">
        <v>380</v>
      </c>
      <c r="G458" s="598">
        <v>760</v>
      </c>
      <c r="H458" s="596">
        <v>8.8099999999999998E-2</v>
      </c>
      <c r="I458" s="596">
        <v>0.17299999999999999</v>
      </c>
      <c r="J458" s="596">
        <v>3.609</v>
      </c>
      <c r="K458" s="596">
        <v>0.19400000000000001</v>
      </c>
      <c r="L458" s="596">
        <v>1.575</v>
      </c>
      <c r="M458" s="596">
        <v>1.575</v>
      </c>
      <c r="N458" s="596">
        <v>0.16700000000000001</v>
      </c>
      <c r="O458" s="596">
        <v>4.3999999999999997E-2</v>
      </c>
      <c r="P458" s="597">
        <v>0.01</v>
      </c>
      <c r="Q458" s="607">
        <v>0.01</v>
      </c>
      <c r="R458" s="607">
        <v>0.01</v>
      </c>
      <c r="S458" s="591">
        <v>20</v>
      </c>
      <c r="T458" s="595">
        <v>2.3250000000000002</v>
      </c>
      <c r="U458" s="595">
        <v>10.63</v>
      </c>
      <c r="V458" s="595">
        <v>0.13</v>
      </c>
      <c r="W458" s="595"/>
      <c r="X458" s="595"/>
      <c r="Y458" s="595"/>
      <c r="Z458" s="595">
        <v>1.7000000000000001E-2</v>
      </c>
      <c r="AA458" s="595">
        <v>0.24</v>
      </c>
      <c r="AB458" s="581">
        <v>8.1999999999999993</v>
      </c>
      <c r="AC458" s="581">
        <v>2.3E-2</v>
      </c>
      <c r="AD458" s="592">
        <v>0.25</v>
      </c>
      <c r="AI458"/>
      <c r="AJ458"/>
    </row>
    <row r="459" spans="1:36" ht="30" x14ac:dyDescent="0.2">
      <c r="A459" s="510">
        <v>458</v>
      </c>
      <c r="B459" s="511" t="s">
        <v>1830</v>
      </c>
      <c r="C459" s="593" t="s">
        <v>1910</v>
      </c>
      <c r="D459" s="510">
        <v>50</v>
      </c>
      <c r="E459" s="510">
        <v>3</v>
      </c>
      <c r="F459" s="581">
        <v>400</v>
      </c>
      <c r="G459" s="598">
        <v>820</v>
      </c>
      <c r="H459" s="596">
        <v>8.8099999999999998E-2</v>
      </c>
      <c r="I459" s="596">
        <v>0.17299999999999999</v>
      </c>
      <c r="J459" s="596">
        <v>3.609</v>
      </c>
      <c r="K459" s="596">
        <v>0.19400000000000001</v>
      </c>
      <c r="L459" s="596">
        <v>1.575</v>
      </c>
      <c r="M459" s="596">
        <v>1.575</v>
      </c>
      <c r="N459" s="596">
        <v>0.16700000000000001</v>
      </c>
      <c r="O459" s="596">
        <v>4.3999999999999997E-2</v>
      </c>
      <c r="P459" s="597">
        <v>0.01</v>
      </c>
      <c r="Q459" s="607">
        <v>0.01</v>
      </c>
      <c r="R459" s="607">
        <v>0.01</v>
      </c>
      <c r="S459" s="591">
        <v>20</v>
      </c>
      <c r="T459" s="595">
        <v>2.3250000000000002</v>
      </c>
      <c r="U459" s="595">
        <v>10.63</v>
      </c>
      <c r="V459" s="595">
        <v>0.13</v>
      </c>
      <c r="W459" s="595"/>
      <c r="X459" s="595"/>
      <c r="Y459" s="595"/>
      <c r="Z459" s="595">
        <v>1.7000000000000001E-2</v>
      </c>
      <c r="AA459" s="595">
        <v>0.24</v>
      </c>
      <c r="AB459" s="581">
        <v>8.1999999999999993</v>
      </c>
      <c r="AC459" s="581">
        <v>2.3E-2</v>
      </c>
      <c r="AD459" s="592">
        <v>0.25</v>
      </c>
      <c r="AI459"/>
      <c r="AJ459"/>
    </row>
    <row r="460" spans="1:36" ht="45" x14ac:dyDescent="0.2">
      <c r="A460" s="510">
        <v>459</v>
      </c>
      <c r="B460" s="511" t="s">
        <v>1830</v>
      </c>
      <c r="C460" s="593" t="s">
        <v>1911</v>
      </c>
      <c r="D460" s="510">
        <v>50</v>
      </c>
      <c r="E460" s="510">
        <v>3</v>
      </c>
      <c r="F460" s="581">
        <v>380</v>
      </c>
      <c r="G460" s="598">
        <v>1250</v>
      </c>
      <c r="H460" s="596">
        <v>9.2399999999999996E-2</v>
      </c>
      <c r="I460" s="596">
        <v>0.17899999999999999</v>
      </c>
      <c r="J460" s="596">
        <v>3.1739999999999999</v>
      </c>
      <c r="K460" s="596">
        <v>0.17899999999999999</v>
      </c>
      <c r="L460" s="596">
        <v>1.351</v>
      </c>
      <c r="M460" s="596">
        <v>1.351</v>
      </c>
      <c r="N460" s="596">
        <v>0.13500000000000001</v>
      </c>
      <c r="O460" s="596">
        <v>3.8899999999999997E-2</v>
      </c>
      <c r="P460" s="597">
        <v>8.0000000000000002E-3</v>
      </c>
      <c r="Q460" s="607">
        <v>8.0000000000000002E-3</v>
      </c>
      <c r="R460" s="607">
        <v>8.0000000000000002E-3</v>
      </c>
      <c r="S460" s="591">
        <v>20</v>
      </c>
      <c r="T460" s="595">
        <v>2.5</v>
      </c>
      <c r="U460" s="595">
        <v>10.63</v>
      </c>
      <c r="V460" s="595">
        <v>0.13</v>
      </c>
      <c r="W460" s="595"/>
      <c r="X460" s="595"/>
      <c r="Y460" s="595"/>
      <c r="Z460" s="595">
        <v>1.7999999999999999E-2</v>
      </c>
      <c r="AA460" s="595">
        <v>0.245</v>
      </c>
      <c r="AB460" s="581">
        <v>8.1</v>
      </c>
      <c r="AC460" s="581">
        <v>2.4E-2</v>
      </c>
      <c r="AD460" s="592">
        <v>0.35</v>
      </c>
      <c r="AI460"/>
      <c r="AJ460"/>
    </row>
    <row r="461" spans="1:36" ht="45" x14ac:dyDescent="0.2">
      <c r="A461" s="510">
        <v>460</v>
      </c>
      <c r="B461" s="511" t="s">
        <v>1830</v>
      </c>
      <c r="C461" s="593" t="s">
        <v>1911</v>
      </c>
      <c r="D461" s="510">
        <v>50</v>
      </c>
      <c r="E461" s="510">
        <v>3</v>
      </c>
      <c r="F461" s="581">
        <v>400</v>
      </c>
      <c r="G461" s="598">
        <v>1250</v>
      </c>
      <c r="H461" s="596">
        <v>9.2399999999999996E-2</v>
      </c>
      <c r="I461" s="596">
        <v>0.17899999999999999</v>
      </c>
      <c r="J461" s="596">
        <v>3.1739999999999999</v>
      </c>
      <c r="K461" s="596">
        <v>0.17899999999999999</v>
      </c>
      <c r="L461" s="596">
        <v>1.351</v>
      </c>
      <c r="M461" s="596">
        <v>1.351</v>
      </c>
      <c r="N461" s="596">
        <v>0.13500000000000001</v>
      </c>
      <c r="O461" s="596">
        <v>3.8899999999999997E-2</v>
      </c>
      <c r="P461" s="597">
        <v>8.0000000000000002E-3</v>
      </c>
      <c r="Q461" s="607">
        <v>8.0000000000000002E-3</v>
      </c>
      <c r="R461" s="607">
        <v>8.0000000000000002E-3</v>
      </c>
      <c r="S461" s="591">
        <v>20</v>
      </c>
      <c r="T461" s="595">
        <v>2.5</v>
      </c>
      <c r="U461" s="595">
        <v>10.63</v>
      </c>
      <c r="V461" s="595">
        <v>0.13</v>
      </c>
      <c r="W461" s="595"/>
      <c r="X461" s="595"/>
      <c r="Y461" s="595"/>
      <c r="Z461" s="595">
        <v>1.7999999999999999E-2</v>
      </c>
      <c r="AA461" s="595">
        <v>0.245</v>
      </c>
      <c r="AB461" s="581">
        <v>8.1</v>
      </c>
      <c r="AC461" s="581">
        <v>2.4E-2</v>
      </c>
      <c r="AD461" s="592">
        <v>0.35</v>
      </c>
      <c r="AI461"/>
      <c r="AJ461"/>
    </row>
    <row r="462" spans="1:36" ht="45" x14ac:dyDescent="0.2">
      <c r="A462" s="510">
        <v>461</v>
      </c>
      <c r="B462" s="511" t="s">
        <v>1830</v>
      </c>
      <c r="C462" s="593" t="s">
        <v>1912</v>
      </c>
      <c r="D462" s="510">
        <v>50</v>
      </c>
      <c r="E462" s="510">
        <v>3</v>
      </c>
      <c r="F462" s="581">
        <v>380</v>
      </c>
      <c r="G462" s="598">
        <v>1200</v>
      </c>
      <c r="H462" s="596">
        <v>9.2399999999999996E-2</v>
      </c>
      <c r="I462" s="596">
        <v>0.17899999999999999</v>
      </c>
      <c r="J462" s="596">
        <v>3.1739999999999999</v>
      </c>
      <c r="K462" s="596">
        <v>0.17899999999999999</v>
      </c>
      <c r="L462" s="596">
        <v>1.351</v>
      </c>
      <c r="M462" s="596">
        <v>1.351</v>
      </c>
      <c r="N462" s="596">
        <v>0.13500000000000001</v>
      </c>
      <c r="O462" s="596">
        <v>3.8899999999999997E-2</v>
      </c>
      <c r="P462" s="597">
        <v>8.0000000000000002E-3</v>
      </c>
      <c r="Q462" s="607">
        <v>8.0000000000000002E-3</v>
      </c>
      <c r="R462" s="607">
        <v>8.0000000000000002E-3</v>
      </c>
      <c r="S462" s="591">
        <v>20</v>
      </c>
      <c r="T462" s="595">
        <v>2.5</v>
      </c>
      <c r="U462" s="595">
        <v>10.63</v>
      </c>
      <c r="V462" s="595">
        <v>0.13</v>
      </c>
      <c r="W462" s="595"/>
      <c r="X462" s="595"/>
      <c r="Y462" s="595"/>
      <c r="Z462" s="595">
        <v>1.7999999999999999E-2</v>
      </c>
      <c r="AA462" s="595">
        <v>0.245</v>
      </c>
      <c r="AB462" s="581">
        <v>8.1</v>
      </c>
      <c r="AC462" s="581">
        <v>2.4E-2</v>
      </c>
      <c r="AD462" s="592">
        <v>0.35</v>
      </c>
      <c r="AI462"/>
      <c r="AJ462"/>
    </row>
    <row r="463" spans="1:36" ht="45" x14ac:dyDescent="0.2">
      <c r="A463" s="510">
        <v>462</v>
      </c>
      <c r="B463" s="511" t="s">
        <v>1830</v>
      </c>
      <c r="C463" s="593" t="s">
        <v>1912</v>
      </c>
      <c r="D463" s="510">
        <v>50</v>
      </c>
      <c r="E463" s="510">
        <v>3</v>
      </c>
      <c r="F463" s="581">
        <v>400</v>
      </c>
      <c r="G463" s="598">
        <v>1200</v>
      </c>
      <c r="H463" s="596">
        <v>9.2399999999999996E-2</v>
      </c>
      <c r="I463" s="596">
        <v>0.17899999999999999</v>
      </c>
      <c r="J463" s="596">
        <v>3.1739999999999999</v>
      </c>
      <c r="K463" s="596">
        <v>0.17899999999999999</v>
      </c>
      <c r="L463" s="596">
        <v>1.351</v>
      </c>
      <c r="M463" s="596">
        <v>1.351</v>
      </c>
      <c r="N463" s="596">
        <v>0.13500000000000001</v>
      </c>
      <c r="O463" s="596">
        <v>3.8899999999999997E-2</v>
      </c>
      <c r="P463" s="597">
        <v>8.0000000000000002E-3</v>
      </c>
      <c r="Q463" s="607">
        <v>8.0000000000000002E-3</v>
      </c>
      <c r="R463" s="607">
        <v>8.0000000000000002E-3</v>
      </c>
      <c r="S463" s="591">
        <v>20</v>
      </c>
      <c r="T463" s="595">
        <v>2.5</v>
      </c>
      <c r="U463" s="595">
        <v>10.63</v>
      </c>
      <c r="V463" s="595">
        <v>0.13</v>
      </c>
      <c r="W463" s="595"/>
      <c r="X463" s="595"/>
      <c r="Y463" s="595"/>
      <c r="Z463" s="595">
        <v>1.7999999999999999E-2</v>
      </c>
      <c r="AA463" s="595">
        <v>0.245</v>
      </c>
      <c r="AB463" s="581">
        <v>8.1</v>
      </c>
      <c r="AC463" s="581">
        <v>2.4E-2</v>
      </c>
      <c r="AD463" s="592">
        <v>0.35</v>
      </c>
      <c r="AI463"/>
      <c r="AJ463"/>
    </row>
    <row r="464" spans="1:36" ht="30" x14ac:dyDescent="0.2">
      <c r="A464" s="510">
        <v>463</v>
      </c>
      <c r="B464" s="511" t="s">
        <v>1830</v>
      </c>
      <c r="C464" s="593" t="s">
        <v>1913</v>
      </c>
      <c r="D464" s="510">
        <v>50</v>
      </c>
      <c r="E464" s="510">
        <v>3</v>
      </c>
      <c r="F464" s="581">
        <v>380</v>
      </c>
      <c r="G464" s="598">
        <v>1150</v>
      </c>
      <c r="H464" s="596">
        <v>9.2399999999999996E-2</v>
      </c>
      <c r="I464" s="596">
        <v>0.17899999999999999</v>
      </c>
      <c r="J464" s="596">
        <v>3.1739999999999999</v>
      </c>
      <c r="K464" s="596">
        <v>0.17899999999999999</v>
      </c>
      <c r="L464" s="596">
        <v>1.351</v>
      </c>
      <c r="M464" s="596">
        <v>1.351</v>
      </c>
      <c r="N464" s="596">
        <v>0.13500000000000001</v>
      </c>
      <c r="O464" s="596">
        <v>3.8899999999999997E-2</v>
      </c>
      <c r="P464" s="597">
        <v>8.0000000000000002E-3</v>
      </c>
      <c r="Q464" s="607">
        <v>8.0000000000000002E-3</v>
      </c>
      <c r="R464" s="607">
        <v>8.0000000000000002E-3</v>
      </c>
      <c r="S464" s="591">
        <v>20</v>
      </c>
      <c r="T464" s="595">
        <v>2.5</v>
      </c>
      <c r="U464" s="595">
        <v>10.63</v>
      </c>
      <c r="V464" s="595">
        <v>0.13</v>
      </c>
      <c r="W464" s="595"/>
      <c r="X464" s="595"/>
      <c r="Y464" s="595"/>
      <c r="Z464" s="595">
        <v>1.7999999999999999E-2</v>
      </c>
      <c r="AA464" s="595">
        <v>0.245</v>
      </c>
      <c r="AB464" s="581">
        <v>8.1</v>
      </c>
      <c r="AC464" s="581">
        <v>2.4E-2</v>
      </c>
      <c r="AD464" s="592">
        <v>0.35</v>
      </c>
      <c r="AI464"/>
      <c r="AJ464"/>
    </row>
    <row r="465" spans="1:36" ht="30" x14ac:dyDescent="0.2">
      <c r="A465" s="510">
        <v>464</v>
      </c>
      <c r="B465" s="511" t="s">
        <v>1830</v>
      </c>
      <c r="C465" s="593" t="s">
        <v>1913</v>
      </c>
      <c r="D465" s="510">
        <v>50</v>
      </c>
      <c r="E465" s="510">
        <v>3</v>
      </c>
      <c r="F465" s="581">
        <v>400</v>
      </c>
      <c r="G465" s="598">
        <v>1150</v>
      </c>
      <c r="H465" s="596">
        <v>9.2399999999999996E-2</v>
      </c>
      <c r="I465" s="596">
        <v>0.17899999999999999</v>
      </c>
      <c r="J465" s="596">
        <v>3.1739999999999999</v>
      </c>
      <c r="K465" s="596">
        <v>0.17899999999999999</v>
      </c>
      <c r="L465" s="596">
        <v>1.351</v>
      </c>
      <c r="M465" s="596">
        <v>1.351</v>
      </c>
      <c r="N465" s="596">
        <v>0.13500000000000001</v>
      </c>
      <c r="O465" s="596">
        <v>3.8899999999999997E-2</v>
      </c>
      <c r="P465" s="597">
        <v>8.0000000000000002E-3</v>
      </c>
      <c r="Q465" s="607">
        <v>8.0000000000000002E-3</v>
      </c>
      <c r="R465" s="607">
        <v>8.0000000000000002E-3</v>
      </c>
      <c r="S465" s="591">
        <v>20</v>
      </c>
      <c r="T465" s="595">
        <v>2.5</v>
      </c>
      <c r="U465" s="595">
        <v>10.63</v>
      </c>
      <c r="V465" s="595">
        <v>0.13</v>
      </c>
      <c r="W465" s="595"/>
      <c r="X465" s="595"/>
      <c r="Y465" s="595"/>
      <c r="Z465" s="595">
        <v>1.7999999999999999E-2</v>
      </c>
      <c r="AA465" s="595">
        <v>0.245</v>
      </c>
      <c r="AB465" s="581">
        <v>8.1</v>
      </c>
      <c r="AC465" s="581">
        <v>2.4E-2</v>
      </c>
      <c r="AD465" s="592">
        <v>0.35</v>
      </c>
      <c r="AI465"/>
      <c r="AJ465"/>
    </row>
    <row r="466" spans="1:36" ht="30" x14ac:dyDescent="0.2">
      <c r="A466" s="510">
        <v>465</v>
      </c>
      <c r="B466" s="511" t="s">
        <v>1830</v>
      </c>
      <c r="C466" s="593" t="s">
        <v>1914</v>
      </c>
      <c r="D466" s="510">
        <v>50</v>
      </c>
      <c r="E466" s="510">
        <v>3</v>
      </c>
      <c r="F466" s="581">
        <v>380</v>
      </c>
      <c r="G466" s="598">
        <v>1050</v>
      </c>
      <c r="H466" s="596">
        <v>9.2399999999999996E-2</v>
      </c>
      <c r="I466" s="596">
        <v>0.17899999999999999</v>
      </c>
      <c r="J466" s="596">
        <v>3.1739999999999999</v>
      </c>
      <c r="K466" s="596">
        <v>0.17899999999999999</v>
      </c>
      <c r="L466" s="596">
        <v>1.351</v>
      </c>
      <c r="M466" s="596">
        <v>1.351</v>
      </c>
      <c r="N466" s="596">
        <v>0.13500000000000001</v>
      </c>
      <c r="O466" s="596">
        <v>3.8899999999999997E-2</v>
      </c>
      <c r="P466" s="597">
        <v>8.0000000000000002E-3</v>
      </c>
      <c r="Q466" s="607">
        <v>8.0000000000000002E-3</v>
      </c>
      <c r="R466" s="607">
        <v>8.0000000000000002E-3</v>
      </c>
      <c r="S466" s="591">
        <v>20</v>
      </c>
      <c r="T466" s="595">
        <v>2.5</v>
      </c>
      <c r="U466" s="595">
        <v>10.63</v>
      </c>
      <c r="V466" s="595">
        <v>0.13</v>
      </c>
      <c r="W466" s="595"/>
      <c r="X466" s="595"/>
      <c r="Y466" s="595"/>
      <c r="Z466" s="595">
        <v>1.7999999999999999E-2</v>
      </c>
      <c r="AA466" s="595">
        <v>0.245</v>
      </c>
      <c r="AB466" s="581">
        <v>8.1</v>
      </c>
      <c r="AC466" s="581">
        <v>2.4E-2</v>
      </c>
      <c r="AD466" s="592">
        <v>0.35</v>
      </c>
      <c r="AI466"/>
      <c r="AJ466"/>
    </row>
    <row r="467" spans="1:36" ht="30" x14ac:dyDescent="0.2">
      <c r="A467" s="510">
        <v>466</v>
      </c>
      <c r="B467" s="511" t="s">
        <v>1830</v>
      </c>
      <c r="C467" s="593" t="s">
        <v>1914</v>
      </c>
      <c r="D467" s="510">
        <v>50</v>
      </c>
      <c r="E467" s="510">
        <v>3</v>
      </c>
      <c r="F467" s="581">
        <v>400</v>
      </c>
      <c r="G467" s="598">
        <v>1050</v>
      </c>
      <c r="H467" s="596">
        <v>9.2399999999999996E-2</v>
      </c>
      <c r="I467" s="596">
        <v>0.17899999999999999</v>
      </c>
      <c r="J467" s="596">
        <v>3.1739999999999999</v>
      </c>
      <c r="K467" s="596">
        <v>0.17899999999999999</v>
      </c>
      <c r="L467" s="596">
        <v>1.351</v>
      </c>
      <c r="M467" s="596">
        <v>1.351</v>
      </c>
      <c r="N467" s="596">
        <v>0.13500000000000001</v>
      </c>
      <c r="O467" s="596">
        <v>3.8899999999999997E-2</v>
      </c>
      <c r="P467" s="597">
        <v>8.0000000000000002E-3</v>
      </c>
      <c r="Q467" s="607">
        <v>8.0000000000000002E-3</v>
      </c>
      <c r="R467" s="607">
        <v>8.0000000000000002E-3</v>
      </c>
      <c r="S467" s="591">
        <v>20</v>
      </c>
      <c r="T467" s="595">
        <v>2.5</v>
      </c>
      <c r="U467" s="595">
        <v>10.63</v>
      </c>
      <c r="V467" s="595">
        <v>0.13</v>
      </c>
      <c r="W467" s="595"/>
      <c r="X467" s="595"/>
      <c r="Y467" s="595"/>
      <c r="Z467" s="595">
        <v>1.7999999999999999E-2</v>
      </c>
      <c r="AA467" s="595">
        <v>0.245</v>
      </c>
      <c r="AB467" s="581">
        <v>8.1</v>
      </c>
      <c r="AC467" s="581">
        <v>2.4E-2</v>
      </c>
      <c r="AD467" s="592">
        <v>0.35</v>
      </c>
      <c r="AI467"/>
      <c r="AJ467"/>
    </row>
    <row r="468" spans="1:36" ht="30" x14ac:dyDescent="0.2">
      <c r="A468" s="510">
        <v>467</v>
      </c>
      <c r="B468" s="511" t="s">
        <v>1830</v>
      </c>
      <c r="C468" s="593" t="s">
        <v>1915</v>
      </c>
      <c r="D468" s="510">
        <v>50</v>
      </c>
      <c r="E468" s="510">
        <v>3</v>
      </c>
      <c r="F468" s="581">
        <v>380</v>
      </c>
      <c r="G468" s="598">
        <v>920</v>
      </c>
      <c r="H468" s="596">
        <v>9.2399999999999996E-2</v>
      </c>
      <c r="I468" s="596">
        <v>0.17899999999999999</v>
      </c>
      <c r="J468" s="596">
        <v>3.1739999999999999</v>
      </c>
      <c r="K468" s="596">
        <v>0.17899999999999999</v>
      </c>
      <c r="L468" s="596">
        <v>1.351</v>
      </c>
      <c r="M468" s="596">
        <v>1.351</v>
      </c>
      <c r="N468" s="596">
        <v>0.13500000000000001</v>
      </c>
      <c r="O468" s="596">
        <v>3.8899999999999997E-2</v>
      </c>
      <c r="P468" s="597">
        <v>8.0000000000000002E-3</v>
      </c>
      <c r="Q468" s="607">
        <v>8.0000000000000002E-3</v>
      </c>
      <c r="R468" s="607">
        <v>8.0000000000000002E-3</v>
      </c>
      <c r="S468" s="591">
        <v>20</v>
      </c>
      <c r="T468" s="595">
        <v>2.5</v>
      </c>
      <c r="U468" s="595">
        <v>10.63</v>
      </c>
      <c r="V468" s="595">
        <v>0.13</v>
      </c>
      <c r="W468" s="595"/>
      <c r="X468" s="595"/>
      <c r="Y468" s="595"/>
      <c r="Z468" s="595">
        <v>1.7999999999999999E-2</v>
      </c>
      <c r="AA468" s="595">
        <v>0.245</v>
      </c>
      <c r="AB468" s="581">
        <v>8.1</v>
      </c>
      <c r="AC468" s="581">
        <v>2.4E-2</v>
      </c>
      <c r="AD468" s="592">
        <v>0.35</v>
      </c>
      <c r="AI468"/>
      <c r="AJ468"/>
    </row>
    <row r="469" spans="1:36" ht="30" x14ac:dyDescent="0.2">
      <c r="A469" s="510">
        <v>468</v>
      </c>
      <c r="B469" s="511" t="s">
        <v>1830</v>
      </c>
      <c r="C469" s="593" t="s">
        <v>1915</v>
      </c>
      <c r="D469" s="510">
        <v>50</v>
      </c>
      <c r="E469" s="510">
        <v>3</v>
      </c>
      <c r="F469" s="581">
        <v>400</v>
      </c>
      <c r="G469" s="598">
        <v>920</v>
      </c>
      <c r="H469" s="596">
        <v>9.2399999999999996E-2</v>
      </c>
      <c r="I469" s="596">
        <v>0.17899999999999999</v>
      </c>
      <c r="J469" s="596">
        <v>3.1739999999999999</v>
      </c>
      <c r="K469" s="596">
        <v>0.17899999999999999</v>
      </c>
      <c r="L469" s="596">
        <v>1.351</v>
      </c>
      <c r="M469" s="596">
        <v>1.351</v>
      </c>
      <c r="N469" s="596">
        <v>0.13500000000000001</v>
      </c>
      <c r="O469" s="596">
        <v>3.8899999999999997E-2</v>
      </c>
      <c r="P469" s="597">
        <v>8.0000000000000002E-3</v>
      </c>
      <c r="Q469" s="607">
        <v>8.0000000000000002E-3</v>
      </c>
      <c r="R469" s="607">
        <v>8.0000000000000002E-3</v>
      </c>
      <c r="S469" s="591">
        <v>20</v>
      </c>
      <c r="T469" s="595">
        <v>2.5</v>
      </c>
      <c r="U469" s="595">
        <v>10.63</v>
      </c>
      <c r="V469" s="595">
        <v>0.13</v>
      </c>
      <c r="W469" s="595"/>
      <c r="X469" s="595"/>
      <c r="Y469" s="595"/>
      <c r="Z469" s="595">
        <v>1.7999999999999999E-2</v>
      </c>
      <c r="AA469" s="595">
        <v>0.245</v>
      </c>
      <c r="AB469" s="581">
        <v>8.1</v>
      </c>
      <c r="AC469" s="581">
        <v>2.4E-2</v>
      </c>
      <c r="AD469" s="592">
        <v>0.35</v>
      </c>
      <c r="AI469"/>
      <c r="AJ469"/>
    </row>
    <row r="470" spans="1:36" ht="45" x14ac:dyDescent="0.2">
      <c r="A470" s="510">
        <v>469</v>
      </c>
      <c r="B470" s="511" t="s">
        <v>1830</v>
      </c>
      <c r="C470" s="593" t="s">
        <v>1916</v>
      </c>
      <c r="D470" s="510">
        <v>50</v>
      </c>
      <c r="E470" s="510">
        <v>3</v>
      </c>
      <c r="F470" s="581">
        <v>380</v>
      </c>
      <c r="G470" s="598">
        <v>1420</v>
      </c>
      <c r="H470" s="596">
        <v>7.22E-2</v>
      </c>
      <c r="I470" s="596">
        <v>0.154</v>
      </c>
      <c r="J470" s="596">
        <v>3.2450000000000001</v>
      </c>
      <c r="K470" s="596">
        <v>0.16500000000000001</v>
      </c>
      <c r="L470" s="596">
        <v>1.502</v>
      </c>
      <c r="M470" s="596">
        <v>1.502</v>
      </c>
      <c r="N470" s="596">
        <v>0.11799999999999999</v>
      </c>
      <c r="O470" s="596">
        <v>4.0599999999999997E-2</v>
      </c>
      <c r="P470" s="597">
        <v>6.0000000000000001E-3</v>
      </c>
      <c r="Q470" s="607">
        <v>6.0000000000000001E-3</v>
      </c>
      <c r="R470" s="607">
        <v>6.0000000000000001E-3</v>
      </c>
      <c r="S470" s="591">
        <v>20</v>
      </c>
      <c r="T470" s="595">
        <v>2.8</v>
      </c>
      <c r="U470" s="595">
        <v>10.63</v>
      </c>
      <c r="V470" s="595">
        <v>0.13</v>
      </c>
      <c r="W470" s="595"/>
      <c r="X470" s="595"/>
      <c r="Y470" s="595"/>
      <c r="Z470" s="595">
        <v>1.7999999999999999E-2</v>
      </c>
      <c r="AA470" s="595">
        <v>0.27100000000000002</v>
      </c>
      <c r="AB470" s="581">
        <v>8.9</v>
      </c>
      <c r="AC470" s="581">
        <v>2.5999999999999999E-2</v>
      </c>
      <c r="AD470" s="592">
        <v>0.38</v>
      </c>
      <c r="AI470"/>
      <c r="AJ470"/>
    </row>
    <row r="471" spans="1:36" ht="45" x14ac:dyDescent="0.2">
      <c r="A471" s="510">
        <v>470</v>
      </c>
      <c r="B471" s="511" t="s">
        <v>1830</v>
      </c>
      <c r="C471" s="593" t="s">
        <v>1916</v>
      </c>
      <c r="D471" s="510">
        <v>50</v>
      </c>
      <c r="E471" s="510">
        <v>3</v>
      </c>
      <c r="F471" s="581">
        <v>400</v>
      </c>
      <c r="G471" s="598">
        <v>1420</v>
      </c>
      <c r="H471" s="596">
        <v>7.22E-2</v>
      </c>
      <c r="I471" s="596">
        <v>0.154</v>
      </c>
      <c r="J471" s="596">
        <v>3.2450000000000001</v>
      </c>
      <c r="K471" s="596">
        <v>0.16500000000000001</v>
      </c>
      <c r="L471" s="596">
        <v>1.502</v>
      </c>
      <c r="M471" s="596">
        <v>1.502</v>
      </c>
      <c r="N471" s="596">
        <v>0.11799999999999999</v>
      </c>
      <c r="O471" s="596">
        <v>4.0599999999999997E-2</v>
      </c>
      <c r="P471" s="597">
        <v>6.0000000000000001E-3</v>
      </c>
      <c r="Q471" s="607">
        <v>6.0000000000000001E-3</v>
      </c>
      <c r="R471" s="607">
        <v>6.0000000000000001E-3</v>
      </c>
      <c r="S471" s="591">
        <v>20</v>
      </c>
      <c r="T471" s="595">
        <v>2.8</v>
      </c>
      <c r="U471" s="595">
        <v>10.63</v>
      </c>
      <c r="V471" s="595">
        <v>0.13</v>
      </c>
      <c r="W471" s="595"/>
      <c r="X471" s="595"/>
      <c r="Y471" s="595"/>
      <c r="Z471" s="595">
        <v>1.7999999999999999E-2</v>
      </c>
      <c r="AA471" s="595">
        <v>0.27100000000000002</v>
      </c>
      <c r="AB471" s="581">
        <v>8.9</v>
      </c>
      <c r="AC471" s="581">
        <v>2.5999999999999999E-2</v>
      </c>
      <c r="AD471" s="592">
        <v>0.38</v>
      </c>
      <c r="AI471"/>
      <c r="AJ471"/>
    </row>
    <row r="472" spans="1:36" ht="45" x14ac:dyDescent="0.2">
      <c r="A472" s="510">
        <v>471</v>
      </c>
      <c r="B472" s="511" t="s">
        <v>1830</v>
      </c>
      <c r="C472" s="593" t="s">
        <v>1917</v>
      </c>
      <c r="D472" s="510">
        <v>50</v>
      </c>
      <c r="E472" s="510">
        <v>3</v>
      </c>
      <c r="F472" s="581">
        <v>380</v>
      </c>
      <c r="G472" s="598">
        <v>1358</v>
      </c>
      <c r="H472" s="596">
        <v>7.22E-2</v>
      </c>
      <c r="I472" s="596">
        <v>0.154</v>
      </c>
      <c r="J472" s="596">
        <v>3.2450000000000001</v>
      </c>
      <c r="K472" s="596">
        <v>0.16500000000000001</v>
      </c>
      <c r="L472" s="596">
        <v>1.502</v>
      </c>
      <c r="M472" s="596">
        <v>1.502</v>
      </c>
      <c r="N472" s="596">
        <v>0.11799999999999999</v>
      </c>
      <c r="O472" s="596">
        <v>4.0599999999999997E-2</v>
      </c>
      <c r="P472" s="597">
        <v>6.0000000000000001E-3</v>
      </c>
      <c r="Q472" s="607">
        <v>6.0000000000000001E-3</v>
      </c>
      <c r="R472" s="607">
        <v>6.0000000000000001E-3</v>
      </c>
      <c r="S472" s="591">
        <v>20</v>
      </c>
      <c r="T472" s="595">
        <v>2.8</v>
      </c>
      <c r="U472" s="595">
        <v>10.63</v>
      </c>
      <c r="V472" s="595">
        <v>0.13</v>
      </c>
      <c r="W472" s="595"/>
      <c r="X472" s="595"/>
      <c r="Y472" s="595"/>
      <c r="Z472" s="595">
        <v>1.7999999999999999E-2</v>
      </c>
      <c r="AA472" s="595">
        <v>0.27100000000000002</v>
      </c>
      <c r="AB472" s="581">
        <v>8.9</v>
      </c>
      <c r="AC472" s="581">
        <v>2.5999999999999999E-2</v>
      </c>
      <c r="AD472" s="592">
        <v>0.38</v>
      </c>
      <c r="AI472"/>
      <c r="AJ472"/>
    </row>
    <row r="473" spans="1:36" ht="45" x14ac:dyDescent="0.2">
      <c r="A473" s="510">
        <v>472</v>
      </c>
      <c r="B473" s="511" t="s">
        <v>1830</v>
      </c>
      <c r="C473" s="593" t="s">
        <v>1917</v>
      </c>
      <c r="D473" s="510">
        <v>50</v>
      </c>
      <c r="E473" s="510">
        <v>3</v>
      </c>
      <c r="F473" s="581">
        <v>400</v>
      </c>
      <c r="G473" s="598">
        <v>1358</v>
      </c>
      <c r="H473" s="596">
        <v>7.22E-2</v>
      </c>
      <c r="I473" s="596">
        <v>0.154</v>
      </c>
      <c r="J473" s="596">
        <v>3.2450000000000001</v>
      </c>
      <c r="K473" s="596">
        <v>0.16500000000000001</v>
      </c>
      <c r="L473" s="596">
        <v>1.502</v>
      </c>
      <c r="M473" s="596">
        <v>1.502</v>
      </c>
      <c r="N473" s="596">
        <v>0.11799999999999999</v>
      </c>
      <c r="O473" s="596">
        <v>4.0599999999999997E-2</v>
      </c>
      <c r="P473" s="597">
        <v>6.0000000000000001E-3</v>
      </c>
      <c r="Q473" s="607">
        <v>6.0000000000000001E-3</v>
      </c>
      <c r="R473" s="607">
        <v>6.0000000000000001E-3</v>
      </c>
      <c r="S473" s="591">
        <v>20</v>
      </c>
      <c r="T473" s="595">
        <v>2.8</v>
      </c>
      <c r="U473" s="595">
        <v>10.63</v>
      </c>
      <c r="V473" s="595">
        <v>0.13</v>
      </c>
      <c r="W473" s="595"/>
      <c r="X473" s="595"/>
      <c r="Y473" s="595"/>
      <c r="Z473" s="595">
        <v>1.7999999999999999E-2</v>
      </c>
      <c r="AA473" s="595">
        <v>0.27100000000000002</v>
      </c>
      <c r="AB473" s="581">
        <v>8.9</v>
      </c>
      <c r="AC473" s="581">
        <v>2.5999999999999999E-2</v>
      </c>
      <c r="AD473" s="592">
        <v>0.38</v>
      </c>
      <c r="AI473"/>
      <c r="AJ473"/>
    </row>
    <row r="474" spans="1:36" ht="30" x14ac:dyDescent="0.2">
      <c r="A474" s="510">
        <v>473</v>
      </c>
      <c r="B474" s="511" t="s">
        <v>1830</v>
      </c>
      <c r="C474" s="593" t="s">
        <v>1918</v>
      </c>
      <c r="D474" s="510">
        <v>50</v>
      </c>
      <c r="E474" s="510">
        <v>3</v>
      </c>
      <c r="F474" s="581">
        <v>380</v>
      </c>
      <c r="G474" s="598">
        <v>1300</v>
      </c>
      <c r="H474" s="596">
        <v>7.22E-2</v>
      </c>
      <c r="I474" s="596">
        <v>0.154</v>
      </c>
      <c r="J474" s="596">
        <v>3.2450000000000001</v>
      </c>
      <c r="K474" s="596">
        <v>0.16500000000000001</v>
      </c>
      <c r="L474" s="596">
        <v>1.502</v>
      </c>
      <c r="M474" s="596">
        <v>1.502</v>
      </c>
      <c r="N474" s="596">
        <v>0.11799999999999999</v>
      </c>
      <c r="O474" s="596">
        <v>4.0599999999999997E-2</v>
      </c>
      <c r="P474" s="597">
        <v>6.0000000000000001E-3</v>
      </c>
      <c r="Q474" s="607">
        <v>6.0000000000000001E-3</v>
      </c>
      <c r="R474" s="607">
        <v>6.0000000000000001E-3</v>
      </c>
      <c r="S474" s="591">
        <v>20</v>
      </c>
      <c r="T474" s="595">
        <v>2.8</v>
      </c>
      <c r="U474" s="595">
        <v>10.63</v>
      </c>
      <c r="V474" s="595">
        <v>0.13</v>
      </c>
      <c r="W474" s="595"/>
      <c r="X474" s="595"/>
      <c r="Y474" s="595"/>
      <c r="Z474" s="595">
        <v>1.7999999999999999E-2</v>
      </c>
      <c r="AA474" s="595">
        <v>0.27100000000000002</v>
      </c>
      <c r="AB474" s="581">
        <v>8.9</v>
      </c>
      <c r="AC474" s="581">
        <v>2.5999999999999999E-2</v>
      </c>
      <c r="AD474" s="592">
        <v>0.38</v>
      </c>
      <c r="AI474"/>
      <c r="AJ474"/>
    </row>
    <row r="475" spans="1:36" ht="30" x14ac:dyDescent="0.2">
      <c r="A475" s="510">
        <v>474</v>
      </c>
      <c r="B475" s="511" t="s">
        <v>1830</v>
      </c>
      <c r="C475" s="593" t="s">
        <v>1918</v>
      </c>
      <c r="D475" s="510">
        <v>50</v>
      </c>
      <c r="E475" s="510">
        <v>3</v>
      </c>
      <c r="F475" s="581">
        <v>400</v>
      </c>
      <c r="G475" s="598">
        <v>1300</v>
      </c>
      <c r="H475" s="596">
        <v>7.22E-2</v>
      </c>
      <c r="I475" s="596">
        <v>0.154</v>
      </c>
      <c r="J475" s="596">
        <v>3.2450000000000001</v>
      </c>
      <c r="K475" s="596">
        <v>0.16500000000000001</v>
      </c>
      <c r="L475" s="596">
        <v>1.502</v>
      </c>
      <c r="M475" s="596">
        <v>1.502</v>
      </c>
      <c r="N475" s="596">
        <v>0.11799999999999999</v>
      </c>
      <c r="O475" s="596">
        <v>4.0599999999999997E-2</v>
      </c>
      <c r="P475" s="597">
        <v>6.0000000000000001E-3</v>
      </c>
      <c r="Q475" s="607">
        <v>6.0000000000000001E-3</v>
      </c>
      <c r="R475" s="607">
        <v>6.0000000000000001E-3</v>
      </c>
      <c r="S475" s="591">
        <v>20</v>
      </c>
      <c r="T475" s="595">
        <v>2.8</v>
      </c>
      <c r="U475" s="595">
        <v>10.63</v>
      </c>
      <c r="V475" s="595">
        <v>0.13</v>
      </c>
      <c r="W475" s="595"/>
      <c r="X475" s="595"/>
      <c r="Y475" s="595"/>
      <c r="Z475" s="595">
        <v>1.7999999999999999E-2</v>
      </c>
      <c r="AA475" s="595">
        <v>0.27100000000000002</v>
      </c>
      <c r="AB475" s="581">
        <v>8.9</v>
      </c>
      <c r="AC475" s="581">
        <v>2.5999999999999999E-2</v>
      </c>
      <c r="AD475" s="592">
        <v>0.38</v>
      </c>
      <c r="AI475"/>
      <c r="AJ475"/>
    </row>
    <row r="476" spans="1:36" ht="30" x14ac:dyDescent="0.2">
      <c r="A476" s="510">
        <v>475</v>
      </c>
      <c r="B476" s="511" t="s">
        <v>1830</v>
      </c>
      <c r="C476" s="593" t="s">
        <v>1919</v>
      </c>
      <c r="D476" s="510">
        <v>50</v>
      </c>
      <c r="E476" s="510">
        <v>3</v>
      </c>
      <c r="F476" s="581">
        <v>380</v>
      </c>
      <c r="G476" s="598">
        <v>1200</v>
      </c>
      <c r="H476" s="596">
        <v>7.22E-2</v>
      </c>
      <c r="I476" s="596">
        <v>0.154</v>
      </c>
      <c r="J476" s="596">
        <v>3.2450000000000001</v>
      </c>
      <c r="K476" s="596">
        <v>0.16500000000000001</v>
      </c>
      <c r="L476" s="596">
        <v>1.502</v>
      </c>
      <c r="M476" s="596">
        <v>1.502</v>
      </c>
      <c r="N476" s="596">
        <v>0.11799999999999999</v>
      </c>
      <c r="O476" s="596">
        <v>4.0599999999999997E-2</v>
      </c>
      <c r="P476" s="597">
        <v>6.0000000000000001E-3</v>
      </c>
      <c r="Q476" s="607">
        <v>6.0000000000000001E-3</v>
      </c>
      <c r="R476" s="607">
        <v>6.0000000000000001E-3</v>
      </c>
      <c r="S476" s="591">
        <v>20</v>
      </c>
      <c r="T476" s="595">
        <v>2.8</v>
      </c>
      <c r="U476" s="595">
        <v>10.63</v>
      </c>
      <c r="V476" s="595">
        <v>0.13</v>
      </c>
      <c r="W476" s="595"/>
      <c r="X476" s="595"/>
      <c r="Y476" s="595"/>
      <c r="Z476" s="595">
        <v>1.7999999999999999E-2</v>
      </c>
      <c r="AA476" s="595">
        <v>0.27100000000000002</v>
      </c>
      <c r="AB476" s="581">
        <v>8.9</v>
      </c>
      <c r="AC476" s="581">
        <v>2.5999999999999999E-2</v>
      </c>
      <c r="AD476" s="592">
        <v>0.38</v>
      </c>
      <c r="AI476"/>
      <c r="AJ476"/>
    </row>
    <row r="477" spans="1:36" ht="30" x14ac:dyDescent="0.2">
      <c r="A477" s="510">
        <v>476</v>
      </c>
      <c r="B477" s="511" t="s">
        <v>1830</v>
      </c>
      <c r="C477" s="593" t="s">
        <v>1919</v>
      </c>
      <c r="D477" s="510">
        <v>50</v>
      </c>
      <c r="E477" s="510">
        <v>3</v>
      </c>
      <c r="F477" s="581">
        <v>400</v>
      </c>
      <c r="G477" s="598">
        <v>1200</v>
      </c>
      <c r="H477" s="596">
        <v>7.22E-2</v>
      </c>
      <c r="I477" s="596">
        <v>0.154</v>
      </c>
      <c r="J477" s="596">
        <v>3.2450000000000001</v>
      </c>
      <c r="K477" s="596">
        <v>0.16500000000000001</v>
      </c>
      <c r="L477" s="596">
        <v>1.502</v>
      </c>
      <c r="M477" s="596">
        <v>1.502</v>
      </c>
      <c r="N477" s="596">
        <v>0.11799999999999999</v>
      </c>
      <c r="O477" s="596">
        <v>4.0599999999999997E-2</v>
      </c>
      <c r="P477" s="597">
        <v>6.0000000000000001E-3</v>
      </c>
      <c r="Q477" s="607">
        <v>6.0000000000000001E-3</v>
      </c>
      <c r="R477" s="607">
        <v>6.0000000000000001E-3</v>
      </c>
      <c r="S477" s="591">
        <v>20</v>
      </c>
      <c r="T477" s="595">
        <v>2.8</v>
      </c>
      <c r="U477" s="595">
        <v>10.63</v>
      </c>
      <c r="V477" s="595">
        <v>0.13</v>
      </c>
      <c r="W477" s="595"/>
      <c r="X477" s="595"/>
      <c r="Y477" s="595"/>
      <c r="Z477" s="595">
        <v>1.7999999999999999E-2</v>
      </c>
      <c r="AA477" s="595">
        <v>0.27100000000000002</v>
      </c>
      <c r="AB477" s="581">
        <v>8.9</v>
      </c>
      <c r="AC477" s="581">
        <v>2.5999999999999999E-2</v>
      </c>
      <c r="AD477" s="592">
        <v>0.38</v>
      </c>
      <c r="AI477"/>
      <c r="AJ477"/>
    </row>
    <row r="478" spans="1:36" ht="30" x14ac:dyDescent="0.2">
      <c r="A478" s="510">
        <v>477</v>
      </c>
      <c r="B478" s="511" t="s">
        <v>1830</v>
      </c>
      <c r="C478" s="593" t="s">
        <v>1920</v>
      </c>
      <c r="D478" s="510">
        <v>50</v>
      </c>
      <c r="E478" s="510">
        <v>3</v>
      </c>
      <c r="F478" s="581">
        <v>380</v>
      </c>
      <c r="G478" s="598">
        <v>1040</v>
      </c>
      <c r="H478" s="596">
        <v>7.22E-2</v>
      </c>
      <c r="I478" s="596">
        <v>0.154</v>
      </c>
      <c r="J478" s="596">
        <v>3.2450000000000001</v>
      </c>
      <c r="K478" s="596">
        <v>0.16500000000000001</v>
      </c>
      <c r="L478" s="596">
        <v>1.502</v>
      </c>
      <c r="M478" s="596">
        <v>1.502</v>
      </c>
      <c r="N478" s="596">
        <v>0.11799999999999999</v>
      </c>
      <c r="O478" s="596">
        <v>4.0599999999999997E-2</v>
      </c>
      <c r="P478" s="597">
        <v>6.0000000000000001E-3</v>
      </c>
      <c r="Q478" s="607">
        <v>6.0000000000000001E-3</v>
      </c>
      <c r="R478" s="607">
        <v>6.0000000000000001E-3</v>
      </c>
      <c r="S478" s="591">
        <v>20</v>
      </c>
      <c r="T478" s="595">
        <v>2.8</v>
      </c>
      <c r="U478" s="595">
        <v>10.63</v>
      </c>
      <c r="V478" s="595">
        <v>0.13</v>
      </c>
      <c r="W478" s="595"/>
      <c r="X478" s="595"/>
      <c r="Y478" s="595"/>
      <c r="Z478" s="595">
        <v>1.7999999999999999E-2</v>
      </c>
      <c r="AA478" s="595">
        <v>0.27100000000000002</v>
      </c>
      <c r="AB478" s="581">
        <v>8.9</v>
      </c>
      <c r="AC478" s="581">
        <v>2.5999999999999999E-2</v>
      </c>
      <c r="AD478" s="592">
        <v>0.38</v>
      </c>
      <c r="AI478"/>
      <c r="AJ478"/>
    </row>
    <row r="479" spans="1:36" ht="30" x14ac:dyDescent="0.2">
      <c r="A479" s="510">
        <v>478</v>
      </c>
      <c r="B479" s="511" t="s">
        <v>1830</v>
      </c>
      <c r="C479" s="593" t="s">
        <v>1920</v>
      </c>
      <c r="D479" s="510">
        <v>50</v>
      </c>
      <c r="E479" s="510">
        <v>3</v>
      </c>
      <c r="F479" s="581">
        <v>400</v>
      </c>
      <c r="G479" s="598">
        <v>1040</v>
      </c>
      <c r="H479" s="596">
        <v>7.22E-2</v>
      </c>
      <c r="I479" s="596">
        <v>0.154</v>
      </c>
      <c r="J479" s="596">
        <v>3.2450000000000001</v>
      </c>
      <c r="K479" s="596">
        <v>0.16500000000000001</v>
      </c>
      <c r="L479" s="596">
        <v>1.502</v>
      </c>
      <c r="M479" s="596">
        <v>1.502</v>
      </c>
      <c r="N479" s="596">
        <v>0.11799999999999999</v>
      </c>
      <c r="O479" s="596">
        <v>4.0599999999999997E-2</v>
      </c>
      <c r="P479" s="597">
        <v>6.0000000000000001E-3</v>
      </c>
      <c r="Q479" s="607">
        <v>6.0000000000000001E-3</v>
      </c>
      <c r="R479" s="607">
        <v>6.0000000000000001E-3</v>
      </c>
      <c r="S479" s="591">
        <v>20</v>
      </c>
      <c r="T479" s="595">
        <v>2.8</v>
      </c>
      <c r="U479" s="595">
        <v>10.63</v>
      </c>
      <c r="V479" s="595">
        <v>0.13</v>
      </c>
      <c r="W479" s="595"/>
      <c r="X479" s="595"/>
      <c r="Y479" s="595"/>
      <c r="Z479" s="595">
        <v>1.7999999999999999E-2</v>
      </c>
      <c r="AA479" s="595">
        <v>0.27100000000000002</v>
      </c>
      <c r="AB479" s="581">
        <v>8.9</v>
      </c>
      <c r="AC479" s="581">
        <v>2.5999999999999999E-2</v>
      </c>
      <c r="AD479" s="592">
        <v>0.38</v>
      </c>
      <c r="AI479"/>
      <c r="AJ479"/>
    </row>
    <row r="480" spans="1:36" ht="45" x14ac:dyDescent="0.2">
      <c r="A480" s="510">
        <v>479</v>
      </c>
      <c r="B480" s="511" t="s">
        <v>1830</v>
      </c>
      <c r="C480" s="593" t="s">
        <v>1921</v>
      </c>
      <c r="D480" s="510">
        <v>50</v>
      </c>
      <c r="E480" s="510">
        <v>3</v>
      </c>
      <c r="F480" s="581">
        <v>380</v>
      </c>
      <c r="G480" s="598">
        <v>1540</v>
      </c>
      <c r="H480" s="596">
        <v>7.1599999999999997E-2</v>
      </c>
      <c r="I480" s="596">
        <v>0.153</v>
      </c>
      <c r="J480" s="596">
        <v>3.0179999999999998</v>
      </c>
      <c r="K480" s="596">
        <v>0.16</v>
      </c>
      <c r="L480" s="596">
        <v>1.01</v>
      </c>
      <c r="M480" s="596">
        <v>1.01</v>
      </c>
      <c r="N480" s="596">
        <v>0.10100000000000001</v>
      </c>
      <c r="O480" s="596">
        <v>3.78E-2</v>
      </c>
      <c r="P480" s="597">
        <v>5.0000000000000001E-3</v>
      </c>
      <c r="Q480" s="607">
        <v>5.0000000000000001E-3</v>
      </c>
      <c r="R480" s="607">
        <v>5.0000000000000001E-3</v>
      </c>
      <c r="S480" s="591">
        <v>20</v>
      </c>
      <c r="T480" s="595">
        <v>2.8860000000000001</v>
      </c>
      <c r="U480" s="595">
        <v>10.63</v>
      </c>
      <c r="V480" s="595">
        <v>0.13</v>
      </c>
      <c r="W480" s="595"/>
      <c r="X480" s="595"/>
      <c r="Y480" s="595"/>
      <c r="Z480" s="595">
        <v>2.1999999999999999E-2</v>
      </c>
      <c r="AA480" s="595">
        <v>0.31</v>
      </c>
      <c r="AB480" s="581">
        <v>9.5</v>
      </c>
      <c r="AC480" s="581">
        <v>3.2000000000000001E-2</v>
      </c>
      <c r="AD480" s="592">
        <v>0.28999999999999998</v>
      </c>
      <c r="AI480"/>
      <c r="AJ480"/>
    </row>
    <row r="481" spans="1:36" ht="45" x14ac:dyDescent="0.2">
      <c r="A481" s="510">
        <v>480</v>
      </c>
      <c r="B481" s="511" t="s">
        <v>1830</v>
      </c>
      <c r="C481" s="593" t="s">
        <v>1921</v>
      </c>
      <c r="D481" s="510">
        <v>50</v>
      </c>
      <c r="E481" s="510">
        <v>3</v>
      </c>
      <c r="F481" s="581">
        <v>400</v>
      </c>
      <c r="G481" s="598">
        <v>1540</v>
      </c>
      <c r="H481" s="596">
        <v>7.1599999999999997E-2</v>
      </c>
      <c r="I481" s="596">
        <v>0.153</v>
      </c>
      <c r="J481" s="596">
        <v>3.0179999999999998</v>
      </c>
      <c r="K481" s="596">
        <v>0.16</v>
      </c>
      <c r="L481" s="596">
        <v>1.01</v>
      </c>
      <c r="M481" s="596">
        <v>1.01</v>
      </c>
      <c r="N481" s="596">
        <v>0.10100000000000001</v>
      </c>
      <c r="O481" s="596">
        <v>3.78E-2</v>
      </c>
      <c r="P481" s="597">
        <v>5.0000000000000001E-3</v>
      </c>
      <c r="Q481" s="607">
        <v>5.0000000000000001E-3</v>
      </c>
      <c r="R481" s="607">
        <v>5.0000000000000001E-3</v>
      </c>
      <c r="S481" s="591">
        <v>20</v>
      </c>
      <c r="T481" s="595">
        <v>2.8860000000000001</v>
      </c>
      <c r="U481" s="595">
        <v>10.63</v>
      </c>
      <c r="V481" s="595">
        <v>0.13</v>
      </c>
      <c r="W481" s="595"/>
      <c r="X481" s="595"/>
      <c r="Y481" s="595"/>
      <c r="Z481" s="595">
        <v>2.1999999999999999E-2</v>
      </c>
      <c r="AA481" s="595">
        <v>0.31</v>
      </c>
      <c r="AB481" s="581">
        <v>9.5</v>
      </c>
      <c r="AC481" s="581">
        <v>3.2000000000000001E-2</v>
      </c>
      <c r="AD481" s="592">
        <v>0.28999999999999998</v>
      </c>
      <c r="AI481"/>
      <c r="AJ481"/>
    </row>
    <row r="482" spans="1:36" ht="45" x14ac:dyDescent="0.2">
      <c r="A482" s="510">
        <v>481</v>
      </c>
      <c r="B482" s="511" t="s">
        <v>1830</v>
      </c>
      <c r="C482" s="593" t="s">
        <v>1922</v>
      </c>
      <c r="D482" s="510">
        <v>50</v>
      </c>
      <c r="E482" s="510">
        <v>3</v>
      </c>
      <c r="F482" s="581">
        <v>380</v>
      </c>
      <c r="G482" s="598">
        <v>1480</v>
      </c>
      <c r="H482" s="596">
        <v>7.1599999999999997E-2</v>
      </c>
      <c r="I482" s="596">
        <v>0.153</v>
      </c>
      <c r="J482" s="596">
        <v>3.0179999999999998</v>
      </c>
      <c r="K482" s="596">
        <v>0.16</v>
      </c>
      <c r="L482" s="596">
        <v>1.01</v>
      </c>
      <c r="M482" s="596">
        <v>1.01</v>
      </c>
      <c r="N482" s="596">
        <v>0.10100000000000001</v>
      </c>
      <c r="O482" s="596">
        <v>3.78E-2</v>
      </c>
      <c r="P482" s="597">
        <v>5.0000000000000001E-3</v>
      </c>
      <c r="Q482" s="607">
        <v>5.0000000000000001E-3</v>
      </c>
      <c r="R482" s="607">
        <v>5.0000000000000001E-3</v>
      </c>
      <c r="S482" s="591">
        <v>20</v>
      </c>
      <c r="T482" s="595">
        <v>2.8860000000000001</v>
      </c>
      <c r="U482" s="595">
        <v>10.63</v>
      </c>
      <c r="V482" s="595">
        <v>0.13</v>
      </c>
      <c r="W482" s="595"/>
      <c r="X482" s="595"/>
      <c r="Y482" s="595"/>
      <c r="Z482" s="595">
        <v>2.1999999999999999E-2</v>
      </c>
      <c r="AA482" s="595">
        <v>0.31</v>
      </c>
      <c r="AB482" s="581">
        <v>9.5</v>
      </c>
      <c r="AC482" s="581">
        <v>3.2000000000000001E-2</v>
      </c>
      <c r="AD482" s="592">
        <v>0.28999999999999998</v>
      </c>
      <c r="AI482"/>
      <c r="AJ482"/>
    </row>
    <row r="483" spans="1:36" ht="45" x14ac:dyDescent="0.2">
      <c r="A483" s="510">
        <v>482</v>
      </c>
      <c r="B483" s="511" t="s">
        <v>1830</v>
      </c>
      <c r="C483" s="593" t="s">
        <v>1922</v>
      </c>
      <c r="D483" s="510">
        <v>50</v>
      </c>
      <c r="E483" s="510">
        <v>3</v>
      </c>
      <c r="F483" s="581">
        <v>400</v>
      </c>
      <c r="G483" s="598">
        <v>1480</v>
      </c>
      <c r="H483" s="596">
        <v>7.1599999999999997E-2</v>
      </c>
      <c r="I483" s="596">
        <v>0.153</v>
      </c>
      <c r="J483" s="596">
        <v>3.0179999999999998</v>
      </c>
      <c r="K483" s="596">
        <v>0.16</v>
      </c>
      <c r="L483" s="596">
        <v>1.01</v>
      </c>
      <c r="M483" s="596">
        <v>1.01</v>
      </c>
      <c r="N483" s="596">
        <v>0.10100000000000001</v>
      </c>
      <c r="O483" s="596">
        <v>3.78E-2</v>
      </c>
      <c r="P483" s="597">
        <v>5.0000000000000001E-3</v>
      </c>
      <c r="Q483" s="607">
        <v>5.0000000000000001E-3</v>
      </c>
      <c r="R483" s="607">
        <v>5.0000000000000001E-3</v>
      </c>
      <c r="S483" s="591">
        <v>20</v>
      </c>
      <c r="T483" s="595">
        <v>2.8860000000000001</v>
      </c>
      <c r="U483" s="595">
        <v>10.63</v>
      </c>
      <c r="V483" s="595">
        <v>0.13</v>
      </c>
      <c r="W483" s="595"/>
      <c r="X483" s="595"/>
      <c r="Y483" s="595"/>
      <c r="Z483" s="595">
        <v>2.1999999999999999E-2</v>
      </c>
      <c r="AA483" s="595">
        <v>0.31</v>
      </c>
      <c r="AB483" s="581">
        <v>9.5</v>
      </c>
      <c r="AC483" s="581">
        <v>3.2000000000000001E-2</v>
      </c>
      <c r="AD483" s="592">
        <v>0.28999999999999998</v>
      </c>
      <c r="AI483"/>
      <c r="AJ483"/>
    </row>
    <row r="484" spans="1:36" ht="30" x14ac:dyDescent="0.2">
      <c r="A484" s="510">
        <v>483</v>
      </c>
      <c r="B484" s="511" t="s">
        <v>1830</v>
      </c>
      <c r="C484" s="593" t="s">
        <v>1923</v>
      </c>
      <c r="D484" s="510">
        <v>50</v>
      </c>
      <c r="E484" s="510">
        <v>3</v>
      </c>
      <c r="F484" s="581">
        <v>380</v>
      </c>
      <c r="G484" s="598">
        <v>1400</v>
      </c>
      <c r="H484" s="596">
        <v>7.1599999999999997E-2</v>
      </c>
      <c r="I484" s="596">
        <v>0.153</v>
      </c>
      <c r="J484" s="596">
        <v>3.0179999999999998</v>
      </c>
      <c r="K484" s="596">
        <v>0.16</v>
      </c>
      <c r="L484" s="596">
        <v>1.01</v>
      </c>
      <c r="M484" s="596">
        <v>1.01</v>
      </c>
      <c r="N484" s="596">
        <v>0.10100000000000001</v>
      </c>
      <c r="O484" s="596">
        <v>3.78E-2</v>
      </c>
      <c r="P484" s="597">
        <v>5.0000000000000001E-3</v>
      </c>
      <c r="Q484" s="607">
        <v>5.0000000000000001E-3</v>
      </c>
      <c r="R484" s="607">
        <v>5.0000000000000001E-3</v>
      </c>
      <c r="S484" s="591">
        <v>20</v>
      </c>
      <c r="T484" s="595">
        <v>2.8860000000000001</v>
      </c>
      <c r="U484" s="595">
        <v>10.63</v>
      </c>
      <c r="V484" s="595">
        <v>0.13</v>
      </c>
      <c r="W484" s="595"/>
      <c r="X484" s="595"/>
      <c r="Y484" s="595"/>
      <c r="Z484" s="595">
        <v>2.1999999999999999E-2</v>
      </c>
      <c r="AA484" s="595">
        <v>0.31</v>
      </c>
      <c r="AB484" s="581">
        <v>9.5</v>
      </c>
      <c r="AC484" s="581">
        <v>3.2000000000000001E-2</v>
      </c>
      <c r="AD484" s="592">
        <v>0.28999999999999998</v>
      </c>
      <c r="AI484"/>
      <c r="AJ484"/>
    </row>
    <row r="485" spans="1:36" ht="30" x14ac:dyDescent="0.2">
      <c r="A485" s="510">
        <v>484</v>
      </c>
      <c r="B485" s="511" t="s">
        <v>1830</v>
      </c>
      <c r="C485" s="593" t="s">
        <v>1923</v>
      </c>
      <c r="D485" s="510">
        <v>50</v>
      </c>
      <c r="E485" s="510">
        <v>3</v>
      </c>
      <c r="F485" s="581">
        <v>400</v>
      </c>
      <c r="G485" s="598">
        <v>1400</v>
      </c>
      <c r="H485" s="596">
        <v>7.1599999999999997E-2</v>
      </c>
      <c r="I485" s="596">
        <v>0.153</v>
      </c>
      <c r="J485" s="596">
        <v>3.0179999999999998</v>
      </c>
      <c r="K485" s="596">
        <v>0.16</v>
      </c>
      <c r="L485" s="596">
        <v>1.01</v>
      </c>
      <c r="M485" s="596">
        <v>1.01</v>
      </c>
      <c r="N485" s="596">
        <v>0.10100000000000001</v>
      </c>
      <c r="O485" s="596">
        <v>3.78E-2</v>
      </c>
      <c r="P485" s="597">
        <v>5.0000000000000001E-3</v>
      </c>
      <c r="Q485" s="607">
        <v>5.0000000000000001E-3</v>
      </c>
      <c r="R485" s="607">
        <v>5.0000000000000001E-3</v>
      </c>
      <c r="S485" s="591">
        <v>20</v>
      </c>
      <c r="T485" s="595">
        <v>2.8860000000000001</v>
      </c>
      <c r="U485" s="595">
        <v>10.63</v>
      </c>
      <c r="V485" s="595">
        <v>0.13</v>
      </c>
      <c r="W485" s="595"/>
      <c r="X485" s="595"/>
      <c r="Y485" s="595"/>
      <c r="Z485" s="595">
        <v>2.1999999999999999E-2</v>
      </c>
      <c r="AA485" s="595">
        <v>0.31</v>
      </c>
      <c r="AB485" s="581">
        <v>9.5</v>
      </c>
      <c r="AC485" s="581">
        <v>3.2000000000000001E-2</v>
      </c>
      <c r="AD485" s="592">
        <v>0.28999999999999998</v>
      </c>
      <c r="AI485"/>
      <c r="AJ485"/>
    </row>
    <row r="486" spans="1:36" ht="30" x14ac:dyDescent="0.2">
      <c r="A486" s="510">
        <v>485</v>
      </c>
      <c r="B486" s="511" t="s">
        <v>1830</v>
      </c>
      <c r="C486" s="593" t="s">
        <v>1924</v>
      </c>
      <c r="D486" s="510">
        <v>50</v>
      </c>
      <c r="E486" s="510">
        <v>3</v>
      </c>
      <c r="F486" s="581">
        <v>380</v>
      </c>
      <c r="G486" s="598">
        <v>1280</v>
      </c>
      <c r="H486" s="596">
        <v>7.1599999999999997E-2</v>
      </c>
      <c r="I486" s="596">
        <v>0.153</v>
      </c>
      <c r="J486" s="596">
        <v>3.0179999999999998</v>
      </c>
      <c r="K486" s="596">
        <v>0.16</v>
      </c>
      <c r="L486" s="596">
        <v>1.01</v>
      </c>
      <c r="M486" s="596">
        <v>1.01</v>
      </c>
      <c r="N486" s="596">
        <v>0.10100000000000001</v>
      </c>
      <c r="O486" s="596">
        <v>3.78E-2</v>
      </c>
      <c r="P486" s="597">
        <v>5.0000000000000001E-3</v>
      </c>
      <c r="Q486" s="607">
        <v>5.0000000000000001E-3</v>
      </c>
      <c r="R486" s="607">
        <v>5.0000000000000001E-3</v>
      </c>
      <c r="S486" s="591">
        <v>20</v>
      </c>
      <c r="T486" s="595">
        <v>2.8860000000000001</v>
      </c>
      <c r="U486" s="595">
        <v>10.63</v>
      </c>
      <c r="V486" s="595">
        <v>0.13</v>
      </c>
      <c r="W486" s="595"/>
      <c r="X486" s="595"/>
      <c r="Y486" s="595"/>
      <c r="Z486" s="595">
        <v>2.1999999999999999E-2</v>
      </c>
      <c r="AA486" s="595">
        <v>0.31</v>
      </c>
      <c r="AB486" s="581">
        <v>9.5</v>
      </c>
      <c r="AC486" s="581">
        <v>3.2000000000000001E-2</v>
      </c>
      <c r="AD486" s="592">
        <v>0.28999999999999998</v>
      </c>
      <c r="AI486"/>
      <c r="AJ486"/>
    </row>
    <row r="487" spans="1:36" ht="30" x14ac:dyDescent="0.2">
      <c r="A487" s="510">
        <v>486</v>
      </c>
      <c r="B487" s="511" t="s">
        <v>1830</v>
      </c>
      <c r="C487" s="593" t="s">
        <v>1924</v>
      </c>
      <c r="D487" s="510">
        <v>50</v>
      </c>
      <c r="E487" s="510">
        <v>3</v>
      </c>
      <c r="F487" s="581">
        <v>400</v>
      </c>
      <c r="G487" s="598">
        <v>1280</v>
      </c>
      <c r="H487" s="596">
        <v>7.1599999999999997E-2</v>
      </c>
      <c r="I487" s="596">
        <v>0.153</v>
      </c>
      <c r="J487" s="596">
        <v>3.0179999999999998</v>
      </c>
      <c r="K487" s="596">
        <v>0.16</v>
      </c>
      <c r="L487" s="596">
        <v>1.01</v>
      </c>
      <c r="M487" s="596">
        <v>1.01</v>
      </c>
      <c r="N487" s="596">
        <v>0.10100000000000001</v>
      </c>
      <c r="O487" s="596">
        <v>3.78E-2</v>
      </c>
      <c r="P487" s="597">
        <v>5.0000000000000001E-3</v>
      </c>
      <c r="Q487" s="607">
        <v>5.0000000000000001E-3</v>
      </c>
      <c r="R487" s="607">
        <v>5.0000000000000001E-3</v>
      </c>
      <c r="S487" s="591">
        <v>20</v>
      </c>
      <c r="T487" s="595">
        <v>2.8860000000000001</v>
      </c>
      <c r="U487" s="595">
        <v>10.63</v>
      </c>
      <c r="V487" s="595">
        <v>0.13</v>
      </c>
      <c r="W487" s="595"/>
      <c r="X487" s="595"/>
      <c r="Y487" s="595"/>
      <c r="Z487" s="595">
        <v>2.1999999999999999E-2</v>
      </c>
      <c r="AA487" s="595">
        <v>0.31</v>
      </c>
      <c r="AB487" s="581">
        <v>9.5</v>
      </c>
      <c r="AC487" s="581">
        <v>3.2000000000000001E-2</v>
      </c>
      <c r="AD487" s="592">
        <v>0.28999999999999998</v>
      </c>
      <c r="AI487"/>
      <c r="AJ487"/>
    </row>
    <row r="488" spans="1:36" ht="30" x14ac:dyDescent="0.2">
      <c r="A488" s="510">
        <v>487</v>
      </c>
      <c r="B488" s="511" t="s">
        <v>1830</v>
      </c>
      <c r="C488" s="593" t="s">
        <v>1925</v>
      </c>
      <c r="D488" s="510">
        <v>50</v>
      </c>
      <c r="E488" s="510">
        <v>3</v>
      </c>
      <c r="F488" s="581">
        <v>380</v>
      </c>
      <c r="G488" s="598">
        <v>1120</v>
      </c>
      <c r="H488" s="596">
        <v>7.1599999999999997E-2</v>
      </c>
      <c r="I488" s="596">
        <v>0.153</v>
      </c>
      <c r="J488" s="596">
        <v>3.0179999999999998</v>
      </c>
      <c r="K488" s="596">
        <v>0.16</v>
      </c>
      <c r="L488" s="596">
        <v>1.01</v>
      </c>
      <c r="M488" s="596">
        <v>1.01</v>
      </c>
      <c r="N488" s="596">
        <v>0.10100000000000001</v>
      </c>
      <c r="O488" s="596">
        <v>3.78E-2</v>
      </c>
      <c r="P488" s="597">
        <v>5.0000000000000001E-3</v>
      </c>
      <c r="Q488" s="607">
        <v>5.0000000000000001E-3</v>
      </c>
      <c r="R488" s="607">
        <v>5.0000000000000001E-3</v>
      </c>
      <c r="S488" s="591">
        <v>20</v>
      </c>
      <c r="T488" s="595">
        <v>2.8860000000000001</v>
      </c>
      <c r="U488" s="595">
        <v>10.63</v>
      </c>
      <c r="V488" s="595">
        <v>0.13</v>
      </c>
      <c r="W488" s="595"/>
      <c r="X488" s="595"/>
      <c r="Y488" s="595"/>
      <c r="Z488" s="595">
        <v>2.1999999999999999E-2</v>
      </c>
      <c r="AA488" s="595">
        <v>0.31</v>
      </c>
      <c r="AB488" s="581">
        <v>9.5</v>
      </c>
      <c r="AC488" s="581">
        <v>3.2000000000000001E-2</v>
      </c>
      <c r="AD488" s="592">
        <v>0.28999999999999998</v>
      </c>
      <c r="AI488"/>
      <c r="AJ488"/>
    </row>
    <row r="489" spans="1:36" ht="30" x14ac:dyDescent="0.2">
      <c r="A489" s="510">
        <v>488</v>
      </c>
      <c r="B489" s="511" t="s">
        <v>1830</v>
      </c>
      <c r="C489" s="593" t="s">
        <v>1925</v>
      </c>
      <c r="D489" s="510">
        <v>50</v>
      </c>
      <c r="E489" s="510">
        <v>3</v>
      </c>
      <c r="F489" s="581">
        <v>400</v>
      </c>
      <c r="G489" s="598">
        <v>1120</v>
      </c>
      <c r="H489" s="596">
        <v>7.1599999999999997E-2</v>
      </c>
      <c r="I489" s="596">
        <v>0.153</v>
      </c>
      <c r="J489" s="596">
        <v>3.0179999999999998</v>
      </c>
      <c r="K489" s="596">
        <v>0.16</v>
      </c>
      <c r="L489" s="596">
        <v>1.01</v>
      </c>
      <c r="M489" s="596">
        <v>1.01</v>
      </c>
      <c r="N489" s="596">
        <v>0.10100000000000001</v>
      </c>
      <c r="O489" s="596">
        <v>3.78E-2</v>
      </c>
      <c r="P489" s="597">
        <v>5.0000000000000001E-3</v>
      </c>
      <c r="Q489" s="607">
        <v>5.0000000000000001E-3</v>
      </c>
      <c r="R489" s="607">
        <v>5.0000000000000001E-3</v>
      </c>
      <c r="S489" s="591">
        <v>20</v>
      </c>
      <c r="T489" s="595">
        <v>2.8860000000000001</v>
      </c>
      <c r="U489" s="595">
        <v>10.63</v>
      </c>
      <c r="V489" s="595">
        <v>0.13</v>
      </c>
      <c r="W489" s="595"/>
      <c r="X489" s="595"/>
      <c r="Y489" s="595"/>
      <c r="Z489" s="595">
        <v>2.1999999999999999E-2</v>
      </c>
      <c r="AA489" s="595">
        <v>0.31</v>
      </c>
      <c r="AB489" s="581">
        <v>9.5</v>
      </c>
      <c r="AC489" s="581">
        <v>3.2000000000000001E-2</v>
      </c>
      <c r="AD489" s="592">
        <v>0.28999999999999998</v>
      </c>
      <c r="AI489"/>
      <c r="AJ489"/>
    </row>
    <row r="490" spans="1:36" ht="45" x14ac:dyDescent="0.2">
      <c r="A490" s="510">
        <v>489</v>
      </c>
      <c r="B490" s="511" t="s">
        <v>1830</v>
      </c>
      <c r="C490" s="593" t="s">
        <v>1926</v>
      </c>
      <c r="D490" s="510">
        <v>50</v>
      </c>
      <c r="E490" s="510">
        <v>3</v>
      </c>
      <c r="F490" s="581">
        <v>380</v>
      </c>
      <c r="G490" s="598">
        <v>1650</v>
      </c>
      <c r="H490" s="596">
        <v>0.111</v>
      </c>
      <c r="I490" s="596">
        <v>0.22</v>
      </c>
      <c r="J490" s="596">
        <v>2.27</v>
      </c>
      <c r="K490" s="596">
        <v>0.24299999999999999</v>
      </c>
      <c r="L490" s="596">
        <v>1.45</v>
      </c>
      <c r="M490" s="596">
        <v>1.45</v>
      </c>
      <c r="N490" s="596">
        <v>0.159</v>
      </c>
      <c r="O490" s="596">
        <v>4.2599999999999999E-2</v>
      </c>
      <c r="P490" s="596">
        <v>6.0000000000000001E-3</v>
      </c>
      <c r="Q490" s="608">
        <v>6.0000000000000001E-3</v>
      </c>
      <c r="R490" s="608">
        <v>6.0000000000000001E-3</v>
      </c>
      <c r="S490" s="591">
        <v>20</v>
      </c>
      <c r="T490" s="595">
        <v>3.05</v>
      </c>
      <c r="U490" s="595">
        <v>12.9</v>
      </c>
      <c r="V490" s="595">
        <v>0.12</v>
      </c>
      <c r="W490" s="595"/>
      <c r="X490" s="595"/>
      <c r="Y490" s="595"/>
      <c r="Z490" s="595">
        <v>2.1000000000000001E-2</v>
      </c>
      <c r="AA490" s="595">
        <v>0.25</v>
      </c>
      <c r="AB490" s="581">
        <v>9.5</v>
      </c>
      <c r="AC490" s="581">
        <v>2.7E-2</v>
      </c>
      <c r="AD490" s="592">
        <v>0.38</v>
      </c>
      <c r="AI490"/>
      <c r="AJ490"/>
    </row>
    <row r="491" spans="1:36" ht="45" x14ac:dyDescent="0.2">
      <c r="A491" s="510">
        <v>490</v>
      </c>
      <c r="B491" s="511" t="s">
        <v>1830</v>
      </c>
      <c r="C491" s="593" t="s">
        <v>1926</v>
      </c>
      <c r="D491" s="510">
        <v>50</v>
      </c>
      <c r="E491" s="510">
        <v>3</v>
      </c>
      <c r="F491" s="581">
        <v>400</v>
      </c>
      <c r="G491" s="598">
        <v>1650</v>
      </c>
      <c r="H491" s="596">
        <v>0.111</v>
      </c>
      <c r="I491" s="596">
        <v>0.22</v>
      </c>
      <c r="J491" s="596">
        <v>2.27</v>
      </c>
      <c r="K491" s="596">
        <v>0.24299999999999999</v>
      </c>
      <c r="L491" s="596">
        <v>1.45</v>
      </c>
      <c r="M491" s="596">
        <v>1.45</v>
      </c>
      <c r="N491" s="596">
        <v>0.159</v>
      </c>
      <c r="O491" s="596">
        <v>4.2599999999999999E-2</v>
      </c>
      <c r="P491" s="596">
        <v>6.0000000000000001E-3</v>
      </c>
      <c r="Q491" s="608">
        <v>6.0000000000000001E-3</v>
      </c>
      <c r="R491" s="608">
        <v>6.0000000000000001E-3</v>
      </c>
      <c r="S491" s="591">
        <v>20</v>
      </c>
      <c r="T491" s="595">
        <v>3.05</v>
      </c>
      <c r="U491" s="595">
        <v>12.9</v>
      </c>
      <c r="V491" s="595">
        <v>0.12</v>
      </c>
      <c r="W491" s="595"/>
      <c r="X491" s="595"/>
      <c r="Y491" s="595"/>
      <c r="Z491" s="595">
        <v>2.1000000000000001E-2</v>
      </c>
      <c r="AA491" s="595">
        <v>0.25</v>
      </c>
      <c r="AB491" s="581">
        <v>9.5</v>
      </c>
      <c r="AC491" s="581">
        <v>2.7E-2</v>
      </c>
      <c r="AD491" s="592">
        <v>0.38</v>
      </c>
      <c r="AI491"/>
      <c r="AJ491"/>
    </row>
    <row r="492" spans="1:36" ht="45" x14ac:dyDescent="0.2">
      <c r="A492" s="510">
        <v>491</v>
      </c>
      <c r="B492" s="511" t="s">
        <v>1830</v>
      </c>
      <c r="C492" s="593" t="s">
        <v>1927</v>
      </c>
      <c r="D492" s="510">
        <v>50</v>
      </c>
      <c r="E492" s="510">
        <v>3</v>
      </c>
      <c r="F492" s="581">
        <v>380</v>
      </c>
      <c r="G492" s="598">
        <v>1552</v>
      </c>
      <c r="H492" s="596">
        <v>0.111</v>
      </c>
      <c r="I492" s="596">
        <v>0.22</v>
      </c>
      <c r="J492" s="596">
        <v>2.27</v>
      </c>
      <c r="K492" s="596">
        <v>0.24299999999999999</v>
      </c>
      <c r="L492" s="596">
        <v>1.45</v>
      </c>
      <c r="M492" s="596">
        <v>1.45</v>
      </c>
      <c r="N492" s="596">
        <v>0.159</v>
      </c>
      <c r="O492" s="596">
        <v>4.2599999999999999E-2</v>
      </c>
      <c r="P492" s="596">
        <v>6.0000000000000001E-3</v>
      </c>
      <c r="Q492" s="608">
        <v>6.0000000000000001E-3</v>
      </c>
      <c r="R492" s="608">
        <v>6.0000000000000001E-3</v>
      </c>
      <c r="S492" s="591">
        <v>20</v>
      </c>
      <c r="T492" s="595">
        <v>3.05</v>
      </c>
      <c r="U492" s="595">
        <v>12.9</v>
      </c>
      <c r="V492" s="595">
        <v>0.12</v>
      </c>
      <c r="W492" s="595"/>
      <c r="X492" s="595"/>
      <c r="Y492" s="595"/>
      <c r="Z492" s="595">
        <v>2.1000000000000001E-2</v>
      </c>
      <c r="AA492" s="595">
        <v>0.25</v>
      </c>
      <c r="AB492" s="581">
        <v>9.5</v>
      </c>
      <c r="AC492" s="581">
        <v>2.7E-2</v>
      </c>
      <c r="AD492" s="592">
        <v>0.38</v>
      </c>
      <c r="AI492"/>
      <c r="AJ492"/>
    </row>
    <row r="493" spans="1:36" ht="45" x14ac:dyDescent="0.2">
      <c r="A493" s="510">
        <v>492</v>
      </c>
      <c r="B493" s="511" t="s">
        <v>1830</v>
      </c>
      <c r="C493" s="593" t="s">
        <v>1927</v>
      </c>
      <c r="D493" s="510">
        <v>50</v>
      </c>
      <c r="E493" s="510">
        <v>3</v>
      </c>
      <c r="F493" s="581">
        <v>400</v>
      </c>
      <c r="G493" s="598">
        <v>1552</v>
      </c>
      <c r="H493" s="596">
        <v>0.111</v>
      </c>
      <c r="I493" s="596">
        <v>0.22</v>
      </c>
      <c r="J493" s="596">
        <v>2.27</v>
      </c>
      <c r="K493" s="596">
        <v>0.24299999999999999</v>
      </c>
      <c r="L493" s="596">
        <v>1.45</v>
      </c>
      <c r="M493" s="596">
        <v>1.45</v>
      </c>
      <c r="N493" s="596">
        <v>0.159</v>
      </c>
      <c r="O493" s="596">
        <v>4.2599999999999999E-2</v>
      </c>
      <c r="P493" s="596">
        <v>6.0000000000000001E-3</v>
      </c>
      <c r="Q493" s="608">
        <v>6.0000000000000001E-3</v>
      </c>
      <c r="R493" s="608">
        <v>6.0000000000000001E-3</v>
      </c>
      <c r="S493" s="591">
        <v>20</v>
      </c>
      <c r="T493" s="595">
        <v>3.05</v>
      </c>
      <c r="U493" s="595">
        <v>12.9</v>
      </c>
      <c r="V493" s="595">
        <v>0.12</v>
      </c>
      <c r="W493" s="595"/>
      <c r="X493" s="595"/>
      <c r="Y493" s="595"/>
      <c r="Z493" s="595">
        <v>2.1000000000000001E-2</v>
      </c>
      <c r="AA493" s="595">
        <v>0.25</v>
      </c>
      <c r="AB493" s="581">
        <v>9.5</v>
      </c>
      <c r="AC493" s="581">
        <v>2.7E-2</v>
      </c>
      <c r="AD493" s="592">
        <v>0.38</v>
      </c>
      <c r="AI493"/>
      <c r="AJ493"/>
    </row>
    <row r="494" spans="1:36" ht="30" x14ac:dyDescent="0.2">
      <c r="A494" s="510">
        <v>493</v>
      </c>
      <c r="B494" s="511" t="s">
        <v>1830</v>
      </c>
      <c r="C494" s="593" t="s">
        <v>1928</v>
      </c>
      <c r="D494" s="510">
        <v>50</v>
      </c>
      <c r="E494" s="510">
        <v>3</v>
      </c>
      <c r="F494" s="581">
        <v>380</v>
      </c>
      <c r="G494" s="598">
        <v>1500</v>
      </c>
      <c r="H494" s="596">
        <v>0.111</v>
      </c>
      <c r="I494" s="596">
        <v>0.22</v>
      </c>
      <c r="J494" s="596">
        <v>2.27</v>
      </c>
      <c r="K494" s="596">
        <v>0.24299999999999999</v>
      </c>
      <c r="L494" s="596">
        <v>1.45</v>
      </c>
      <c r="M494" s="596">
        <v>1.45</v>
      </c>
      <c r="N494" s="596">
        <v>0.159</v>
      </c>
      <c r="O494" s="596">
        <v>4.2599999999999999E-2</v>
      </c>
      <c r="P494" s="596">
        <v>6.0000000000000001E-3</v>
      </c>
      <c r="Q494" s="608">
        <v>6.0000000000000001E-3</v>
      </c>
      <c r="R494" s="608">
        <v>6.0000000000000001E-3</v>
      </c>
      <c r="S494" s="591">
        <v>20</v>
      </c>
      <c r="T494" s="595">
        <v>3.05</v>
      </c>
      <c r="U494" s="595">
        <v>12.9</v>
      </c>
      <c r="V494" s="595">
        <v>0.12</v>
      </c>
      <c r="W494" s="595"/>
      <c r="X494" s="595"/>
      <c r="Y494" s="595"/>
      <c r="Z494" s="595">
        <v>2.1000000000000001E-2</v>
      </c>
      <c r="AA494" s="595">
        <v>0.25</v>
      </c>
      <c r="AB494" s="581">
        <v>9.5</v>
      </c>
      <c r="AC494" s="581">
        <v>2.7E-2</v>
      </c>
      <c r="AD494" s="592">
        <v>0.38</v>
      </c>
      <c r="AI494"/>
      <c r="AJ494"/>
    </row>
    <row r="495" spans="1:36" ht="30" x14ac:dyDescent="0.2">
      <c r="A495" s="510">
        <v>494</v>
      </c>
      <c r="B495" s="511" t="s">
        <v>1830</v>
      </c>
      <c r="C495" s="593" t="s">
        <v>1928</v>
      </c>
      <c r="D495" s="510">
        <v>50</v>
      </c>
      <c r="E495" s="510">
        <v>3</v>
      </c>
      <c r="F495" s="581">
        <v>400</v>
      </c>
      <c r="G495" s="598">
        <v>1500</v>
      </c>
      <c r="H495" s="596">
        <v>0.111</v>
      </c>
      <c r="I495" s="596">
        <v>0.22</v>
      </c>
      <c r="J495" s="596">
        <v>2.27</v>
      </c>
      <c r="K495" s="596">
        <v>0.24299999999999999</v>
      </c>
      <c r="L495" s="596">
        <v>1.45</v>
      </c>
      <c r="M495" s="596">
        <v>1.45</v>
      </c>
      <c r="N495" s="596">
        <v>0.159</v>
      </c>
      <c r="O495" s="596">
        <v>4.2599999999999999E-2</v>
      </c>
      <c r="P495" s="596">
        <v>6.0000000000000001E-3</v>
      </c>
      <c r="Q495" s="608">
        <v>6.0000000000000001E-3</v>
      </c>
      <c r="R495" s="608">
        <v>6.0000000000000001E-3</v>
      </c>
      <c r="S495" s="591">
        <v>20</v>
      </c>
      <c r="T495" s="595">
        <v>3.05</v>
      </c>
      <c r="U495" s="595">
        <v>12.9</v>
      </c>
      <c r="V495" s="595">
        <v>0.12</v>
      </c>
      <c r="W495" s="595"/>
      <c r="X495" s="595"/>
      <c r="Y495" s="595"/>
      <c r="Z495" s="595">
        <v>2.1000000000000001E-2</v>
      </c>
      <c r="AA495" s="595">
        <v>0.25</v>
      </c>
      <c r="AB495" s="581">
        <v>9.5</v>
      </c>
      <c r="AC495" s="581">
        <v>2.7E-2</v>
      </c>
      <c r="AD495" s="592">
        <v>0.38</v>
      </c>
      <c r="AI495"/>
      <c r="AJ495"/>
    </row>
    <row r="496" spans="1:36" ht="30" x14ac:dyDescent="0.2">
      <c r="A496" s="510">
        <v>495</v>
      </c>
      <c r="B496" s="511" t="s">
        <v>1830</v>
      </c>
      <c r="C496" s="593" t="s">
        <v>1929</v>
      </c>
      <c r="D496" s="510">
        <v>50</v>
      </c>
      <c r="E496" s="510">
        <v>3</v>
      </c>
      <c r="F496" s="581">
        <v>380</v>
      </c>
      <c r="G496" s="598">
        <v>1350</v>
      </c>
      <c r="H496" s="596">
        <v>0.111</v>
      </c>
      <c r="I496" s="596">
        <v>0.22</v>
      </c>
      <c r="J496" s="596">
        <v>2.27</v>
      </c>
      <c r="K496" s="596">
        <v>0.24299999999999999</v>
      </c>
      <c r="L496" s="596">
        <v>1.45</v>
      </c>
      <c r="M496" s="596">
        <v>1.45</v>
      </c>
      <c r="N496" s="596">
        <v>0.159</v>
      </c>
      <c r="O496" s="596">
        <v>4.2599999999999999E-2</v>
      </c>
      <c r="P496" s="596">
        <v>6.0000000000000001E-3</v>
      </c>
      <c r="Q496" s="608">
        <v>6.0000000000000001E-3</v>
      </c>
      <c r="R496" s="608">
        <v>6.0000000000000001E-3</v>
      </c>
      <c r="S496" s="591">
        <v>20</v>
      </c>
      <c r="T496" s="595">
        <v>3.05</v>
      </c>
      <c r="U496" s="595">
        <v>12.9</v>
      </c>
      <c r="V496" s="595">
        <v>0.12</v>
      </c>
      <c r="W496" s="595"/>
      <c r="X496" s="595"/>
      <c r="Y496" s="595"/>
      <c r="Z496" s="595">
        <v>2.1000000000000001E-2</v>
      </c>
      <c r="AA496" s="595">
        <v>0.25</v>
      </c>
      <c r="AB496" s="581">
        <v>9.5</v>
      </c>
      <c r="AC496" s="581">
        <v>2.7E-2</v>
      </c>
      <c r="AD496" s="592">
        <v>0.38</v>
      </c>
      <c r="AI496"/>
      <c r="AJ496"/>
    </row>
    <row r="497" spans="1:36" ht="30" x14ac:dyDescent="0.2">
      <c r="A497" s="510">
        <v>496</v>
      </c>
      <c r="B497" s="511" t="s">
        <v>1830</v>
      </c>
      <c r="C497" s="593" t="s">
        <v>1929</v>
      </c>
      <c r="D497" s="510">
        <v>50</v>
      </c>
      <c r="E497" s="510">
        <v>3</v>
      </c>
      <c r="F497" s="581">
        <v>400</v>
      </c>
      <c r="G497" s="598">
        <v>1350</v>
      </c>
      <c r="H497" s="596">
        <v>0.111</v>
      </c>
      <c r="I497" s="596">
        <v>0.22</v>
      </c>
      <c r="J497" s="596">
        <v>2.27</v>
      </c>
      <c r="K497" s="596">
        <v>0.24299999999999999</v>
      </c>
      <c r="L497" s="596">
        <v>1.45</v>
      </c>
      <c r="M497" s="596">
        <v>1.45</v>
      </c>
      <c r="N497" s="596">
        <v>0.159</v>
      </c>
      <c r="O497" s="596">
        <v>4.2599999999999999E-2</v>
      </c>
      <c r="P497" s="596">
        <v>6.0000000000000001E-3</v>
      </c>
      <c r="Q497" s="608">
        <v>6.0000000000000001E-3</v>
      </c>
      <c r="R497" s="608">
        <v>6.0000000000000001E-3</v>
      </c>
      <c r="S497" s="591">
        <v>20</v>
      </c>
      <c r="T497" s="595">
        <v>3.05</v>
      </c>
      <c r="U497" s="595">
        <v>12.9</v>
      </c>
      <c r="V497" s="595">
        <v>0.12</v>
      </c>
      <c r="W497" s="595"/>
      <c r="X497" s="595"/>
      <c r="Y497" s="595"/>
      <c r="Z497" s="595">
        <v>2.1000000000000001E-2</v>
      </c>
      <c r="AA497" s="595">
        <v>0.25</v>
      </c>
      <c r="AB497" s="581">
        <v>9.5</v>
      </c>
      <c r="AC497" s="581">
        <v>2.7E-2</v>
      </c>
      <c r="AD497" s="592">
        <v>0.38</v>
      </c>
      <c r="AI497"/>
      <c r="AJ497"/>
    </row>
    <row r="498" spans="1:36" ht="30" x14ac:dyDescent="0.2">
      <c r="A498" s="510">
        <v>497</v>
      </c>
      <c r="B498" s="511" t="s">
        <v>1830</v>
      </c>
      <c r="C498" s="593" t="s">
        <v>1930</v>
      </c>
      <c r="D498" s="510">
        <v>50</v>
      </c>
      <c r="E498" s="510">
        <v>3</v>
      </c>
      <c r="F498" s="581">
        <v>380</v>
      </c>
      <c r="G498" s="598">
        <v>1200</v>
      </c>
      <c r="H498" s="596">
        <v>0.111</v>
      </c>
      <c r="I498" s="596">
        <v>0.22</v>
      </c>
      <c r="J498" s="596">
        <v>2.27</v>
      </c>
      <c r="K498" s="596">
        <v>0.24299999999999999</v>
      </c>
      <c r="L498" s="596">
        <v>1.45</v>
      </c>
      <c r="M498" s="596">
        <v>1.45</v>
      </c>
      <c r="N498" s="596">
        <v>0.159</v>
      </c>
      <c r="O498" s="596">
        <v>4.2599999999999999E-2</v>
      </c>
      <c r="P498" s="596">
        <v>6.0000000000000001E-3</v>
      </c>
      <c r="Q498" s="608">
        <v>6.0000000000000001E-3</v>
      </c>
      <c r="R498" s="608">
        <v>6.0000000000000001E-3</v>
      </c>
      <c r="S498" s="591">
        <v>20</v>
      </c>
      <c r="T498" s="595">
        <v>3.05</v>
      </c>
      <c r="U498" s="595">
        <v>12.9</v>
      </c>
      <c r="V498" s="595">
        <v>0.12</v>
      </c>
      <c r="W498" s="595"/>
      <c r="X498" s="595"/>
      <c r="Y498" s="595"/>
      <c r="Z498" s="595">
        <v>2.1000000000000001E-2</v>
      </c>
      <c r="AA498" s="595">
        <v>0.25</v>
      </c>
      <c r="AB498" s="581">
        <v>9.5</v>
      </c>
      <c r="AC498" s="581">
        <v>2.7E-2</v>
      </c>
      <c r="AD498" s="592">
        <v>0.38</v>
      </c>
      <c r="AI498"/>
      <c r="AJ498"/>
    </row>
    <row r="499" spans="1:36" ht="30" x14ac:dyDescent="0.2">
      <c r="A499" s="510">
        <v>498</v>
      </c>
      <c r="B499" s="511" t="s">
        <v>1830</v>
      </c>
      <c r="C499" s="593" t="s">
        <v>1930</v>
      </c>
      <c r="D499" s="510">
        <v>50</v>
      </c>
      <c r="E499" s="510">
        <v>3</v>
      </c>
      <c r="F499" s="581">
        <v>400</v>
      </c>
      <c r="G499" s="598">
        <v>1200</v>
      </c>
      <c r="H499" s="596">
        <v>0.111</v>
      </c>
      <c r="I499" s="596">
        <v>0.22</v>
      </c>
      <c r="J499" s="596">
        <v>2.27</v>
      </c>
      <c r="K499" s="596">
        <v>0.24299999999999999</v>
      </c>
      <c r="L499" s="596">
        <v>1.45</v>
      </c>
      <c r="M499" s="596">
        <v>1.45</v>
      </c>
      <c r="N499" s="596">
        <v>0.159</v>
      </c>
      <c r="O499" s="596">
        <v>4.2599999999999999E-2</v>
      </c>
      <c r="P499" s="596">
        <v>6.0000000000000001E-3</v>
      </c>
      <c r="Q499" s="608">
        <v>6.0000000000000001E-3</v>
      </c>
      <c r="R499" s="608">
        <v>6.0000000000000001E-3</v>
      </c>
      <c r="S499" s="591">
        <v>20</v>
      </c>
      <c r="T499" s="595">
        <v>3.05</v>
      </c>
      <c r="U499" s="595">
        <v>12.9</v>
      </c>
      <c r="V499" s="595">
        <v>0.12</v>
      </c>
      <c r="W499" s="595"/>
      <c r="X499" s="595"/>
      <c r="Y499" s="595"/>
      <c r="Z499" s="595">
        <v>2.1000000000000001E-2</v>
      </c>
      <c r="AA499" s="595">
        <v>0.25</v>
      </c>
      <c r="AB499" s="581">
        <v>9.5</v>
      </c>
      <c r="AC499" s="581">
        <v>2.7E-2</v>
      </c>
      <c r="AD499" s="592">
        <v>0.38</v>
      </c>
      <c r="AI499"/>
      <c r="AJ499"/>
    </row>
    <row r="500" spans="1:36" ht="45" x14ac:dyDescent="0.2">
      <c r="A500" s="510">
        <v>499</v>
      </c>
      <c r="B500" s="511" t="s">
        <v>1830</v>
      </c>
      <c r="C500" s="593" t="s">
        <v>1931</v>
      </c>
      <c r="D500" s="510">
        <v>50</v>
      </c>
      <c r="E500" s="510">
        <v>3</v>
      </c>
      <c r="F500" s="581">
        <v>380</v>
      </c>
      <c r="G500" s="598">
        <v>1800</v>
      </c>
      <c r="H500" s="596">
        <v>0.11899999999999999</v>
      </c>
      <c r="I500" s="596">
        <v>0.24299999999999999</v>
      </c>
      <c r="J500" s="596">
        <v>2.46</v>
      </c>
      <c r="K500" s="596">
        <v>0.27100000000000002</v>
      </c>
      <c r="L500" s="596">
        <v>1.575</v>
      </c>
      <c r="M500" s="596">
        <v>1.575</v>
      </c>
      <c r="N500" s="596">
        <v>0.17</v>
      </c>
      <c r="O500" s="596">
        <v>4.7800000000000002E-2</v>
      </c>
      <c r="P500" s="596">
        <v>3.0000000000000001E-3</v>
      </c>
      <c r="Q500" s="608">
        <v>3.0000000000000001E-3</v>
      </c>
      <c r="R500" s="608">
        <v>3.0000000000000001E-3</v>
      </c>
      <c r="S500" s="591">
        <v>20</v>
      </c>
      <c r="T500" s="595">
        <v>3.319</v>
      </c>
      <c r="U500" s="595">
        <v>12.9</v>
      </c>
      <c r="V500" s="595">
        <v>0.12</v>
      </c>
      <c r="W500" s="595"/>
      <c r="X500" s="595"/>
      <c r="Y500" s="595"/>
      <c r="Z500" s="595">
        <v>2.4E-2</v>
      </c>
      <c r="AA500" s="595">
        <v>0.26400000000000001</v>
      </c>
      <c r="AB500" s="581">
        <v>10.8</v>
      </c>
      <c r="AC500" s="581">
        <v>0.03</v>
      </c>
      <c r="AD500" s="592">
        <v>0.35</v>
      </c>
      <c r="AI500"/>
      <c r="AJ500"/>
    </row>
    <row r="501" spans="1:36" ht="45" x14ac:dyDescent="0.2">
      <c r="A501" s="510">
        <v>500</v>
      </c>
      <c r="B501" s="511" t="s">
        <v>1830</v>
      </c>
      <c r="C501" s="593" t="s">
        <v>1932</v>
      </c>
      <c r="D501" s="510">
        <v>50</v>
      </c>
      <c r="E501" s="510">
        <v>3</v>
      </c>
      <c r="F501" s="581">
        <v>400</v>
      </c>
      <c r="G501" s="598">
        <v>1800</v>
      </c>
      <c r="H501" s="596">
        <v>0.11899999999999999</v>
      </c>
      <c r="I501" s="596">
        <v>0.24299999999999999</v>
      </c>
      <c r="J501" s="596">
        <v>2.46</v>
      </c>
      <c r="K501" s="596">
        <v>0.27100000000000002</v>
      </c>
      <c r="L501" s="596">
        <v>1.575</v>
      </c>
      <c r="M501" s="596">
        <v>1.575</v>
      </c>
      <c r="N501" s="596">
        <v>0.17</v>
      </c>
      <c r="O501" s="596">
        <v>4.7800000000000002E-2</v>
      </c>
      <c r="P501" s="596">
        <v>3.0000000000000001E-3</v>
      </c>
      <c r="Q501" s="608">
        <v>3.0000000000000001E-3</v>
      </c>
      <c r="R501" s="608">
        <v>3.0000000000000001E-3</v>
      </c>
      <c r="S501" s="591">
        <v>20</v>
      </c>
      <c r="T501" s="595">
        <v>3.319</v>
      </c>
      <c r="U501" s="595">
        <v>12.9</v>
      </c>
      <c r="V501" s="595">
        <v>0.12</v>
      </c>
      <c r="W501" s="595"/>
      <c r="X501" s="595"/>
      <c r="Y501" s="595"/>
      <c r="Z501" s="595">
        <v>2.4E-2</v>
      </c>
      <c r="AA501" s="595">
        <v>0.26400000000000001</v>
      </c>
      <c r="AB501" s="581">
        <v>10.8</v>
      </c>
      <c r="AC501" s="581">
        <v>0.03</v>
      </c>
      <c r="AD501" s="592">
        <v>0.35</v>
      </c>
      <c r="AI501"/>
      <c r="AJ501"/>
    </row>
    <row r="502" spans="1:36" ht="45" x14ac:dyDescent="0.2">
      <c r="A502" s="510">
        <v>501</v>
      </c>
      <c r="B502" s="511" t="s">
        <v>1830</v>
      </c>
      <c r="C502" s="593" t="s">
        <v>1933</v>
      </c>
      <c r="D502" s="510">
        <v>50</v>
      </c>
      <c r="E502" s="510">
        <v>3</v>
      </c>
      <c r="F502" s="581">
        <v>380</v>
      </c>
      <c r="G502" s="598">
        <v>1700</v>
      </c>
      <c r="H502" s="596">
        <v>0.11899999999999999</v>
      </c>
      <c r="I502" s="596">
        <v>0.24299999999999999</v>
      </c>
      <c r="J502" s="596">
        <v>2.46</v>
      </c>
      <c r="K502" s="596">
        <v>0.27100000000000002</v>
      </c>
      <c r="L502" s="596">
        <v>1.575</v>
      </c>
      <c r="M502" s="596">
        <v>1.575</v>
      </c>
      <c r="N502" s="596">
        <v>0.17</v>
      </c>
      <c r="O502" s="596">
        <v>4.7800000000000002E-2</v>
      </c>
      <c r="P502" s="596">
        <v>3.0000000000000001E-3</v>
      </c>
      <c r="Q502" s="608">
        <v>3.0000000000000001E-3</v>
      </c>
      <c r="R502" s="608">
        <v>3.0000000000000001E-3</v>
      </c>
      <c r="S502" s="591">
        <v>20</v>
      </c>
      <c r="T502" s="595">
        <v>3.319</v>
      </c>
      <c r="U502" s="595">
        <v>12.9</v>
      </c>
      <c r="V502" s="595">
        <v>0.12</v>
      </c>
      <c r="W502" s="595"/>
      <c r="X502" s="595"/>
      <c r="Y502" s="595"/>
      <c r="Z502" s="595">
        <v>2.4E-2</v>
      </c>
      <c r="AA502" s="595">
        <v>0.26400000000000001</v>
      </c>
      <c r="AB502" s="581">
        <v>10.8</v>
      </c>
      <c r="AC502" s="581">
        <v>0.03</v>
      </c>
      <c r="AD502" s="592">
        <v>0.35</v>
      </c>
      <c r="AI502"/>
      <c r="AJ502"/>
    </row>
    <row r="503" spans="1:36" ht="45" x14ac:dyDescent="0.2">
      <c r="A503" s="510">
        <v>502</v>
      </c>
      <c r="B503" s="511" t="s">
        <v>1830</v>
      </c>
      <c r="C503" s="593" t="s">
        <v>1933</v>
      </c>
      <c r="D503" s="510">
        <v>50</v>
      </c>
      <c r="E503" s="510">
        <v>3</v>
      </c>
      <c r="F503" s="581">
        <v>400</v>
      </c>
      <c r="G503" s="598">
        <v>1700</v>
      </c>
      <c r="H503" s="596">
        <v>0.11899999999999999</v>
      </c>
      <c r="I503" s="596">
        <v>0.24299999999999999</v>
      </c>
      <c r="J503" s="596">
        <v>2.46</v>
      </c>
      <c r="K503" s="596">
        <v>0.27100000000000002</v>
      </c>
      <c r="L503" s="596">
        <v>1.575</v>
      </c>
      <c r="M503" s="596">
        <v>1.575</v>
      </c>
      <c r="N503" s="596">
        <v>0.17</v>
      </c>
      <c r="O503" s="596">
        <v>4.7800000000000002E-2</v>
      </c>
      <c r="P503" s="596">
        <v>3.0000000000000001E-3</v>
      </c>
      <c r="Q503" s="608">
        <v>3.0000000000000001E-3</v>
      </c>
      <c r="R503" s="608">
        <v>3.0000000000000001E-3</v>
      </c>
      <c r="S503" s="591">
        <v>20</v>
      </c>
      <c r="T503" s="595">
        <v>3.319</v>
      </c>
      <c r="U503" s="595">
        <v>12.9</v>
      </c>
      <c r="V503" s="595">
        <v>0.12</v>
      </c>
      <c r="W503" s="595"/>
      <c r="X503" s="595"/>
      <c r="Y503" s="595"/>
      <c r="Z503" s="595">
        <v>2.4E-2</v>
      </c>
      <c r="AA503" s="595">
        <v>0.26400000000000001</v>
      </c>
      <c r="AB503" s="581">
        <v>10.8</v>
      </c>
      <c r="AC503" s="581">
        <v>0.03</v>
      </c>
      <c r="AD503" s="592">
        <v>0.35</v>
      </c>
      <c r="AI503"/>
      <c r="AJ503"/>
    </row>
    <row r="504" spans="1:36" ht="30" x14ac:dyDescent="0.2">
      <c r="A504" s="510">
        <v>503</v>
      </c>
      <c r="B504" s="511" t="s">
        <v>1830</v>
      </c>
      <c r="C504" s="593" t="s">
        <v>1934</v>
      </c>
      <c r="D504" s="510">
        <v>50</v>
      </c>
      <c r="E504" s="510">
        <v>3</v>
      </c>
      <c r="F504" s="581">
        <v>380</v>
      </c>
      <c r="G504" s="598">
        <v>1650</v>
      </c>
      <c r="H504" s="596">
        <v>0.11899999999999999</v>
      </c>
      <c r="I504" s="596">
        <v>0.24299999999999999</v>
      </c>
      <c r="J504" s="596">
        <v>2.46</v>
      </c>
      <c r="K504" s="596">
        <v>0.27100000000000002</v>
      </c>
      <c r="L504" s="596">
        <v>1.575</v>
      </c>
      <c r="M504" s="596">
        <v>1.575</v>
      </c>
      <c r="N504" s="596">
        <v>0.17</v>
      </c>
      <c r="O504" s="596">
        <v>4.7800000000000002E-2</v>
      </c>
      <c r="P504" s="596">
        <v>3.0000000000000001E-3</v>
      </c>
      <c r="Q504" s="608">
        <v>3.0000000000000001E-3</v>
      </c>
      <c r="R504" s="608">
        <v>3.0000000000000001E-3</v>
      </c>
      <c r="S504" s="591">
        <v>20</v>
      </c>
      <c r="T504" s="595">
        <v>3.319</v>
      </c>
      <c r="U504" s="595">
        <v>12.9</v>
      </c>
      <c r="V504" s="595">
        <v>0.12</v>
      </c>
      <c r="W504" s="595"/>
      <c r="X504" s="595"/>
      <c r="Y504" s="595"/>
      <c r="Z504" s="595">
        <v>2.4E-2</v>
      </c>
      <c r="AA504" s="595">
        <v>0.26400000000000001</v>
      </c>
      <c r="AB504" s="581">
        <v>10.8</v>
      </c>
      <c r="AC504" s="581">
        <v>0.03</v>
      </c>
      <c r="AD504" s="592">
        <v>0.35</v>
      </c>
      <c r="AI504"/>
      <c r="AJ504"/>
    </row>
    <row r="505" spans="1:36" ht="30" x14ac:dyDescent="0.2">
      <c r="A505" s="510">
        <v>504</v>
      </c>
      <c r="B505" s="511" t="s">
        <v>1830</v>
      </c>
      <c r="C505" s="593" t="s">
        <v>1934</v>
      </c>
      <c r="D505" s="510">
        <v>50</v>
      </c>
      <c r="E505" s="510">
        <v>3</v>
      </c>
      <c r="F505" s="581">
        <v>400</v>
      </c>
      <c r="G505" s="598">
        <v>1650</v>
      </c>
      <c r="H505" s="596">
        <v>0.11899999999999999</v>
      </c>
      <c r="I505" s="596">
        <v>0.24299999999999999</v>
      </c>
      <c r="J505" s="596">
        <v>2.46</v>
      </c>
      <c r="K505" s="596">
        <v>0.27100000000000002</v>
      </c>
      <c r="L505" s="596">
        <v>1.575</v>
      </c>
      <c r="M505" s="596">
        <v>1.575</v>
      </c>
      <c r="N505" s="596">
        <v>0.17</v>
      </c>
      <c r="O505" s="596">
        <v>4.7800000000000002E-2</v>
      </c>
      <c r="P505" s="596">
        <v>3.0000000000000001E-3</v>
      </c>
      <c r="Q505" s="608">
        <v>3.0000000000000001E-3</v>
      </c>
      <c r="R505" s="608">
        <v>3.0000000000000001E-3</v>
      </c>
      <c r="S505" s="591">
        <v>20</v>
      </c>
      <c r="T505" s="595">
        <v>3.319</v>
      </c>
      <c r="U505" s="595">
        <v>12.9</v>
      </c>
      <c r="V505" s="595">
        <v>0.12</v>
      </c>
      <c r="W505" s="595"/>
      <c r="X505" s="595"/>
      <c r="Y505" s="595"/>
      <c r="Z505" s="595">
        <v>2.4E-2</v>
      </c>
      <c r="AA505" s="595">
        <v>0.26400000000000001</v>
      </c>
      <c r="AB505" s="581">
        <v>10.8</v>
      </c>
      <c r="AC505" s="581">
        <v>0.03</v>
      </c>
      <c r="AD505" s="592">
        <v>0.35</v>
      </c>
      <c r="AI505"/>
      <c r="AJ505"/>
    </row>
    <row r="506" spans="1:36" ht="30" x14ac:dyDescent="0.2">
      <c r="A506" s="510">
        <v>505</v>
      </c>
      <c r="B506" s="511" t="s">
        <v>1830</v>
      </c>
      <c r="C506" s="593" t="s">
        <v>1935</v>
      </c>
      <c r="D506" s="510">
        <v>50</v>
      </c>
      <c r="E506" s="510">
        <v>3</v>
      </c>
      <c r="F506" s="581">
        <v>380</v>
      </c>
      <c r="G506" s="598">
        <v>1480</v>
      </c>
      <c r="H506" s="596">
        <v>0.11899999999999999</v>
      </c>
      <c r="I506" s="596">
        <v>0.24299999999999999</v>
      </c>
      <c r="J506" s="596">
        <v>2.46</v>
      </c>
      <c r="K506" s="596">
        <v>0.27100000000000002</v>
      </c>
      <c r="L506" s="596">
        <v>1.575</v>
      </c>
      <c r="M506" s="596">
        <v>1.575</v>
      </c>
      <c r="N506" s="596">
        <v>0.17</v>
      </c>
      <c r="O506" s="596">
        <v>4.7800000000000002E-2</v>
      </c>
      <c r="P506" s="596">
        <v>3.0000000000000001E-3</v>
      </c>
      <c r="Q506" s="608">
        <v>3.0000000000000001E-3</v>
      </c>
      <c r="R506" s="608">
        <v>3.0000000000000001E-3</v>
      </c>
      <c r="S506" s="591">
        <v>20</v>
      </c>
      <c r="T506" s="595">
        <v>3.319</v>
      </c>
      <c r="U506" s="595">
        <v>12.9</v>
      </c>
      <c r="V506" s="595">
        <v>0.12</v>
      </c>
      <c r="W506" s="595"/>
      <c r="X506" s="595"/>
      <c r="Y506" s="595"/>
      <c r="Z506" s="595">
        <v>2.4E-2</v>
      </c>
      <c r="AA506" s="595">
        <v>0.26400000000000001</v>
      </c>
      <c r="AB506" s="581">
        <v>10.8</v>
      </c>
      <c r="AC506" s="581">
        <v>0.03</v>
      </c>
      <c r="AD506" s="592">
        <v>0.35</v>
      </c>
      <c r="AI506"/>
      <c r="AJ506"/>
    </row>
    <row r="507" spans="1:36" ht="30" x14ac:dyDescent="0.2">
      <c r="A507" s="510">
        <v>506</v>
      </c>
      <c r="B507" s="511" t="s">
        <v>1830</v>
      </c>
      <c r="C507" s="593" t="s">
        <v>1935</v>
      </c>
      <c r="D507" s="510">
        <v>50</v>
      </c>
      <c r="E507" s="510">
        <v>3</v>
      </c>
      <c r="F507" s="581">
        <v>400</v>
      </c>
      <c r="G507" s="598">
        <v>1480</v>
      </c>
      <c r="H507" s="596">
        <v>0.11899999999999999</v>
      </c>
      <c r="I507" s="596">
        <v>0.24299999999999999</v>
      </c>
      <c r="J507" s="596">
        <v>2.46</v>
      </c>
      <c r="K507" s="596">
        <v>0.27100000000000002</v>
      </c>
      <c r="L507" s="596">
        <v>1.575</v>
      </c>
      <c r="M507" s="596">
        <v>1.575</v>
      </c>
      <c r="N507" s="596">
        <v>0.17</v>
      </c>
      <c r="O507" s="596">
        <v>4.7800000000000002E-2</v>
      </c>
      <c r="P507" s="596">
        <v>3.0000000000000001E-3</v>
      </c>
      <c r="Q507" s="608">
        <v>3.0000000000000001E-3</v>
      </c>
      <c r="R507" s="608">
        <v>3.0000000000000001E-3</v>
      </c>
      <c r="S507" s="591">
        <v>20</v>
      </c>
      <c r="T507" s="595">
        <v>3.319</v>
      </c>
      <c r="U507" s="595">
        <v>12.9</v>
      </c>
      <c r="V507" s="595">
        <v>0.12</v>
      </c>
      <c r="W507" s="595"/>
      <c r="X507" s="595"/>
      <c r="Y507" s="595"/>
      <c r="Z507" s="595">
        <v>2.4E-2</v>
      </c>
      <c r="AA507" s="595">
        <v>0.26400000000000001</v>
      </c>
      <c r="AB507" s="581">
        <v>10.8</v>
      </c>
      <c r="AC507" s="581">
        <v>0.03</v>
      </c>
      <c r="AD507" s="592">
        <v>0.35</v>
      </c>
      <c r="AI507"/>
      <c r="AJ507"/>
    </row>
    <row r="508" spans="1:36" ht="30" x14ac:dyDescent="0.2">
      <c r="A508" s="510">
        <v>507</v>
      </c>
      <c r="B508" s="511" t="s">
        <v>1830</v>
      </c>
      <c r="C508" s="593" t="s">
        <v>1936</v>
      </c>
      <c r="D508" s="510">
        <v>50</v>
      </c>
      <c r="E508" s="510">
        <v>3</v>
      </c>
      <c r="F508" s="581">
        <v>380</v>
      </c>
      <c r="G508" s="598">
        <v>1320</v>
      </c>
      <c r="H508" s="596">
        <v>0.11899999999999999</v>
      </c>
      <c r="I508" s="596">
        <v>0.24299999999999999</v>
      </c>
      <c r="J508" s="596">
        <v>2.46</v>
      </c>
      <c r="K508" s="596">
        <v>0.27100000000000002</v>
      </c>
      <c r="L508" s="596">
        <v>1.575</v>
      </c>
      <c r="M508" s="596">
        <v>1.575</v>
      </c>
      <c r="N508" s="596">
        <v>0.17</v>
      </c>
      <c r="O508" s="596">
        <v>4.7800000000000002E-2</v>
      </c>
      <c r="P508" s="596">
        <v>3.0000000000000001E-3</v>
      </c>
      <c r="Q508" s="608">
        <v>3.0000000000000001E-3</v>
      </c>
      <c r="R508" s="608">
        <v>3.0000000000000001E-3</v>
      </c>
      <c r="S508" s="591">
        <v>20</v>
      </c>
      <c r="T508" s="595">
        <v>3.319</v>
      </c>
      <c r="U508" s="595">
        <v>12.9</v>
      </c>
      <c r="V508" s="595">
        <v>0.12</v>
      </c>
      <c r="W508" s="595"/>
      <c r="X508" s="595"/>
      <c r="Y508" s="595"/>
      <c r="Z508" s="595">
        <v>2.4E-2</v>
      </c>
      <c r="AA508" s="595">
        <v>0.26400000000000001</v>
      </c>
      <c r="AB508" s="581">
        <v>10.8</v>
      </c>
      <c r="AC508" s="581">
        <v>0.03</v>
      </c>
      <c r="AD508" s="592">
        <v>0.35</v>
      </c>
      <c r="AI508"/>
      <c r="AJ508"/>
    </row>
    <row r="509" spans="1:36" ht="30" x14ac:dyDescent="0.2">
      <c r="A509" s="510">
        <v>508</v>
      </c>
      <c r="B509" s="511" t="s">
        <v>1830</v>
      </c>
      <c r="C509" s="593" t="s">
        <v>1936</v>
      </c>
      <c r="D509" s="510">
        <v>50</v>
      </c>
      <c r="E509" s="510">
        <v>3</v>
      </c>
      <c r="F509" s="581">
        <v>400</v>
      </c>
      <c r="G509" s="598">
        <v>1320</v>
      </c>
      <c r="H509" s="596">
        <v>0.11899999999999999</v>
      </c>
      <c r="I509" s="596">
        <v>0.24299999999999999</v>
      </c>
      <c r="J509" s="596">
        <v>2.46</v>
      </c>
      <c r="K509" s="596">
        <v>0.27100000000000002</v>
      </c>
      <c r="L509" s="596">
        <v>1.575</v>
      </c>
      <c r="M509" s="596">
        <v>1.575</v>
      </c>
      <c r="N509" s="596">
        <v>0.17</v>
      </c>
      <c r="O509" s="596">
        <v>4.7800000000000002E-2</v>
      </c>
      <c r="P509" s="596">
        <v>3.0000000000000001E-3</v>
      </c>
      <c r="Q509" s="608">
        <v>3.0000000000000001E-3</v>
      </c>
      <c r="R509" s="608">
        <v>3.0000000000000001E-3</v>
      </c>
      <c r="S509" s="591">
        <v>20</v>
      </c>
      <c r="T509" s="595">
        <v>3.319</v>
      </c>
      <c r="U509" s="595">
        <v>12.9</v>
      </c>
      <c r="V509" s="595">
        <v>0.12</v>
      </c>
      <c r="W509" s="595"/>
      <c r="X509" s="595"/>
      <c r="Y509" s="595"/>
      <c r="Z509" s="595">
        <v>2.4E-2</v>
      </c>
      <c r="AA509" s="595">
        <v>0.26400000000000001</v>
      </c>
      <c r="AB509" s="581">
        <v>10.8</v>
      </c>
      <c r="AC509" s="581">
        <v>0.03</v>
      </c>
      <c r="AD509" s="592">
        <v>0.35</v>
      </c>
      <c r="AI509"/>
      <c r="AJ509"/>
    </row>
    <row r="510" spans="1:36" ht="45" x14ac:dyDescent="0.2">
      <c r="A510" s="510">
        <v>509</v>
      </c>
      <c r="B510" s="511" t="s">
        <v>1830</v>
      </c>
      <c r="C510" s="593" t="s">
        <v>1937</v>
      </c>
      <c r="D510" s="510">
        <v>50</v>
      </c>
      <c r="E510" s="510">
        <v>3</v>
      </c>
      <c r="F510" s="581">
        <v>380</v>
      </c>
      <c r="G510" s="598">
        <v>1944</v>
      </c>
      <c r="H510" s="594">
        <v>0.105</v>
      </c>
      <c r="I510" s="594">
        <v>0.215</v>
      </c>
      <c r="J510" s="594">
        <v>2.2719999999999998</v>
      </c>
      <c r="K510" s="594">
        <v>0.24</v>
      </c>
      <c r="L510" s="594">
        <v>1.4159999999999999</v>
      </c>
      <c r="M510" s="594">
        <v>1.4159999999999999</v>
      </c>
      <c r="N510" s="594">
        <v>0.15</v>
      </c>
      <c r="O510" s="594">
        <v>4.0599999999999997E-2</v>
      </c>
      <c r="P510" s="594">
        <v>4.0000000000000001E-3</v>
      </c>
      <c r="Q510" s="609">
        <v>4.0000000000000001E-3</v>
      </c>
      <c r="R510" s="609">
        <v>4.0000000000000001E-3</v>
      </c>
      <c r="S510" s="591">
        <v>20</v>
      </c>
      <c r="T510" s="595">
        <v>3.5</v>
      </c>
      <c r="U510" s="595">
        <v>12.9</v>
      </c>
      <c r="V510" s="595">
        <v>0.12</v>
      </c>
      <c r="W510" s="595"/>
      <c r="X510" s="595"/>
      <c r="Y510" s="595"/>
      <c r="Z510" s="595">
        <v>2.3E-2</v>
      </c>
      <c r="AA510" s="595">
        <v>0.25800000000000001</v>
      </c>
      <c r="AB510" s="581">
        <v>10.4</v>
      </c>
      <c r="AC510" s="581">
        <v>2.9000000000000001E-2</v>
      </c>
      <c r="AD510" s="592">
        <v>0.38</v>
      </c>
      <c r="AI510"/>
      <c r="AJ510"/>
    </row>
    <row r="511" spans="1:36" ht="45" x14ac:dyDescent="0.2">
      <c r="A511" s="510">
        <v>510</v>
      </c>
      <c r="B511" s="511" t="s">
        <v>1830</v>
      </c>
      <c r="C511" s="593" t="s">
        <v>1937</v>
      </c>
      <c r="D511" s="510">
        <v>50</v>
      </c>
      <c r="E511" s="510">
        <v>3</v>
      </c>
      <c r="F511" s="581">
        <v>400</v>
      </c>
      <c r="G511" s="598">
        <v>1944</v>
      </c>
      <c r="H511" s="594">
        <v>0.105</v>
      </c>
      <c r="I511" s="594">
        <v>0.215</v>
      </c>
      <c r="J511" s="594">
        <v>2.2719999999999998</v>
      </c>
      <c r="K511" s="594">
        <v>0.24</v>
      </c>
      <c r="L511" s="594">
        <v>1.4159999999999999</v>
      </c>
      <c r="M511" s="594">
        <v>1.4159999999999999</v>
      </c>
      <c r="N511" s="594">
        <v>0.15</v>
      </c>
      <c r="O511" s="594">
        <v>4.0599999999999997E-2</v>
      </c>
      <c r="P511" s="594">
        <v>4.0000000000000001E-3</v>
      </c>
      <c r="Q511" s="609">
        <v>4.0000000000000001E-3</v>
      </c>
      <c r="R511" s="609">
        <v>4.0000000000000001E-3</v>
      </c>
      <c r="S511" s="591">
        <v>20</v>
      </c>
      <c r="T511" s="595">
        <v>3.5</v>
      </c>
      <c r="U511" s="595">
        <v>12.9</v>
      </c>
      <c r="V511" s="595">
        <v>0.12</v>
      </c>
      <c r="W511" s="595"/>
      <c r="X511" s="595"/>
      <c r="Y511" s="595"/>
      <c r="Z511" s="595">
        <v>2.3E-2</v>
      </c>
      <c r="AA511" s="595">
        <v>0.25800000000000001</v>
      </c>
      <c r="AB511" s="581">
        <v>10.4</v>
      </c>
      <c r="AC511" s="581">
        <v>2.9000000000000001E-2</v>
      </c>
      <c r="AD511" s="592">
        <v>0.38</v>
      </c>
      <c r="AI511"/>
      <c r="AJ511"/>
    </row>
    <row r="512" spans="1:36" ht="45" x14ac:dyDescent="0.2">
      <c r="A512" s="510">
        <v>511</v>
      </c>
      <c r="B512" s="511" t="s">
        <v>1830</v>
      </c>
      <c r="C512" s="593" t="s">
        <v>1938</v>
      </c>
      <c r="D512" s="510">
        <v>50</v>
      </c>
      <c r="E512" s="510">
        <v>3</v>
      </c>
      <c r="F512" s="581">
        <v>380</v>
      </c>
      <c r="G512" s="598">
        <v>1863</v>
      </c>
      <c r="H512" s="594">
        <v>0.105</v>
      </c>
      <c r="I512" s="594">
        <v>0.215</v>
      </c>
      <c r="J512" s="594">
        <v>2.2719999999999998</v>
      </c>
      <c r="K512" s="594">
        <v>0.24</v>
      </c>
      <c r="L512" s="594">
        <v>1.4159999999999999</v>
      </c>
      <c r="M512" s="594">
        <v>1.4159999999999999</v>
      </c>
      <c r="N512" s="594">
        <v>0.15</v>
      </c>
      <c r="O512" s="594">
        <v>4.0599999999999997E-2</v>
      </c>
      <c r="P512" s="594">
        <v>4.0000000000000001E-3</v>
      </c>
      <c r="Q512" s="609">
        <v>4.0000000000000001E-3</v>
      </c>
      <c r="R512" s="609">
        <v>4.0000000000000001E-3</v>
      </c>
      <c r="S512" s="591">
        <v>20</v>
      </c>
      <c r="T512" s="595">
        <v>3.5</v>
      </c>
      <c r="U512" s="595">
        <v>12.9</v>
      </c>
      <c r="V512" s="595">
        <v>0.12</v>
      </c>
      <c r="W512" s="595"/>
      <c r="X512" s="595"/>
      <c r="Y512" s="595"/>
      <c r="Z512" s="595">
        <v>2.3E-2</v>
      </c>
      <c r="AA512" s="595">
        <v>0.25800000000000001</v>
      </c>
      <c r="AB512" s="581">
        <v>10.4</v>
      </c>
      <c r="AC512" s="581">
        <v>2.9000000000000001E-2</v>
      </c>
      <c r="AD512" s="592">
        <v>0.38</v>
      </c>
      <c r="AI512"/>
      <c r="AJ512"/>
    </row>
    <row r="513" spans="1:36" ht="45" x14ac:dyDescent="0.2">
      <c r="A513" s="510">
        <v>512</v>
      </c>
      <c r="B513" s="511" t="s">
        <v>1830</v>
      </c>
      <c r="C513" s="593" t="s">
        <v>1938</v>
      </c>
      <c r="D513" s="510">
        <v>50</v>
      </c>
      <c r="E513" s="510">
        <v>3</v>
      </c>
      <c r="F513" s="581">
        <v>400</v>
      </c>
      <c r="G513" s="598">
        <v>1863</v>
      </c>
      <c r="H513" s="594">
        <v>0.105</v>
      </c>
      <c r="I513" s="594">
        <v>0.215</v>
      </c>
      <c r="J513" s="594">
        <v>2.2719999999999998</v>
      </c>
      <c r="K513" s="594">
        <v>0.24</v>
      </c>
      <c r="L513" s="594">
        <v>1.4159999999999999</v>
      </c>
      <c r="M513" s="594">
        <v>1.4159999999999999</v>
      </c>
      <c r="N513" s="594">
        <v>0.15</v>
      </c>
      <c r="O513" s="594">
        <v>4.0599999999999997E-2</v>
      </c>
      <c r="P513" s="594">
        <v>4.0000000000000001E-3</v>
      </c>
      <c r="Q513" s="609">
        <v>4.0000000000000001E-3</v>
      </c>
      <c r="R513" s="609">
        <v>4.0000000000000001E-3</v>
      </c>
      <c r="S513" s="591">
        <v>20</v>
      </c>
      <c r="T513" s="595">
        <v>3.5</v>
      </c>
      <c r="U513" s="595">
        <v>12.9</v>
      </c>
      <c r="V513" s="595">
        <v>0.12</v>
      </c>
      <c r="W513" s="595"/>
      <c r="X513" s="595"/>
      <c r="Y513" s="595"/>
      <c r="Z513" s="595">
        <v>2.3E-2</v>
      </c>
      <c r="AA513" s="595">
        <v>0.25800000000000001</v>
      </c>
      <c r="AB513" s="581">
        <v>10.4</v>
      </c>
      <c r="AC513" s="581">
        <v>2.9000000000000001E-2</v>
      </c>
      <c r="AD513" s="592">
        <v>0.38</v>
      </c>
      <c r="AI513"/>
      <c r="AJ513"/>
    </row>
    <row r="514" spans="1:36" ht="30" x14ac:dyDescent="0.2">
      <c r="A514" s="510">
        <v>513</v>
      </c>
      <c r="B514" s="511" t="s">
        <v>1830</v>
      </c>
      <c r="C514" s="593" t="s">
        <v>1939</v>
      </c>
      <c r="D514" s="510">
        <v>50</v>
      </c>
      <c r="E514" s="510">
        <v>3</v>
      </c>
      <c r="F514" s="581">
        <v>380</v>
      </c>
      <c r="G514" s="598">
        <v>1800</v>
      </c>
      <c r="H514" s="594">
        <v>0.105</v>
      </c>
      <c r="I514" s="594">
        <v>0.215</v>
      </c>
      <c r="J514" s="594">
        <v>2.2719999999999998</v>
      </c>
      <c r="K514" s="594">
        <v>0.24</v>
      </c>
      <c r="L514" s="594">
        <v>1.4159999999999999</v>
      </c>
      <c r="M514" s="594">
        <v>1.4159999999999999</v>
      </c>
      <c r="N514" s="594">
        <v>0.15</v>
      </c>
      <c r="O514" s="594">
        <v>4.0599999999999997E-2</v>
      </c>
      <c r="P514" s="594">
        <v>4.0000000000000001E-3</v>
      </c>
      <c r="Q514" s="609">
        <v>4.0000000000000001E-3</v>
      </c>
      <c r="R514" s="609">
        <v>4.0000000000000001E-3</v>
      </c>
      <c r="S514" s="591">
        <v>20</v>
      </c>
      <c r="T514" s="595">
        <v>3.5</v>
      </c>
      <c r="U514" s="595">
        <v>12.9</v>
      </c>
      <c r="V514" s="595">
        <v>0.12</v>
      </c>
      <c r="W514" s="595"/>
      <c r="X514" s="595"/>
      <c r="Y514" s="595"/>
      <c r="Z514" s="595">
        <v>2.3E-2</v>
      </c>
      <c r="AA514" s="595">
        <v>0.25800000000000001</v>
      </c>
      <c r="AB514" s="581">
        <v>10.4</v>
      </c>
      <c r="AC514" s="581">
        <v>2.9000000000000001E-2</v>
      </c>
      <c r="AD514" s="592">
        <v>0.38</v>
      </c>
      <c r="AI514"/>
      <c r="AJ514"/>
    </row>
    <row r="515" spans="1:36" ht="30" x14ac:dyDescent="0.2">
      <c r="A515" s="510">
        <v>514</v>
      </c>
      <c r="B515" s="511" t="s">
        <v>1830</v>
      </c>
      <c r="C515" s="593" t="s">
        <v>1939</v>
      </c>
      <c r="D515" s="510">
        <v>50</v>
      </c>
      <c r="E515" s="510">
        <v>3</v>
      </c>
      <c r="F515" s="581">
        <v>400</v>
      </c>
      <c r="G515" s="598">
        <v>1800</v>
      </c>
      <c r="H515" s="594">
        <v>0.105</v>
      </c>
      <c r="I515" s="594">
        <v>0.215</v>
      </c>
      <c r="J515" s="594">
        <v>2.2719999999999998</v>
      </c>
      <c r="K515" s="594">
        <v>0.24</v>
      </c>
      <c r="L515" s="594">
        <v>1.4159999999999999</v>
      </c>
      <c r="M515" s="594">
        <v>1.4159999999999999</v>
      </c>
      <c r="N515" s="594">
        <v>0.15</v>
      </c>
      <c r="O515" s="594">
        <v>4.0599999999999997E-2</v>
      </c>
      <c r="P515" s="594">
        <v>4.0000000000000001E-3</v>
      </c>
      <c r="Q515" s="609">
        <v>4.0000000000000001E-3</v>
      </c>
      <c r="R515" s="609">
        <v>4.0000000000000001E-3</v>
      </c>
      <c r="S515" s="591">
        <v>20</v>
      </c>
      <c r="T515" s="595">
        <v>3.5</v>
      </c>
      <c r="U515" s="595">
        <v>12.9</v>
      </c>
      <c r="V515" s="595">
        <v>0.12</v>
      </c>
      <c r="W515" s="595"/>
      <c r="X515" s="595"/>
      <c r="Y515" s="595"/>
      <c r="Z515" s="595">
        <v>2.3E-2</v>
      </c>
      <c r="AA515" s="595">
        <v>0.25800000000000001</v>
      </c>
      <c r="AB515" s="581">
        <v>10.4</v>
      </c>
      <c r="AC515" s="581">
        <v>2.9000000000000001E-2</v>
      </c>
      <c r="AD515" s="592">
        <v>0.38</v>
      </c>
      <c r="AI515"/>
      <c r="AJ515"/>
    </row>
    <row r="516" spans="1:36" ht="30" x14ac:dyDescent="0.2">
      <c r="A516" s="510">
        <v>515</v>
      </c>
      <c r="B516" s="511" t="s">
        <v>1830</v>
      </c>
      <c r="C516" s="593" t="s">
        <v>1940</v>
      </c>
      <c r="D516" s="510">
        <v>50</v>
      </c>
      <c r="E516" s="510">
        <v>3</v>
      </c>
      <c r="F516" s="581">
        <v>380</v>
      </c>
      <c r="G516" s="598">
        <v>1600</v>
      </c>
      <c r="H516" s="594">
        <v>0.105</v>
      </c>
      <c r="I516" s="594">
        <v>0.215</v>
      </c>
      <c r="J516" s="594">
        <v>2.2719999999999998</v>
      </c>
      <c r="K516" s="594">
        <v>0.24</v>
      </c>
      <c r="L516" s="594">
        <v>1.4159999999999999</v>
      </c>
      <c r="M516" s="594">
        <v>1.4159999999999999</v>
      </c>
      <c r="N516" s="594">
        <v>0.15</v>
      </c>
      <c r="O516" s="594">
        <v>4.0599999999999997E-2</v>
      </c>
      <c r="P516" s="594">
        <v>4.0000000000000001E-3</v>
      </c>
      <c r="Q516" s="609">
        <v>4.0000000000000001E-3</v>
      </c>
      <c r="R516" s="609">
        <v>4.0000000000000001E-3</v>
      </c>
      <c r="S516" s="591">
        <v>20</v>
      </c>
      <c r="T516" s="595">
        <v>3.5</v>
      </c>
      <c r="U516" s="595">
        <v>12.9</v>
      </c>
      <c r="V516" s="595">
        <v>0.12</v>
      </c>
      <c r="W516" s="595"/>
      <c r="X516" s="595"/>
      <c r="Y516" s="595"/>
      <c r="Z516" s="595">
        <v>2.3E-2</v>
      </c>
      <c r="AA516" s="595">
        <v>0.25800000000000001</v>
      </c>
      <c r="AB516" s="581">
        <v>10.4</v>
      </c>
      <c r="AC516" s="581">
        <v>2.9000000000000001E-2</v>
      </c>
      <c r="AD516" s="592">
        <v>0.38</v>
      </c>
      <c r="AI516"/>
      <c r="AJ516"/>
    </row>
    <row r="517" spans="1:36" ht="30" x14ac:dyDescent="0.2">
      <c r="A517" s="510">
        <v>516</v>
      </c>
      <c r="B517" s="511" t="s">
        <v>1830</v>
      </c>
      <c r="C517" s="593" t="s">
        <v>1940</v>
      </c>
      <c r="D517" s="510">
        <v>50</v>
      </c>
      <c r="E517" s="510">
        <v>3</v>
      </c>
      <c r="F517" s="581">
        <v>400</v>
      </c>
      <c r="G517" s="598">
        <v>1600</v>
      </c>
      <c r="H517" s="594">
        <v>0.105</v>
      </c>
      <c r="I517" s="594">
        <v>0.215</v>
      </c>
      <c r="J517" s="594">
        <v>2.2719999999999998</v>
      </c>
      <c r="K517" s="594">
        <v>0.24</v>
      </c>
      <c r="L517" s="594">
        <v>1.4159999999999999</v>
      </c>
      <c r="M517" s="594">
        <v>1.4159999999999999</v>
      </c>
      <c r="N517" s="594">
        <v>0.15</v>
      </c>
      <c r="O517" s="594">
        <v>4.0599999999999997E-2</v>
      </c>
      <c r="P517" s="594">
        <v>4.0000000000000001E-3</v>
      </c>
      <c r="Q517" s="609">
        <v>4.0000000000000001E-3</v>
      </c>
      <c r="R517" s="609">
        <v>4.0000000000000001E-3</v>
      </c>
      <c r="S517" s="591">
        <v>20</v>
      </c>
      <c r="T517" s="595">
        <v>3.5</v>
      </c>
      <c r="U517" s="595">
        <v>12.9</v>
      </c>
      <c r="V517" s="595">
        <v>0.12</v>
      </c>
      <c r="W517" s="595"/>
      <c r="X517" s="595"/>
      <c r="Y517" s="595"/>
      <c r="Z517" s="595">
        <v>2.3E-2</v>
      </c>
      <c r="AA517" s="595">
        <v>0.25800000000000001</v>
      </c>
      <c r="AB517" s="581">
        <v>10.4</v>
      </c>
      <c r="AC517" s="581">
        <v>2.9000000000000001E-2</v>
      </c>
      <c r="AD517" s="592">
        <v>0.38</v>
      </c>
      <c r="AI517"/>
      <c r="AJ517"/>
    </row>
    <row r="518" spans="1:36" ht="30" x14ac:dyDescent="0.2">
      <c r="A518" s="510">
        <v>517</v>
      </c>
      <c r="B518" s="511" t="s">
        <v>1830</v>
      </c>
      <c r="C518" s="593" t="s">
        <v>1941</v>
      </c>
      <c r="D518" s="510">
        <v>50</v>
      </c>
      <c r="E518" s="510">
        <v>3</v>
      </c>
      <c r="F518" s="581">
        <v>380</v>
      </c>
      <c r="G518" s="598">
        <v>1440</v>
      </c>
      <c r="H518" s="594">
        <v>0.105</v>
      </c>
      <c r="I518" s="594">
        <v>0.215</v>
      </c>
      <c r="J518" s="594">
        <v>2.2719999999999998</v>
      </c>
      <c r="K518" s="594">
        <v>0.24</v>
      </c>
      <c r="L518" s="594">
        <v>1.4159999999999999</v>
      </c>
      <c r="M518" s="594">
        <v>1.4159999999999999</v>
      </c>
      <c r="N518" s="594">
        <v>0.15</v>
      </c>
      <c r="O518" s="594">
        <v>4.0599999999999997E-2</v>
      </c>
      <c r="P518" s="594">
        <v>4.0000000000000001E-3</v>
      </c>
      <c r="Q518" s="609">
        <v>4.0000000000000001E-3</v>
      </c>
      <c r="R518" s="609">
        <v>4.0000000000000001E-3</v>
      </c>
      <c r="S518" s="591">
        <v>20</v>
      </c>
      <c r="T518" s="595">
        <v>3.5</v>
      </c>
      <c r="U518" s="595">
        <v>12.9</v>
      </c>
      <c r="V518" s="595">
        <v>0.12</v>
      </c>
      <c r="W518" s="595"/>
      <c r="X518" s="595"/>
      <c r="Y518" s="595"/>
      <c r="Z518" s="595">
        <v>2.3E-2</v>
      </c>
      <c r="AA518" s="595">
        <v>0.25800000000000001</v>
      </c>
      <c r="AB518" s="581">
        <v>10.4</v>
      </c>
      <c r="AC518" s="581">
        <v>2.9000000000000001E-2</v>
      </c>
      <c r="AD518" s="592">
        <v>0.38</v>
      </c>
      <c r="AI518"/>
      <c r="AJ518"/>
    </row>
    <row r="519" spans="1:36" ht="30" x14ac:dyDescent="0.2">
      <c r="A519" s="510">
        <v>518</v>
      </c>
      <c r="B519" s="511" t="s">
        <v>1830</v>
      </c>
      <c r="C519" s="593" t="s">
        <v>1941</v>
      </c>
      <c r="D519" s="510">
        <v>50</v>
      </c>
      <c r="E519" s="510">
        <v>3</v>
      </c>
      <c r="F519" s="581">
        <v>400</v>
      </c>
      <c r="G519" s="598">
        <v>1440</v>
      </c>
      <c r="H519" s="594">
        <v>0.105</v>
      </c>
      <c r="I519" s="594">
        <v>0.215</v>
      </c>
      <c r="J519" s="594">
        <v>2.2719999999999998</v>
      </c>
      <c r="K519" s="594">
        <v>0.24</v>
      </c>
      <c r="L519" s="594">
        <v>1.4159999999999999</v>
      </c>
      <c r="M519" s="594">
        <v>1.4159999999999999</v>
      </c>
      <c r="N519" s="594">
        <v>0.15</v>
      </c>
      <c r="O519" s="594">
        <v>4.0599999999999997E-2</v>
      </c>
      <c r="P519" s="594">
        <v>4.0000000000000001E-3</v>
      </c>
      <c r="Q519" s="609">
        <v>4.0000000000000001E-3</v>
      </c>
      <c r="R519" s="609">
        <v>4.0000000000000001E-3</v>
      </c>
      <c r="S519" s="591">
        <v>20</v>
      </c>
      <c r="T519" s="595">
        <v>3.5</v>
      </c>
      <c r="U519" s="595">
        <v>12.9</v>
      </c>
      <c r="V519" s="595">
        <v>0.12</v>
      </c>
      <c r="W519" s="595"/>
      <c r="X519" s="595"/>
      <c r="Y519" s="595"/>
      <c r="Z519" s="595">
        <v>2.3E-2</v>
      </c>
      <c r="AA519" s="595">
        <v>0.25800000000000001</v>
      </c>
      <c r="AB519" s="581">
        <v>10.4</v>
      </c>
      <c r="AC519" s="581">
        <v>2.9000000000000001E-2</v>
      </c>
      <c r="AD519" s="592">
        <v>0.38</v>
      </c>
      <c r="AI519"/>
      <c r="AJ519"/>
    </row>
    <row r="520" spans="1:36" ht="45" x14ac:dyDescent="0.2">
      <c r="A520" s="510">
        <v>519</v>
      </c>
      <c r="B520" s="511" t="s">
        <v>1830</v>
      </c>
      <c r="C520" s="593" t="s">
        <v>1942</v>
      </c>
      <c r="D520" s="510">
        <v>50</v>
      </c>
      <c r="E520" s="510">
        <v>3</v>
      </c>
      <c r="F520" s="581">
        <v>380</v>
      </c>
      <c r="G520" s="598">
        <v>2268</v>
      </c>
      <c r="H520" s="594">
        <v>0.10199999999999999</v>
      </c>
      <c r="I520" s="594">
        <v>0.21</v>
      </c>
      <c r="J520" s="594">
        <v>2.1059999999999999</v>
      </c>
      <c r="K520" s="594">
        <v>0.22900000000000001</v>
      </c>
      <c r="L520" s="594">
        <v>1.476</v>
      </c>
      <c r="M520" s="594">
        <v>1.476</v>
      </c>
      <c r="N520" s="594">
        <v>0.14499999999999999</v>
      </c>
      <c r="O520" s="594">
        <v>3.85E-2</v>
      </c>
      <c r="P520" s="594">
        <v>3.0000000000000001E-3</v>
      </c>
      <c r="Q520" s="609">
        <v>3.0000000000000001E-3</v>
      </c>
      <c r="R520" s="609">
        <v>3.0000000000000001E-3</v>
      </c>
      <c r="S520" s="591">
        <v>20</v>
      </c>
      <c r="T520" s="595">
        <v>3.9769999999999999</v>
      </c>
      <c r="U520" s="595">
        <v>12.9</v>
      </c>
      <c r="V520" s="595">
        <v>0.12</v>
      </c>
      <c r="W520" s="595"/>
      <c r="X520" s="595"/>
      <c r="Y520" s="595"/>
      <c r="Z520" s="595">
        <v>2.1999999999999999E-2</v>
      </c>
      <c r="AA520" s="595">
        <v>0.26500000000000001</v>
      </c>
      <c r="AB520" s="581">
        <v>11</v>
      </c>
      <c r="AC520" s="581">
        <v>3.1E-2</v>
      </c>
      <c r="AD520" s="592">
        <v>0.41</v>
      </c>
      <c r="AI520"/>
      <c r="AJ520"/>
    </row>
    <row r="521" spans="1:36" ht="45" x14ac:dyDescent="0.2">
      <c r="A521" s="510">
        <v>520</v>
      </c>
      <c r="B521" s="511" t="s">
        <v>1830</v>
      </c>
      <c r="C521" s="593" t="s">
        <v>1942</v>
      </c>
      <c r="D521" s="510">
        <v>50</v>
      </c>
      <c r="E521" s="510">
        <v>3</v>
      </c>
      <c r="F521" s="581">
        <v>400</v>
      </c>
      <c r="G521" s="598">
        <v>2268</v>
      </c>
      <c r="H521" s="594">
        <v>0.10199999999999999</v>
      </c>
      <c r="I521" s="594">
        <v>0.21</v>
      </c>
      <c r="J521" s="594">
        <v>2.1059999999999999</v>
      </c>
      <c r="K521" s="594">
        <v>0.22900000000000001</v>
      </c>
      <c r="L521" s="594">
        <v>1.476</v>
      </c>
      <c r="M521" s="594">
        <v>1.476</v>
      </c>
      <c r="N521" s="594">
        <v>0.14499999999999999</v>
      </c>
      <c r="O521" s="594">
        <v>3.85E-2</v>
      </c>
      <c r="P521" s="594">
        <v>3.0000000000000001E-3</v>
      </c>
      <c r="Q521" s="609">
        <v>3.0000000000000001E-3</v>
      </c>
      <c r="R521" s="609">
        <v>3.0000000000000001E-3</v>
      </c>
      <c r="S521" s="591">
        <v>20</v>
      </c>
      <c r="T521" s="595">
        <v>3.9769999999999999</v>
      </c>
      <c r="U521" s="595">
        <v>12.9</v>
      </c>
      <c r="V521" s="595">
        <v>0.12</v>
      </c>
      <c r="W521" s="595"/>
      <c r="X521" s="595"/>
      <c r="Y521" s="595"/>
      <c r="Z521" s="595">
        <v>2.1999999999999999E-2</v>
      </c>
      <c r="AA521" s="595">
        <v>0.26500000000000001</v>
      </c>
      <c r="AB521" s="581">
        <v>11</v>
      </c>
      <c r="AC521" s="581">
        <v>3.1E-2</v>
      </c>
      <c r="AD521" s="592">
        <v>0.41</v>
      </c>
      <c r="AI521"/>
      <c r="AJ521"/>
    </row>
    <row r="522" spans="1:36" ht="45" x14ac:dyDescent="0.2">
      <c r="A522" s="510">
        <v>521</v>
      </c>
      <c r="B522" s="511" t="s">
        <v>1830</v>
      </c>
      <c r="C522" s="593" t="s">
        <v>1943</v>
      </c>
      <c r="D522" s="510">
        <v>50</v>
      </c>
      <c r="E522" s="510">
        <v>3</v>
      </c>
      <c r="F522" s="581">
        <v>380</v>
      </c>
      <c r="G522" s="598">
        <v>2173</v>
      </c>
      <c r="H522" s="594">
        <v>0.10199999999999999</v>
      </c>
      <c r="I522" s="594">
        <v>0.21</v>
      </c>
      <c r="J522" s="594">
        <v>2.1059999999999999</v>
      </c>
      <c r="K522" s="594">
        <v>0.22900000000000001</v>
      </c>
      <c r="L522" s="594">
        <v>1.476</v>
      </c>
      <c r="M522" s="594">
        <v>1.476</v>
      </c>
      <c r="N522" s="594">
        <v>0.14499999999999999</v>
      </c>
      <c r="O522" s="594">
        <v>3.85E-2</v>
      </c>
      <c r="P522" s="594">
        <v>3.0000000000000001E-3</v>
      </c>
      <c r="Q522" s="609">
        <v>3.0000000000000001E-3</v>
      </c>
      <c r="R522" s="609">
        <v>3.0000000000000001E-3</v>
      </c>
      <c r="S522" s="591">
        <v>20</v>
      </c>
      <c r="T522" s="595">
        <v>3.9769999999999999</v>
      </c>
      <c r="U522" s="595">
        <v>12.9</v>
      </c>
      <c r="V522" s="595">
        <v>0.12</v>
      </c>
      <c r="W522" s="595"/>
      <c r="X522" s="595"/>
      <c r="Y522" s="595"/>
      <c r="Z522" s="595">
        <v>2.1999999999999999E-2</v>
      </c>
      <c r="AA522" s="595">
        <v>0.26500000000000001</v>
      </c>
      <c r="AB522" s="581">
        <v>11</v>
      </c>
      <c r="AC522" s="581">
        <v>3.1E-2</v>
      </c>
      <c r="AD522" s="592">
        <v>0.41</v>
      </c>
      <c r="AI522"/>
      <c r="AJ522"/>
    </row>
    <row r="523" spans="1:36" ht="45" x14ac:dyDescent="0.2">
      <c r="A523" s="510">
        <v>522</v>
      </c>
      <c r="B523" s="511" t="s">
        <v>1830</v>
      </c>
      <c r="C523" s="593" t="s">
        <v>1943</v>
      </c>
      <c r="D523" s="510">
        <v>50</v>
      </c>
      <c r="E523" s="510">
        <v>3</v>
      </c>
      <c r="F523" s="581">
        <v>400</v>
      </c>
      <c r="G523" s="598">
        <v>2173</v>
      </c>
      <c r="H523" s="594">
        <v>0.10199999999999999</v>
      </c>
      <c r="I523" s="594">
        <v>0.21</v>
      </c>
      <c r="J523" s="594">
        <v>2.1059999999999999</v>
      </c>
      <c r="K523" s="594">
        <v>0.22900000000000001</v>
      </c>
      <c r="L523" s="594">
        <v>1.476</v>
      </c>
      <c r="M523" s="594">
        <v>1.476</v>
      </c>
      <c r="N523" s="594">
        <v>0.14499999999999999</v>
      </c>
      <c r="O523" s="594">
        <v>3.85E-2</v>
      </c>
      <c r="P523" s="594">
        <v>3.0000000000000001E-3</v>
      </c>
      <c r="Q523" s="609">
        <v>3.0000000000000001E-3</v>
      </c>
      <c r="R523" s="609">
        <v>3.0000000000000001E-3</v>
      </c>
      <c r="S523" s="591">
        <v>20</v>
      </c>
      <c r="T523" s="595">
        <v>3.9769999999999999</v>
      </c>
      <c r="U523" s="595">
        <v>12.9</v>
      </c>
      <c r="V523" s="595">
        <v>0.12</v>
      </c>
      <c r="W523" s="595"/>
      <c r="X523" s="595"/>
      <c r="Y523" s="595"/>
      <c r="Z523" s="595">
        <v>2.1999999999999999E-2</v>
      </c>
      <c r="AA523" s="595">
        <v>0.26500000000000001</v>
      </c>
      <c r="AB523" s="581">
        <v>11</v>
      </c>
      <c r="AC523" s="581">
        <v>3.1E-2</v>
      </c>
      <c r="AD523" s="592">
        <v>0.41</v>
      </c>
      <c r="AI523"/>
      <c r="AJ523"/>
    </row>
    <row r="524" spans="1:36" ht="30" x14ac:dyDescent="0.2">
      <c r="A524" s="510">
        <v>523</v>
      </c>
      <c r="B524" s="511" t="s">
        <v>1830</v>
      </c>
      <c r="C524" s="593" t="s">
        <v>1944</v>
      </c>
      <c r="D524" s="510">
        <v>50</v>
      </c>
      <c r="E524" s="510">
        <v>3</v>
      </c>
      <c r="F524" s="581">
        <v>380</v>
      </c>
      <c r="G524" s="598">
        <v>2100</v>
      </c>
      <c r="H524" s="594">
        <v>0.10199999999999999</v>
      </c>
      <c r="I524" s="594">
        <v>0.21</v>
      </c>
      <c r="J524" s="594">
        <v>2.1059999999999999</v>
      </c>
      <c r="K524" s="594">
        <v>0.22900000000000001</v>
      </c>
      <c r="L524" s="594">
        <v>1.476</v>
      </c>
      <c r="M524" s="594">
        <v>1.476</v>
      </c>
      <c r="N524" s="594">
        <v>0.14499999999999999</v>
      </c>
      <c r="O524" s="594">
        <v>3.85E-2</v>
      </c>
      <c r="P524" s="594">
        <v>3.0000000000000001E-3</v>
      </c>
      <c r="Q524" s="609">
        <v>3.0000000000000001E-3</v>
      </c>
      <c r="R524" s="609">
        <v>3.0000000000000001E-3</v>
      </c>
      <c r="S524" s="591">
        <v>20</v>
      </c>
      <c r="T524" s="595">
        <v>3.9769999999999999</v>
      </c>
      <c r="U524" s="595">
        <v>12.9</v>
      </c>
      <c r="V524" s="595">
        <v>0.12</v>
      </c>
      <c r="W524" s="595"/>
      <c r="X524" s="595"/>
      <c r="Y524" s="595"/>
      <c r="Z524" s="595">
        <v>2.1999999999999999E-2</v>
      </c>
      <c r="AA524" s="595">
        <v>0.26500000000000001</v>
      </c>
      <c r="AB524" s="581">
        <v>11</v>
      </c>
      <c r="AC524" s="581">
        <v>3.1E-2</v>
      </c>
      <c r="AD524" s="592">
        <v>0.41</v>
      </c>
      <c r="AI524"/>
      <c r="AJ524"/>
    </row>
    <row r="525" spans="1:36" ht="30" x14ac:dyDescent="0.2">
      <c r="A525" s="510">
        <v>524</v>
      </c>
      <c r="B525" s="511" t="s">
        <v>1830</v>
      </c>
      <c r="C525" s="593" t="s">
        <v>1944</v>
      </c>
      <c r="D525" s="510">
        <v>50</v>
      </c>
      <c r="E525" s="510">
        <v>3</v>
      </c>
      <c r="F525" s="581">
        <v>400</v>
      </c>
      <c r="G525" s="598">
        <v>2100</v>
      </c>
      <c r="H525" s="594">
        <v>0.10199999999999999</v>
      </c>
      <c r="I525" s="594">
        <v>0.21</v>
      </c>
      <c r="J525" s="594">
        <v>2.1059999999999999</v>
      </c>
      <c r="K525" s="594">
        <v>0.22900000000000001</v>
      </c>
      <c r="L525" s="594">
        <v>1.476</v>
      </c>
      <c r="M525" s="594">
        <v>1.476</v>
      </c>
      <c r="N525" s="594">
        <v>0.14499999999999999</v>
      </c>
      <c r="O525" s="594">
        <v>3.85E-2</v>
      </c>
      <c r="P525" s="594">
        <v>3.0000000000000001E-3</v>
      </c>
      <c r="Q525" s="609">
        <v>3.0000000000000001E-3</v>
      </c>
      <c r="R525" s="609">
        <v>3.0000000000000001E-3</v>
      </c>
      <c r="S525" s="591">
        <v>20</v>
      </c>
      <c r="T525" s="595">
        <v>3.9769999999999999</v>
      </c>
      <c r="U525" s="595">
        <v>12.9</v>
      </c>
      <c r="V525" s="595">
        <v>0.12</v>
      </c>
      <c r="W525" s="595"/>
      <c r="X525" s="595"/>
      <c r="Y525" s="595"/>
      <c r="Z525" s="595">
        <v>2.1999999999999999E-2</v>
      </c>
      <c r="AA525" s="595">
        <v>0.26500000000000001</v>
      </c>
      <c r="AB525" s="581">
        <v>11</v>
      </c>
      <c r="AC525" s="581">
        <v>3.1E-2</v>
      </c>
      <c r="AD525" s="592">
        <v>0.41</v>
      </c>
      <c r="AI525"/>
      <c r="AJ525"/>
    </row>
    <row r="526" spans="1:36" ht="30" x14ac:dyDescent="0.2">
      <c r="A526" s="510">
        <v>525</v>
      </c>
      <c r="B526" s="511" t="s">
        <v>1830</v>
      </c>
      <c r="C526" s="593" t="s">
        <v>1945</v>
      </c>
      <c r="D526" s="510">
        <v>50</v>
      </c>
      <c r="E526" s="510">
        <v>3</v>
      </c>
      <c r="F526" s="581">
        <v>380</v>
      </c>
      <c r="G526" s="598">
        <v>1900</v>
      </c>
      <c r="H526" s="594">
        <v>0.10199999999999999</v>
      </c>
      <c r="I526" s="594">
        <v>0.21</v>
      </c>
      <c r="J526" s="594">
        <v>2.1059999999999999</v>
      </c>
      <c r="K526" s="594">
        <v>0.22900000000000001</v>
      </c>
      <c r="L526" s="594">
        <v>1.476</v>
      </c>
      <c r="M526" s="594">
        <v>1.476</v>
      </c>
      <c r="N526" s="594">
        <v>0.14499999999999999</v>
      </c>
      <c r="O526" s="594">
        <v>3.85E-2</v>
      </c>
      <c r="P526" s="594">
        <v>3.0000000000000001E-3</v>
      </c>
      <c r="Q526" s="609">
        <v>3.0000000000000001E-3</v>
      </c>
      <c r="R526" s="609">
        <v>3.0000000000000001E-3</v>
      </c>
      <c r="S526" s="591">
        <v>20</v>
      </c>
      <c r="T526" s="595">
        <v>3.9769999999999999</v>
      </c>
      <c r="U526" s="595">
        <v>12.9</v>
      </c>
      <c r="V526" s="595">
        <v>0.12</v>
      </c>
      <c r="W526" s="595"/>
      <c r="X526" s="595"/>
      <c r="Y526" s="595"/>
      <c r="Z526" s="595">
        <v>2.1999999999999999E-2</v>
      </c>
      <c r="AA526" s="595">
        <v>0.26500000000000001</v>
      </c>
      <c r="AB526" s="581">
        <v>11</v>
      </c>
      <c r="AC526" s="581">
        <v>3.1E-2</v>
      </c>
      <c r="AD526" s="592">
        <v>0.41</v>
      </c>
      <c r="AI526"/>
      <c r="AJ526"/>
    </row>
    <row r="527" spans="1:36" ht="30" x14ac:dyDescent="0.2">
      <c r="A527" s="510">
        <v>526</v>
      </c>
      <c r="B527" s="511" t="s">
        <v>1830</v>
      </c>
      <c r="C527" s="593" t="s">
        <v>1945</v>
      </c>
      <c r="D527" s="510">
        <v>50</v>
      </c>
      <c r="E527" s="510">
        <v>3</v>
      </c>
      <c r="F527" s="581">
        <v>400</v>
      </c>
      <c r="G527" s="598">
        <v>1900</v>
      </c>
      <c r="H527" s="594">
        <v>0.10199999999999999</v>
      </c>
      <c r="I527" s="594">
        <v>0.21</v>
      </c>
      <c r="J527" s="594">
        <v>2.1059999999999999</v>
      </c>
      <c r="K527" s="594">
        <v>0.22900000000000001</v>
      </c>
      <c r="L527" s="594">
        <v>1.476</v>
      </c>
      <c r="M527" s="594">
        <v>1.476</v>
      </c>
      <c r="N527" s="594">
        <v>0.14499999999999999</v>
      </c>
      <c r="O527" s="594">
        <v>3.85E-2</v>
      </c>
      <c r="P527" s="594">
        <v>3.0000000000000001E-3</v>
      </c>
      <c r="Q527" s="609">
        <v>3.0000000000000001E-3</v>
      </c>
      <c r="R527" s="609">
        <v>3.0000000000000001E-3</v>
      </c>
      <c r="S527" s="591">
        <v>20</v>
      </c>
      <c r="T527" s="595">
        <v>3.9769999999999999</v>
      </c>
      <c r="U527" s="595">
        <v>12.9</v>
      </c>
      <c r="V527" s="595">
        <v>0.12</v>
      </c>
      <c r="W527" s="595"/>
      <c r="X527" s="595"/>
      <c r="Y527" s="595"/>
      <c r="Z527" s="595">
        <v>2.1999999999999999E-2</v>
      </c>
      <c r="AA527" s="595">
        <v>0.26500000000000001</v>
      </c>
      <c r="AB527" s="581">
        <v>11</v>
      </c>
      <c r="AC527" s="581">
        <v>3.1E-2</v>
      </c>
      <c r="AD527" s="592">
        <v>0.41</v>
      </c>
      <c r="AI527"/>
      <c r="AJ527"/>
    </row>
    <row r="528" spans="1:36" ht="30" x14ac:dyDescent="0.2">
      <c r="A528" s="510">
        <v>527</v>
      </c>
      <c r="B528" s="511" t="s">
        <v>1830</v>
      </c>
      <c r="C528" s="593" t="s">
        <v>1946</v>
      </c>
      <c r="D528" s="510">
        <v>50</v>
      </c>
      <c r="E528" s="510">
        <v>3</v>
      </c>
      <c r="F528" s="581">
        <v>380</v>
      </c>
      <c r="G528" s="598">
        <v>1680</v>
      </c>
      <c r="H528" s="594">
        <v>0.10199999999999999</v>
      </c>
      <c r="I528" s="594">
        <v>0.21</v>
      </c>
      <c r="J528" s="594">
        <v>2.1059999999999999</v>
      </c>
      <c r="K528" s="594">
        <v>0.22900000000000001</v>
      </c>
      <c r="L528" s="594">
        <v>1.476</v>
      </c>
      <c r="M528" s="594">
        <v>1.476</v>
      </c>
      <c r="N528" s="594">
        <v>0.14499999999999999</v>
      </c>
      <c r="O528" s="594">
        <v>3.85E-2</v>
      </c>
      <c r="P528" s="594">
        <v>3.0000000000000001E-3</v>
      </c>
      <c r="Q528" s="609">
        <v>3.0000000000000001E-3</v>
      </c>
      <c r="R528" s="609">
        <v>3.0000000000000001E-3</v>
      </c>
      <c r="S528" s="591">
        <v>20</v>
      </c>
      <c r="T528" s="595">
        <v>3.9769999999999999</v>
      </c>
      <c r="U528" s="595">
        <v>12.9</v>
      </c>
      <c r="V528" s="595">
        <v>0.12</v>
      </c>
      <c r="W528" s="595"/>
      <c r="X528" s="595"/>
      <c r="Y528" s="595"/>
      <c r="Z528" s="595">
        <v>2.1999999999999999E-2</v>
      </c>
      <c r="AA528" s="595">
        <v>0.26500000000000001</v>
      </c>
      <c r="AB528" s="581">
        <v>11</v>
      </c>
      <c r="AC528" s="581">
        <v>3.1E-2</v>
      </c>
      <c r="AD528" s="592">
        <v>0.41</v>
      </c>
      <c r="AI528"/>
      <c r="AJ528"/>
    </row>
    <row r="529" spans="1:36" ht="30" x14ac:dyDescent="0.2">
      <c r="A529" s="510">
        <v>528</v>
      </c>
      <c r="B529" s="511" t="s">
        <v>1830</v>
      </c>
      <c r="C529" s="593" t="s">
        <v>1946</v>
      </c>
      <c r="D529" s="510">
        <v>50</v>
      </c>
      <c r="E529" s="510">
        <v>3</v>
      </c>
      <c r="F529" s="581">
        <v>400</v>
      </c>
      <c r="G529" s="598">
        <v>1680</v>
      </c>
      <c r="H529" s="594">
        <v>0.10199999999999999</v>
      </c>
      <c r="I529" s="594">
        <v>0.21</v>
      </c>
      <c r="J529" s="594">
        <v>2.1059999999999999</v>
      </c>
      <c r="K529" s="594">
        <v>0.22900000000000001</v>
      </c>
      <c r="L529" s="594">
        <v>1.476</v>
      </c>
      <c r="M529" s="594">
        <v>1.476</v>
      </c>
      <c r="N529" s="594">
        <v>0.14499999999999999</v>
      </c>
      <c r="O529" s="594">
        <v>3.85E-2</v>
      </c>
      <c r="P529" s="594">
        <v>3.0000000000000001E-3</v>
      </c>
      <c r="Q529" s="609">
        <v>3.0000000000000001E-3</v>
      </c>
      <c r="R529" s="609">
        <v>3.0000000000000001E-3</v>
      </c>
      <c r="S529" s="591">
        <v>20</v>
      </c>
      <c r="T529" s="595">
        <v>3.9769999999999999</v>
      </c>
      <c r="U529" s="595">
        <v>12.9</v>
      </c>
      <c r="V529" s="595">
        <v>0.12</v>
      </c>
      <c r="W529" s="595"/>
      <c r="X529" s="595"/>
      <c r="Y529" s="595"/>
      <c r="Z529" s="595">
        <v>2.1999999999999999E-2</v>
      </c>
      <c r="AA529" s="595">
        <v>0.26500000000000001</v>
      </c>
      <c r="AB529" s="581">
        <v>11</v>
      </c>
      <c r="AC529" s="581">
        <v>3.1E-2</v>
      </c>
      <c r="AD529" s="592">
        <v>0.41</v>
      </c>
      <c r="AI529"/>
      <c r="AJ529"/>
    </row>
    <row r="530" spans="1:36" ht="45" x14ac:dyDescent="0.2">
      <c r="A530" s="510">
        <v>529</v>
      </c>
      <c r="B530" s="511" t="s">
        <v>1830</v>
      </c>
      <c r="C530" s="593" t="s">
        <v>1947</v>
      </c>
      <c r="D530" s="510">
        <v>50</v>
      </c>
      <c r="E530" s="510">
        <v>3</v>
      </c>
      <c r="F530" s="581">
        <v>380</v>
      </c>
      <c r="G530" s="598">
        <v>2500</v>
      </c>
      <c r="H530" s="594">
        <v>0.113</v>
      </c>
      <c r="I530" s="594">
        <v>0.23100000000000001</v>
      </c>
      <c r="J530" s="594">
        <v>2.4</v>
      </c>
      <c r="K530" s="594">
        <v>0.24299999999999999</v>
      </c>
      <c r="L530" s="594">
        <v>1.7090000000000001</v>
      </c>
      <c r="M530" s="594">
        <v>1.7090000000000001</v>
      </c>
      <c r="N530" s="594">
        <v>0.161</v>
      </c>
      <c r="O530" s="594">
        <v>4.58E-2</v>
      </c>
      <c r="P530" s="594">
        <v>3.0000000000000001E-3</v>
      </c>
      <c r="Q530" s="609">
        <v>3.0000000000000001E-3</v>
      </c>
      <c r="R530" s="609">
        <v>3.0000000000000001E-3</v>
      </c>
      <c r="S530" s="591">
        <v>20</v>
      </c>
      <c r="T530" s="595">
        <v>4.2699999999999996</v>
      </c>
      <c r="U530" s="595">
        <v>12.9</v>
      </c>
      <c r="V530" s="595">
        <v>0.12</v>
      </c>
      <c r="W530" s="595"/>
      <c r="X530" s="595"/>
      <c r="Y530" s="595"/>
      <c r="Z530" s="595">
        <v>2.1999999999999999E-2</v>
      </c>
      <c r="AA530" s="595">
        <v>0.27</v>
      </c>
      <c r="AB530" s="581">
        <v>10.4</v>
      </c>
      <c r="AC530" s="581">
        <v>3.1E-2</v>
      </c>
      <c r="AD530" s="592">
        <v>0.36</v>
      </c>
      <c r="AI530"/>
      <c r="AJ530"/>
    </row>
    <row r="531" spans="1:36" ht="45" x14ac:dyDescent="0.2">
      <c r="A531" s="510">
        <v>530</v>
      </c>
      <c r="B531" s="511" t="s">
        <v>1830</v>
      </c>
      <c r="C531" s="593" t="s">
        <v>1948</v>
      </c>
      <c r="D531" s="510">
        <v>50</v>
      </c>
      <c r="E531" s="510">
        <v>3</v>
      </c>
      <c r="F531" s="581">
        <v>400</v>
      </c>
      <c r="G531" s="598">
        <v>2500</v>
      </c>
      <c r="H531" s="594">
        <v>0.113</v>
      </c>
      <c r="I531" s="594">
        <v>0.23100000000000001</v>
      </c>
      <c r="J531" s="594">
        <v>2.4</v>
      </c>
      <c r="K531" s="594">
        <v>0.24299999999999999</v>
      </c>
      <c r="L531" s="594">
        <v>1.7090000000000001</v>
      </c>
      <c r="M531" s="594">
        <v>1.7090000000000001</v>
      </c>
      <c r="N531" s="594">
        <v>0.161</v>
      </c>
      <c r="O531" s="594">
        <v>4.58E-2</v>
      </c>
      <c r="P531" s="594">
        <v>3.0000000000000001E-3</v>
      </c>
      <c r="Q531" s="609">
        <v>3.0000000000000001E-3</v>
      </c>
      <c r="R531" s="609">
        <v>3.0000000000000001E-3</v>
      </c>
      <c r="S531" s="591">
        <v>20</v>
      </c>
      <c r="T531" s="595">
        <v>4.2699999999999996</v>
      </c>
      <c r="U531" s="595">
        <v>12.9</v>
      </c>
      <c r="V531" s="595">
        <v>0.12</v>
      </c>
      <c r="W531" s="595"/>
      <c r="X531" s="595"/>
      <c r="Y531" s="595"/>
      <c r="Z531" s="595">
        <v>2.1999999999999999E-2</v>
      </c>
      <c r="AA531" s="595">
        <v>0.27</v>
      </c>
      <c r="AB531" s="581">
        <v>10.4</v>
      </c>
      <c r="AC531" s="581">
        <v>3.1E-2</v>
      </c>
      <c r="AD531" s="592">
        <v>0.36</v>
      </c>
      <c r="AI531"/>
      <c r="AJ531"/>
    </row>
    <row r="532" spans="1:36" ht="45" x14ac:dyDescent="0.2">
      <c r="A532" s="510">
        <v>531</v>
      </c>
      <c r="B532" s="511" t="s">
        <v>1830</v>
      </c>
      <c r="C532" s="593" t="s">
        <v>1949</v>
      </c>
      <c r="D532" s="510">
        <v>50</v>
      </c>
      <c r="E532" s="510">
        <v>3</v>
      </c>
      <c r="F532" s="581">
        <v>380</v>
      </c>
      <c r="G532" s="598">
        <v>2380</v>
      </c>
      <c r="H532" s="594">
        <v>0.113</v>
      </c>
      <c r="I532" s="594">
        <v>0.23100000000000001</v>
      </c>
      <c r="J532" s="594">
        <v>2.4</v>
      </c>
      <c r="K532" s="594">
        <v>0.24299999999999999</v>
      </c>
      <c r="L532" s="594">
        <v>1.7090000000000001</v>
      </c>
      <c r="M532" s="594">
        <v>1.7090000000000001</v>
      </c>
      <c r="N532" s="594">
        <v>0.161</v>
      </c>
      <c r="O532" s="594">
        <v>4.58E-2</v>
      </c>
      <c r="P532" s="594">
        <v>3.0000000000000001E-3</v>
      </c>
      <c r="Q532" s="609">
        <v>3.0000000000000001E-3</v>
      </c>
      <c r="R532" s="609">
        <v>3.0000000000000001E-3</v>
      </c>
      <c r="S532" s="591">
        <v>20</v>
      </c>
      <c r="T532" s="595">
        <v>4.2699999999999996</v>
      </c>
      <c r="U532" s="595">
        <v>12.9</v>
      </c>
      <c r="V532" s="595">
        <v>0.12</v>
      </c>
      <c r="W532" s="595"/>
      <c r="X532" s="595"/>
      <c r="Y532" s="595"/>
      <c r="Z532" s="595">
        <v>2.1999999999999999E-2</v>
      </c>
      <c r="AA532" s="595">
        <v>0.27</v>
      </c>
      <c r="AB532" s="581">
        <v>10.4</v>
      </c>
      <c r="AC532" s="581">
        <v>3.1E-2</v>
      </c>
      <c r="AD532" s="592">
        <v>0.36</v>
      </c>
      <c r="AI532"/>
      <c r="AJ532"/>
    </row>
    <row r="533" spans="1:36" ht="45" x14ac:dyDescent="0.2">
      <c r="A533" s="510">
        <v>532</v>
      </c>
      <c r="B533" s="511" t="s">
        <v>1830</v>
      </c>
      <c r="C533" s="593" t="s">
        <v>1949</v>
      </c>
      <c r="D533" s="510">
        <v>50</v>
      </c>
      <c r="E533" s="510">
        <v>3</v>
      </c>
      <c r="F533" s="581">
        <v>400</v>
      </c>
      <c r="G533" s="598">
        <v>2380</v>
      </c>
      <c r="H533" s="594">
        <v>0.113</v>
      </c>
      <c r="I533" s="594">
        <v>0.23100000000000001</v>
      </c>
      <c r="J533" s="594">
        <v>2.4</v>
      </c>
      <c r="K533" s="594">
        <v>0.24299999999999999</v>
      </c>
      <c r="L533" s="594">
        <v>1.7090000000000001</v>
      </c>
      <c r="M533" s="594">
        <v>1.7090000000000001</v>
      </c>
      <c r="N533" s="594">
        <v>0.161</v>
      </c>
      <c r="O533" s="594">
        <v>4.58E-2</v>
      </c>
      <c r="P533" s="594">
        <v>3.0000000000000001E-3</v>
      </c>
      <c r="Q533" s="609">
        <v>3.0000000000000001E-3</v>
      </c>
      <c r="R533" s="609">
        <v>3.0000000000000001E-3</v>
      </c>
      <c r="S533" s="591">
        <v>20</v>
      </c>
      <c r="T533" s="595">
        <v>4.2699999999999996</v>
      </c>
      <c r="U533" s="595">
        <v>12.9</v>
      </c>
      <c r="V533" s="595">
        <v>0.12</v>
      </c>
      <c r="W533" s="595"/>
      <c r="X533" s="595"/>
      <c r="Y533" s="595"/>
      <c r="Z533" s="595">
        <v>2.1999999999999999E-2</v>
      </c>
      <c r="AA533" s="595">
        <v>0.27</v>
      </c>
      <c r="AB533" s="581">
        <v>10.4</v>
      </c>
      <c r="AC533" s="581">
        <v>3.1E-2</v>
      </c>
      <c r="AD533" s="592">
        <v>0.36</v>
      </c>
      <c r="AI533"/>
      <c r="AJ533"/>
    </row>
    <row r="534" spans="1:36" ht="30" x14ac:dyDescent="0.2">
      <c r="A534" s="510">
        <v>533</v>
      </c>
      <c r="B534" s="511" t="s">
        <v>1830</v>
      </c>
      <c r="C534" s="593" t="s">
        <v>1950</v>
      </c>
      <c r="D534" s="510">
        <v>50</v>
      </c>
      <c r="E534" s="510">
        <v>3</v>
      </c>
      <c r="F534" s="581">
        <v>380</v>
      </c>
      <c r="G534" s="598">
        <v>2300</v>
      </c>
      <c r="H534" s="594">
        <v>0.113</v>
      </c>
      <c r="I534" s="594">
        <v>0.23100000000000001</v>
      </c>
      <c r="J534" s="594">
        <v>2.4</v>
      </c>
      <c r="K534" s="594">
        <v>0.24299999999999999</v>
      </c>
      <c r="L534" s="594">
        <v>1.7090000000000001</v>
      </c>
      <c r="M534" s="594">
        <v>1.7090000000000001</v>
      </c>
      <c r="N534" s="594">
        <v>0.161</v>
      </c>
      <c r="O534" s="594">
        <v>4.58E-2</v>
      </c>
      <c r="P534" s="594">
        <v>3.0000000000000001E-3</v>
      </c>
      <c r="Q534" s="609">
        <v>3.0000000000000001E-3</v>
      </c>
      <c r="R534" s="609">
        <v>3.0000000000000001E-3</v>
      </c>
      <c r="S534" s="591">
        <v>20</v>
      </c>
      <c r="T534" s="595">
        <v>4.2699999999999996</v>
      </c>
      <c r="U534" s="595">
        <v>12.9</v>
      </c>
      <c r="V534" s="595">
        <v>0.12</v>
      </c>
      <c r="W534" s="595"/>
      <c r="X534" s="595"/>
      <c r="Y534" s="595"/>
      <c r="Z534" s="595">
        <v>2.1999999999999999E-2</v>
      </c>
      <c r="AA534" s="595">
        <v>0.27</v>
      </c>
      <c r="AB534" s="581">
        <v>10.4</v>
      </c>
      <c r="AC534" s="581">
        <v>3.1E-2</v>
      </c>
      <c r="AD534" s="592">
        <v>0.36</v>
      </c>
      <c r="AI534"/>
      <c r="AJ534"/>
    </row>
    <row r="535" spans="1:36" ht="30" x14ac:dyDescent="0.2">
      <c r="A535" s="510">
        <v>534</v>
      </c>
      <c r="B535" s="511" t="s">
        <v>1830</v>
      </c>
      <c r="C535" s="593" t="s">
        <v>1950</v>
      </c>
      <c r="D535" s="510">
        <v>50</v>
      </c>
      <c r="E535" s="510">
        <v>3</v>
      </c>
      <c r="F535" s="581">
        <v>400</v>
      </c>
      <c r="G535" s="598">
        <v>2300</v>
      </c>
      <c r="H535" s="594">
        <v>0.113</v>
      </c>
      <c r="I535" s="594">
        <v>0.23100000000000001</v>
      </c>
      <c r="J535" s="594">
        <v>2.4</v>
      </c>
      <c r="K535" s="594">
        <v>0.24299999999999999</v>
      </c>
      <c r="L535" s="594">
        <v>1.7090000000000001</v>
      </c>
      <c r="M535" s="594">
        <v>1.7090000000000001</v>
      </c>
      <c r="N535" s="594">
        <v>0.161</v>
      </c>
      <c r="O535" s="594">
        <v>4.58E-2</v>
      </c>
      <c r="P535" s="594">
        <v>3.0000000000000001E-3</v>
      </c>
      <c r="Q535" s="609">
        <v>3.0000000000000001E-3</v>
      </c>
      <c r="R535" s="609">
        <v>3.0000000000000001E-3</v>
      </c>
      <c r="S535" s="591">
        <v>20</v>
      </c>
      <c r="T535" s="595">
        <v>4.2699999999999996</v>
      </c>
      <c r="U535" s="595">
        <v>12.9</v>
      </c>
      <c r="V535" s="595">
        <v>0.12</v>
      </c>
      <c r="W535" s="595"/>
      <c r="X535" s="595"/>
      <c r="Y535" s="595"/>
      <c r="Z535" s="595">
        <v>2.1999999999999999E-2</v>
      </c>
      <c r="AA535" s="595">
        <v>0.27</v>
      </c>
      <c r="AB535" s="581">
        <v>10.4</v>
      </c>
      <c r="AC535" s="581">
        <v>3.1E-2</v>
      </c>
      <c r="AD535" s="592">
        <v>0.36</v>
      </c>
      <c r="AI535"/>
      <c r="AJ535"/>
    </row>
    <row r="536" spans="1:36" ht="30" x14ac:dyDescent="0.2">
      <c r="A536" s="510">
        <v>535</v>
      </c>
      <c r="B536" s="511" t="s">
        <v>1830</v>
      </c>
      <c r="C536" s="593" t="s">
        <v>1951</v>
      </c>
      <c r="D536" s="510">
        <v>50</v>
      </c>
      <c r="E536" s="510">
        <v>3</v>
      </c>
      <c r="F536" s="581">
        <v>380</v>
      </c>
      <c r="G536" s="598">
        <v>2050</v>
      </c>
      <c r="H536" s="594">
        <v>0.113</v>
      </c>
      <c r="I536" s="594">
        <v>0.23100000000000001</v>
      </c>
      <c r="J536" s="594">
        <v>2.4</v>
      </c>
      <c r="K536" s="594">
        <v>0.24299999999999999</v>
      </c>
      <c r="L536" s="594">
        <v>1.7090000000000001</v>
      </c>
      <c r="M536" s="594">
        <v>1.7090000000000001</v>
      </c>
      <c r="N536" s="594">
        <v>0.161</v>
      </c>
      <c r="O536" s="594">
        <v>4.58E-2</v>
      </c>
      <c r="P536" s="594">
        <v>3.0000000000000001E-3</v>
      </c>
      <c r="Q536" s="609">
        <v>3.0000000000000001E-3</v>
      </c>
      <c r="R536" s="609">
        <v>3.0000000000000001E-3</v>
      </c>
      <c r="S536" s="591">
        <v>20</v>
      </c>
      <c r="T536" s="595">
        <v>4.2699999999999996</v>
      </c>
      <c r="U536" s="595">
        <v>12.9</v>
      </c>
      <c r="V536" s="595">
        <v>0.12</v>
      </c>
      <c r="W536" s="595"/>
      <c r="X536" s="595"/>
      <c r="Y536" s="595"/>
      <c r="Z536" s="595">
        <v>2.1999999999999999E-2</v>
      </c>
      <c r="AA536" s="595">
        <v>0.27</v>
      </c>
      <c r="AB536" s="581">
        <v>10.4</v>
      </c>
      <c r="AC536" s="581">
        <v>3.1E-2</v>
      </c>
      <c r="AD536" s="592">
        <v>0.36</v>
      </c>
      <c r="AI536"/>
      <c r="AJ536"/>
    </row>
    <row r="537" spans="1:36" ht="30" x14ac:dyDescent="0.2">
      <c r="A537" s="510">
        <v>536</v>
      </c>
      <c r="B537" s="511" t="s">
        <v>1830</v>
      </c>
      <c r="C537" s="593" t="s">
        <v>1951</v>
      </c>
      <c r="D537" s="510">
        <v>50</v>
      </c>
      <c r="E537" s="510">
        <v>3</v>
      </c>
      <c r="F537" s="581">
        <v>400</v>
      </c>
      <c r="G537" s="598">
        <v>2050</v>
      </c>
      <c r="H537" s="594">
        <v>0.113</v>
      </c>
      <c r="I537" s="594">
        <v>0.23100000000000001</v>
      </c>
      <c r="J537" s="594">
        <v>2.4</v>
      </c>
      <c r="K537" s="594">
        <v>0.24299999999999999</v>
      </c>
      <c r="L537" s="594">
        <v>1.7090000000000001</v>
      </c>
      <c r="M537" s="594">
        <v>1.7090000000000001</v>
      </c>
      <c r="N537" s="594">
        <v>0.161</v>
      </c>
      <c r="O537" s="594">
        <v>4.58E-2</v>
      </c>
      <c r="P537" s="594">
        <v>3.0000000000000001E-3</v>
      </c>
      <c r="Q537" s="609">
        <v>3.0000000000000001E-3</v>
      </c>
      <c r="R537" s="609">
        <v>3.0000000000000001E-3</v>
      </c>
      <c r="S537" s="591">
        <v>20</v>
      </c>
      <c r="T537" s="595">
        <v>4.2699999999999996</v>
      </c>
      <c r="U537" s="595">
        <v>12.9</v>
      </c>
      <c r="V537" s="595">
        <v>0.12</v>
      </c>
      <c r="W537" s="595"/>
      <c r="X537" s="595"/>
      <c r="Y537" s="595"/>
      <c r="Z537" s="595">
        <v>2.1999999999999999E-2</v>
      </c>
      <c r="AA537" s="595">
        <v>0.27</v>
      </c>
      <c r="AB537" s="581">
        <v>10.4</v>
      </c>
      <c r="AC537" s="581">
        <v>3.1E-2</v>
      </c>
      <c r="AD537" s="592">
        <v>0.36</v>
      </c>
      <c r="AI537"/>
      <c r="AJ537"/>
    </row>
    <row r="538" spans="1:36" ht="30" x14ac:dyDescent="0.2">
      <c r="A538" s="510">
        <v>537</v>
      </c>
      <c r="B538" s="511" t="s">
        <v>1830</v>
      </c>
      <c r="C538" s="593" t="s">
        <v>1952</v>
      </c>
      <c r="D538" s="510">
        <v>50</v>
      </c>
      <c r="E538" s="510">
        <v>3</v>
      </c>
      <c r="F538" s="581">
        <v>380</v>
      </c>
      <c r="G538" s="598">
        <v>1840</v>
      </c>
      <c r="H538" s="594">
        <v>0.113</v>
      </c>
      <c r="I538" s="594">
        <v>0.23100000000000001</v>
      </c>
      <c r="J538" s="594">
        <v>2.4</v>
      </c>
      <c r="K538" s="594">
        <v>0.24299999999999999</v>
      </c>
      <c r="L538" s="594">
        <v>1.7090000000000001</v>
      </c>
      <c r="M538" s="594">
        <v>1.7090000000000001</v>
      </c>
      <c r="N538" s="594">
        <v>0.161</v>
      </c>
      <c r="O538" s="594">
        <v>4.58E-2</v>
      </c>
      <c r="P538" s="594">
        <v>3.0000000000000001E-3</v>
      </c>
      <c r="Q538" s="609">
        <v>3.0000000000000001E-3</v>
      </c>
      <c r="R538" s="609">
        <v>3.0000000000000001E-3</v>
      </c>
      <c r="S538" s="591">
        <v>20</v>
      </c>
      <c r="T538" s="595">
        <v>4.2699999999999996</v>
      </c>
      <c r="U538" s="595">
        <v>12.9</v>
      </c>
      <c r="V538" s="595">
        <v>0.12</v>
      </c>
      <c r="W538" s="595"/>
      <c r="X538" s="595"/>
      <c r="Y538" s="595"/>
      <c r="Z538" s="595">
        <v>2.1999999999999999E-2</v>
      </c>
      <c r="AA538" s="595">
        <v>0.27</v>
      </c>
      <c r="AB538" s="581">
        <v>10.4</v>
      </c>
      <c r="AC538" s="581">
        <v>3.1E-2</v>
      </c>
      <c r="AD538" s="592">
        <v>0.36</v>
      </c>
      <c r="AI538"/>
      <c r="AJ538"/>
    </row>
    <row r="539" spans="1:36" ht="30" x14ac:dyDescent="0.2">
      <c r="A539" s="510">
        <v>538</v>
      </c>
      <c r="B539" s="511" t="s">
        <v>1830</v>
      </c>
      <c r="C539" s="593" t="s">
        <v>1952</v>
      </c>
      <c r="D539" s="510">
        <v>50</v>
      </c>
      <c r="E539" s="510">
        <v>3</v>
      </c>
      <c r="F539" s="581">
        <v>400</v>
      </c>
      <c r="G539" s="598">
        <v>1840</v>
      </c>
      <c r="H539" s="594">
        <v>0.113</v>
      </c>
      <c r="I539" s="594">
        <v>0.23100000000000001</v>
      </c>
      <c r="J539" s="594">
        <v>2.4</v>
      </c>
      <c r="K539" s="594">
        <v>0.24299999999999999</v>
      </c>
      <c r="L539" s="594">
        <v>1.7090000000000001</v>
      </c>
      <c r="M539" s="594">
        <v>1.7090000000000001</v>
      </c>
      <c r="N539" s="594">
        <v>0.161</v>
      </c>
      <c r="O539" s="594">
        <v>4.58E-2</v>
      </c>
      <c r="P539" s="594">
        <v>3.0000000000000001E-3</v>
      </c>
      <c r="Q539" s="609">
        <v>3.0000000000000001E-3</v>
      </c>
      <c r="R539" s="609">
        <v>3.0000000000000001E-3</v>
      </c>
      <c r="S539" s="591">
        <v>20</v>
      </c>
      <c r="T539" s="595">
        <v>4.2699999999999996</v>
      </c>
      <c r="U539" s="595">
        <v>12.9</v>
      </c>
      <c r="V539" s="595">
        <v>0.12</v>
      </c>
      <c r="W539" s="595"/>
      <c r="X539" s="595"/>
      <c r="Y539" s="595"/>
      <c r="Z539" s="595">
        <v>2.1999999999999999E-2</v>
      </c>
      <c r="AA539" s="595">
        <v>0.27</v>
      </c>
      <c r="AB539" s="581">
        <v>10.4</v>
      </c>
      <c r="AC539" s="581">
        <v>3.1E-2</v>
      </c>
      <c r="AD539" s="592">
        <v>0.36</v>
      </c>
      <c r="AI539"/>
      <c r="AJ539"/>
    </row>
    <row r="540" spans="1:36" ht="45" x14ac:dyDescent="0.2">
      <c r="A540" s="510">
        <v>539</v>
      </c>
      <c r="B540" s="511" t="s">
        <v>1830</v>
      </c>
      <c r="C540" s="593" t="s">
        <v>1953</v>
      </c>
      <c r="D540" s="510">
        <v>50</v>
      </c>
      <c r="E540" s="510">
        <v>3</v>
      </c>
      <c r="F540" s="581">
        <v>380</v>
      </c>
      <c r="G540" s="598">
        <v>2700</v>
      </c>
      <c r="H540" s="594">
        <v>0.10299999999999999</v>
      </c>
      <c r="I540" s="594">
        <v>0.21299999999999999</v>
      </c>
      <c r="J540" s="594">
        <v>2.2440000000000002</v>
      </c>
      <c r="K540" s="594">
        <v>0.224</v>
      </c>
      <c r="L540" s="594">
        <v>1.589</v>
      </c>
      <c r="M540" s="594">
        <v>1.589</v>
      </c>
      <c r="N540" s="594">
        <v>0.14499999999999999</v>
      </c>
      <c r="O540" s="594">
        <v>3.8899999999999997E-2</v>
      </c>
      <c r="P540" s="594">
        <v>2E-3</v>
      </c>
      <c r="Q540" s="609">
        <v>2E-3</v>
      </c>
      <c r="R540" s="609">
        <v>2E-3</v>
      </c>
      <c r="S540" s="591">
        <v>20</v>
      </c>
      <c r="T540" s="595">
        <v>4.5</v>
      </c>
      <c r="U540" s="595">
        <v>12.9</v>
      </c>
      <c r="V540" s="595">
        <v>0.12</v>
      </c>
      <c r="W540" s="595"/>
      <c r="X540" s="595"/>
      <c r="Y540" s="595"/>
      <c r="Z540" s="595">
        <v>2.4E-2</v>
      </c>
      <c r="AA540" s="595">
        <v>0.27500000000000002</v>
      </c>
      <c r="AB540" s="581">
        <v>12.5</v>
      </c>
      <c r="AC540" s="581">
        <v>3.4000000000000002E-2</v>
      </c>
      <c r="AD540" s="592">
        <v>0.4</v>
      </c>
      <c r="AI540"/>
      <c r="AJ540"/>
    </row>
    <row r="541" spans="1:36" ht="45" x14ac:dyDescent="0.2">
      <c r="A541" s="510">
        <v>540</v>
      </c>
      <c r="B541" s="511" t="s">
        <v>1830</v>
      </c>
      <c r="C541" s="593" t="s">
        <v>1953</v>
      </c>
      <c r="D541" s="510">
        <v>50</v>
      </c>
      <c r="E541" s="510">
        <v>3</v>
      </c>
      <c r="F541" s="581">
        <v>400</v>
      </c>
      <c r="G541" s="598">
        <v>2700</v>
      </c>
      <c r="H541" s="594">
        <v>0.10299999999999999</v>
      </c>
      <c r="I541" s="594">
        <v>0.21299999999999999</v>
      </c>
      <c r="J541" s="594">
        <v>2.2440000000000002</v>
      </c>
      <c r="K541" s="594">
        <v>0.224</v>
      </c>
      <c r="L541" s="594">
        <v>1.589</v>
      </c>
      <c r="M541" s="594">
        <v>1.589</v>
      </c>
      <c r="N541" s="594">
        <v>0.14499999999999999</v>
      </c>
      <c r="O541" s="594">
        <v>3.8899999999999997E-2</v>
      </c>
      <c r="P541" s="594">
        <v>2E-3</v>
      </c>
      <c r="Q541" s="609">
        <v>2E-3</v>
      </c>
      <c r="R541" s="609">
        <v>2E-3</v>
      </c>
      <c r="S541" s="591">
        <v>20</v>
      </c>
      <c r="T541" s="595">
        <v>4.5</v>
      </c>
      <c r="U541" s="595">
        <v>12.9</v>
      </c>
      <c r="V541" s="595">
        <v>0.12</v>
      </c>
      <c r="W541" s="595"/>
      <c r="X541" s="595"/>
      <c r="Y541" s="595"/>
      <c r="Z541" s="595">
        <v>2.4E-2</v>
      </c>
      <c r="AA541" s="595">
        <v>0.27500000000000002</v>
      </c>
      <c r="AB541" s="581">
        <v>12.5</v>
      </c>
      <c r="AC541" s="581">
        <v>3.4000000000000002E-2</v>
      </c>
      <c r="AD541" s="592">
        <v>0.4</v>
      </c>
      <c r="AI541"/>
      <c r="AJ541"/>
    </row>
    <row r="542" spans="1:36" ht="45" x14ac:dyDescent="0.2">
      <c r="A542" s="510">
        <v>541</v>
      </c>
      <c r="B542" s="511" t="s">
        <v>1830</v>
      </c>
      <c r="C542" s="593" t="s">
        <v>1954</v>
      </c>
      <c r="D542" s="510">
        <v>50</v>
      </c>
      <c r="E542" s="510">
        <v>3</v>
      </c>
      <c r="F542" s="581">
        <v>380</v>
      </c>
      <c r="G542" s="598">
        <v>2588</v>
      </c>
      <c r="H542" s="594">
        <v>0.10299999999999999</v>
      </c>
      <c r="I542" s="594">
        <v>0.21299999999999999</v>
      </c>
      <c r="J542" s="594">
        <v>2.2440000000000002</v>
      </c>
      <c r="K542" s="594">
        <v>0.224</v>
      </c>
      <c r="L542" s="594">
        <v>1.589</v>
      </c>
      <c r="M542" s="594">
        <v>1.589</v>
      </c>
      <c r="N542" s="594">
        <v>0.14499999999999999</v>
      </c>
      <c r="O542" s="594">
        <v>3.8899999999999997E-2</v>
      </c>
      <c r="P542" s="594">
        <v>2E-3</v>
      </c>
      <c r="Q542" s="609">
        <v>2E-3</v>
      </c>
      <c r="R542" s="609">
        <v>2E-3</v>
      </c>
      <c r="S542" s="591">
        <v>20</v>
      </c>
      <c r="T542" s="595">
        <v>4.5</v>
      </c>
      <c r="U542" s="595">
        <v>12.9</v>
      </c>
      <c r="V542" s="595">
        <v>0.12</v>
      </c>
      <c r="W542" s="595"/>
      <c r="X542" s="595"/>
      <c r="Y542" s="595"/>
      <c r="Z542" s="595">
        <v>2.4E-2</v>
      </c>
      <c r="AA542" s="595">
        <v>0.27500000000000002</v>
      </c>
      <c r="AB542" s="581">
        <v>12.5</v>
      </c>
      <c r="AC542" s="581">
        <v>3.4000000000000002E-2</v>
      </c>
      <c r="AD542" s="592">
        <v>0.4</v>
      </c>
      <c r="AI542"/>
      <c r="AJ542"/>
    </row>
    <row r="543" spans="1:36" ht="45" x14ac:dyDescent="0.2">
      <c r="A543" s="510">
        <v>542</v>
      </c>
      <c r="B543" s="511" t="s">
        <v>1830</v>
      </c>
      <c r="C543" s="593" t="s">
        <v>1954</v>
      </c>
      <c r="D543" s="510">
        <v>50</v>
      </c>
      <c r="E543" s="510">
        <v>3</v>
      </c>
      <c r="F543" s="581">
        <v>400</v>
      </c>
      <c r="G543" s="598">
        <v>2588</v>
      </c>
      <c r="H543" s="594">
        <v>0.10299999999999999</v>
      </c>
      <c r="I543" s="594">
        <v>0.21299999999999999</v>
      </c>
      <c r="J543" s="594">
        <v>2.2440000000000002</v>
      </c>
      <c r="K543" s="594">
        <v>0.224</v>
      </c>
      <c r="L543" s="594">
        <v>1.589</v>
      </c>
      <c r="M543" s="594">
        <v>1.589</v>
      </c>
      <c r="N543" s="594">
        <v>0.14499999999999999</v>
      </c>
      <c r="O543" s="594">
        <v>3.8899999999999997E-2</v>
      </c>
      <c r="P543" s="594">
        <v>2E-3</v>
      </c>
      <c r="Q543" s="609">
        <v>2E-3</v>
      </c>
      <c r="R543" s="609">
        <v>2E-3</v>
      </c>
      <c r="S543" s="591">
        <v>20</v>
      </c>
      <c r="T543" s="595">
        <v>4.5</v>
      </c>
      <c r="U543" s="595">
        <v>12.9</v>
      </c>
      <c r="V543" s="595">
        <v>0.12</v>
      </c>
      <c r="W543" s="595"/>
      <c r="X543" s="595"/>
      <c r="Y543" s="595"/>
      <c r="Z543" s="595">
        <v>2.4E-2</v>
      </c>
      <c r="AA543" s="595">
        <v>0.27500000000000002</v>
      </c>
      <c r="AB543" s="581">
        <v>12.5</v>
      </c>
      <c r="AC543" s="581">
        <v>3.4000000000000002E-2</v>
      </c>
      <c r="AD543" s="592">
        <v>0.4</v>
      </c>
      <c r="AI543"/>
      <c r="AJ543"/>
    </row>
    <row r="544" spans="1:36" ht="30" x14ac:dyDescent="0.2">
      <c r="A544" s="510">
        <v>543</v>
      </c>
      <c r="B544" s="511" t="s">
        <v>1830</v>
      </c>
      <c r="C544" s="593" t="s">
        <v>1955</v>
      </c>
      <c r="D544" s="510">
        <v>50</v>
      </c>
      <c r="E544" s="510">
        <v>3</v>
      </c>
      <c r="F544" s="581">
        <v>380</v>
      </c>
      <c r="G544" s="598">
        <v>2500</v>
      </c>
      <c r="H544" s="594">
        <v>0.10299999999999999</v>
      </c>
      <c r="I544" s="594">
        <v>0.21299999999999999</v>
      </c>
      <c r="J544" s="594">
        <v>2.2440000000000002</v>
      </c>
      <c r="K544" s="594">
        <v>0.224</v>
      </c>
      <c r="L544" s="594">
        <v>1.589</v>
      </c>
      <c r="M544" s="594">
        <v>1.589</v>
      </c>
      <c r="N544" s="594">
        <v>0.14499999999999999</v>
      </c>
      <c r="O544" s="594">
        <v>3.8899999999999997E-2</v>
      </c>
      <c r="P544" s="594">
        <v>2E-3</v>
      </c>
      <c r="Q544" s="609">
        <v>2E-3</v>
      </c>
      <c r="R544" s="609">
        <v>2E-3</v>
      </c>
      <c r="S544" s="591">
        <v>20</v>
      </c>
      <c r="T544" s="595">
        <v>4.5</v>
      </c>
      <c r="U544" s="595">
        <v>12.9</v>
      </c>
      <c r="V544" s="595">
        <v>0.12</v>
      </c>
      <c r="W544" s="595"/>
      <c r="X544" s="595"/>
      <c r="Y544" s="595"/>
      <c r="Z544" s="595">
        <v>2.4E-2</v>
      </c>
      <c r="AA544" s="595">
        <v>0.27500000000000002</v>
      </c>
      <c r="AB544" s="581">
        <v>12.5</v>
      </c>
      <c r="AC544" s="581">
        <v>3.4000000000000002E-2</v>
      </c>
      <c r="AD544" s="592">
        <v>0.4</v>
      </c>
      <c r="AI544"/>
      <c r="AJ544"/>
    </row>
    <row r="545" spans="1:36" ht="30" x14ac:dyDescent="0.2">
      <c r="A545" s="510">
        <v>544</v>
      </c>
      <c r="B545" s="511" t="s">
        <v>1830</v>
      </c>
      <c r="C545" s="593" t="s">
        <v>1955</v>
      </c>
      <c r="D545" s="510">
        <v>50</v>
      </c>
      <c r="E545" s="510">
        <v>3</v>
      </c>
      <c r="F545" s="581">
        <v>400</v>
      </c>
      <c r="G545" s="598">
        <v>2500</v>
      </c>
      <c r="H545" s="594">
        <v>0.10299999999999999</v>
      </c>
      <c r="I545" s="594">
        <v>0.21299999999999999</v>
      </c>
      <c r="J545" s="594">
        <v>2.2440000000000002</v>
      </c>
      <c r="K545" s="594">
        <v>0.224</v>
      </c>
      <c r="L545" s="594">
        <v>1.589</v>
      </c>
      <c r="M545" s="594">
        <v>1.589</v>
      </c>
      <c r="N545" s="594">
        <v>0.14499999999999999</v>
      </c>
      <c r="O545" s="594">
        <v>3.8899999999999997E-2</v>
      </c>
      <c r="P545" s="594">
        <v>2E-3</v>
      </c>
      <c r="Q545" s="609">
        <v>2E-3</v>
      </c>
      <c r="R545" s="609">
        <v>2E-3</v>
      </c>
      <c r="S545" s="591">
        <v>20</v>
      </c>
      <c r="T545" s="595">
        <v>4.5</v>
      </c>
      <c r="U545" s="595">
        <v>12.9</v>
      </c>
      <c r="V545" s="595">
        <v>0.12</v>
      </c>
      <c r="W545" s="595"/>
      <c r="X545" s="595"/>
      <c r="Y545" s="595"/>
      <c r="Z545" s="595">
        <v>2.4E-2</v>
      </c>
      <c r="AA545" s="595">
        <v>0.27500000000000002</v>
      </c>
      <c r="AB545" s="581">
        <v>12.5</v>
      </c>
      <c r="AC545" s="581">
        <v>3.4000000000000002E-2</v>
      </c>
      <c r="AD545" s="592">
        <v>0.4</v>
      </c>
      <c r="AI545"/>
      <c r="AJ545"/>
    </row>
    <row r="546" spans="1:36" ht="30" x14ac:dyDescent="0.2">
      <c r="A546" s="510">
        <v>545</v>
      </c>
      <c r="B546" s="511" t="s">
        <v>1830</v>
      </c>
      <c r="C546" s="593" t="s">
        <v>1956</v>
      </c>
      <c r="D546" s="510">
        <v>50</v>
      </c>
      <c r="E546" s="510">
        <v>3</v>
      </c>
      <c r="F546" s="581">
        <v>380</v>
      </c>
      <c r="G546" s="598">
        <v>2250</v>
      </c>
      <c r="H546" s="594">
        <v>0.10299999999999999</v>
      </c>
      <c r="I546" s="594">
        <v>0.21299999999999999</v>
      </c>
      <c r="J546" s="594">
        <v>2.2440000000000002</v>
      </c>
      <c r="K546" s="594">
        <v>0.224</v>
      </c>
      <c r="L546" s="594">
        <v>1.589</v>
      </c>
      <c r="M546" s="594">
        <v>1.589</v>
      </c>
      <c r="N546" s="594">
        <v>0.14499999999999999</v>
      </c>
      <c r="O546" s="594">
        <v>3.8899999999999997E-2</v>
      </c>
      <c r="P546" s="594">
        <v>2E-3</v>
      </c>
      <c r="Q546" s="609">
        <v>2E-3</v>
      </c>
      <c r="R546" s="609">
        <v>2E-3</v>
      </c>
      <c r="S546" s="591">
        <v>20</v>
      </c>
      <c r="T546" s="595">
        <v>4.5</v>
      </c>
      <c r="U546" s="595">
        <v>12.9</v>
      </c>
      <c r="V546" s="595">
        <v>0.12</v>
      </c>
      <c r="W546" s="595"/>
      <c r="X546" s="595"/>
      <c r="Y546" s="595"/>
      <c r="Z546" s="595">
        <v>2.4E-2</v>
      </c>
      <c r="AA546" s="595">
        <v>0.27500000000000002</v>
      </c>
      <c r="AB546" s="581">
        <v>12.5</v>
      </c>
      <c r="AC546" s="581">
        <v>3.4000000000000002E-2</v>
      </c>
      <c r="AD546" s="592">
        <v>0.4</v>
      </c>
      <c r="AI546"/>
      <c r="AJ546"/>
    </row>
    <row r="547" spans="1:36" ht="30" x14ac:dyDescent="0.2">
      <c r="A547" s="510">
        <v>546</v>
      </c>
      <c r="B547" s="511" t="s">
        <v>1830</v>
      </c>
      <c r="C547" s="593" t="s">
        <v>1956</v>
      </c>
      <c r="D547" s="510">
        <v>50</v>
      </c>
      <c r="E547" s="510">
        <v>3</v>
      </c>
      <c r="F547" s="581">
        <v>400</v>
      </c>
      <c r="G547" s="598">
        <v>2250</v>
      </c>
      <c r="H547" s="594">
        <v>0.10299999999999999</v>
      </c>
      <c r="I547" s="594">
        <v>0.21299999999999999</v>
      </c>
      <c r="J547" s="594">
        <v>2.2440000000000002</v>
      </c>
      <c r="K547" s="594">
        <v>0.224</v>
      </c>
      <c r="L547" s="594">
        <v>1.589</v>
      </c>
      <c r="M547" s="594">
        <v>1.589</v>
      </c>
      <c r="N547" s="594">
        <v>0.14499999999999999</v>
      </c>
      <c r="O547" s="594">
        <v>3.8899999999999997E-2</v>
      </c>
      <c r="P547" s="594">
        <v>2E-3</v>
      </c>
      <c r="Q547" s="609">
        <v>2E-3</v>
      </c>
      <c r="R547" s="609">
        <v>2E-3</v>
      </c>
      <c r="S547" s="591">
        <v>20</v>
      </c>
      <c r="T547" s="595">
        <v>4.5</v>
      </c>
      <c r="U547" s="595">
        <v>12.9</v>
      </c>
      <c r="V547" s="595">
        <v>0.12</v>
      </c>
      <c r="W547" s="595"/>
      <c r="X547" s="595"/>
      <c r="Y547" s="595"/>
      <c r="Z547" s="595">
        <v>2.4E-2</v>
      </c>
      <c r="AA547" s="595">
        <v>0.27500000000000002</v>
      </c>
      <c r="AB547" s="581">
        <v>12.5</v>
      </c>
      <c r="AC547" s="581">
        <v>3.4000000000000002E-2</v>
      </c>
      <c r="AD547" s="592">
        <v>0.4</v>
      </c>
      <c r="AI547"/>
      <c r="AJ547"/>
    </row>
    <row r="548" spans="1:36" ht="30" x14ac:dyDescent="0.2">
      <c r="A548" s="510">
        <v>547</v>
      </c>
      <c r="B548" s="511" t="s">
        <v>1830</v>
      </c>
      <c r="C548" s="593" t="s">
        <v>1957</v>
      </c>
      <c r="D548" s="510">
        <v>50</v>
      </c>
      <c r="E548" s="510">
        <v>3</v>
      </c>
      <c r="F548" s="581">
        <v>380</v>
      </c>
      <c r="G548" s="598">
        <v>2000</v>
      </c>
      <c r="H548" s="594">
        <v>0.10299999999999999</v>
      </c>
      <c r="I548" s="594">
        <v>0.21299999999999999</v>
      </c>
      <c r="J548" s="594">
        <v>2.2440000000000002</v>
      </c>
      <c r="K548" s="594">
        <v>0.224</v>
      </c>
      <c r="L548" s="594">
        <v>1.589</v>
      </c>
      <c r="M548" s="594">
        <v>1.589</v>
      </c>
      <c r="N548" s="594">
        <v>0.14499999999999999</v>
      </c>
      <c r="O548" s="594">
        <v>3.8899999999999997E-2</v>
      </c>
      <c r="P548" s="594">
        <v>2E-3</v>
      </c>
      <c r="Q548" s="609">
        <v>2E-3</v>
      </c>
      <c r="R548" s="609">
        <v>2E-3</v>
      </c>
      <c r="S548" s="591">
        <v>20</v>
      </c>
      <c r="T548" s="595">
        <v>4.5</v>
      </c>
      <c r="U548" s="595">
        <v>12.9</v>
      </c>
      <c r="V548" s="595">
        <v>0.12</v>
      </c>
      <c r="W548" s="595"/>
      <c r="X548" s="595"/>
      <c r="Y548" s="595"/>
      <c r="Z548" s="595">
        <v>2.4E-2</v>
      </c>
      <c r="AA548" s="595">
        <v>0.27500000000000002</v>
      </c>
      <c r="AB548" s="581">
        <v>12.5</v>
      </c>
      <c r="AC548" s="581">
        <v>3.4000000000000002E-2</v>
      </c>
      <c r="AD548" s="592">
        <v>0.4</v>
      </c>
      <c r="AI548"/>
      <c r="AJ548"/>
    </row>
    <row r="549" spans="1:36" ht="30" x14ac:dyDescent="0.2">
      <c r="A549" s="510">
        <v>548</v>
      </c>
      <c r="B549" s="511" t="s">
        <v>1830</v>
      </c>
      <c r="C549" s="593" t="s">
        <v>1957</v>
      </c>
      <c r="D549" s="510">
        <v>50</v>
      </c>
      <c r="E549" s="510">
        <v>3</v>
      </c>
      <c r="F549" s="581">
        <v>400</v>
      </c>
      <c r="G549" s="598">
        <v>2000</v>
      </c>
      <c r="H549" s="594">
        <v>0.10299999999999999</v>
      </c>
      <c r="I549" s="594">
        <v>0.21299999999999999</v>
      </c>
      <c r="J549" s="594">
        <v>2.2440000000000002</v>
      </c>
      <c r="K549" s="594">
        <v>0.224</v>
      </c>
      <c r="L549" s="594">
        <v>1.589</v>
      </c>
      <c r="M549" s="594">
        <v>1.589</v>
      </c>
      <c r="N549" s="594">
        <v>0.14499999999999999</v>
      </c>
      <c r="O549" s="594">
        <v>3.8899999999999997E-2</v>
      </c>
      <c r="P549" s="594">
        <v>2E-3</v>
      </c>
      <c r="Q549" s="609">
        <v>2E-3</v>
      </c>
      <c r="R549" s="609">
        <v>2E-3</v>
      </c>
      <c r="S549" s="591">
        <v>20</v>
      </c>
      <c r="T549" s="595">
        <v>4.5</v>
      </c>
      <c r="U549" s="595">
        <v>12.9</v>
      </c>
      <c r="V549" s="595">
        <v>0.12</v>
      </c>
      <c r="W549" s="595"/>
      <c r="X549" s="595"/>
      <c r="Y549" s="595"/>
      <c r="Z549" s="595">
        <v>2.4E-2</v>
      </c>
      <c r="AA549" s="595">
        <v>0.27500000000000002</v>
      </c>
      <c r="AB549" s="581">
        <v>12.5</v>
      </c>
      <c r="AC549" s="581">
        <v>3.4000000000000002E-2</v>
      </c>
      <c r="AD549" s="592">
        <v>0.4</v>
      </c>
      <c r="AI549"/>
      <c r="AJ549"/>
    </row>
    <row r="550" spans="1:36" ht="45" x14ac:dyDescent="0.2">
      <c r="A550" s="510">
        <v>549</v>
      </c>
      <c r="B550" s="511" t="s">
        <v>1830</v>
      </c>
      <c r="C550" s="593" t="s">
        <v>1958</v>
      </c>
      <c r="D550" s="510">
        <v>50</v>
      </c>
      <c r="E550" s="510">
        <v>3</v>
      </c>
      <c r="F550" s="581">
        <v>380</v>
      </c>
      <c r="G550" s="598">
        <v>2916</v>
      </c>
      <c r="H550" s="594">
        <v>0.1</v>
      </c>
      <c r="I550" s="594">
        <v>0.21099999999999999</v>
      </c>
      <c r="J550" s="594">
        <v>2.0539999999999998</v>
      </c>
      <c r="K550" s="594">
        <v>0.185</v>
      </c>
      <c r="L550" s="594">
        <v>1.476</v>
      </c>
      <c r="M550" s="594">
        <v>1.476</v>
      </c>
      <c r="N550" s="594">
        <v>0.123</v>
      </c>
      <c r="O550" s="594">
        <v>3.7400000000000003E-2</v>
      </c>
      <c r="P550" s="594">
        <v>1E-3</v>
      </c>
      <c r="Q550" s="609">
        <v>1E-3</v>
      </c>
      <c r="R550" s="609">
        <v>1E-3</v>
      </c>
      <c r="S550" s="591">
        <v>20</v>
      </c>
      <c r="T550" s="595">
        <v>5.18</v>
      </c>
      <c r="U550" s="595">
        <v>12.9</v>
      </c>
      <c r="V550" s="595">
        <v>0.12</v>
      </c>
      <c r="W550" s="595"/>
      <c r="X550" s="595"/>
      <c r="Y550" s="595"/>
      <c r="Z550" s="595">
        <v>3.5000000000000003E-2</v>
      </c>
      <c r="AA550" s="595">
        <v>0.29099999999999998</v>
      </c>
      <c r="AB550" s="581">
        <v>13.1</v>
      </c>
      <c r="AC550" s="581">
        <v>0.04</v>
      </c>
      <c r="AD550" s="592">
        <v>0.42</v>
      </c>
      <c r="AI550"/>
      <c r="AJ550"/>
    </row>
    <row r="551" spans="1:36" ht="45" x14ac:dyDescent="0.2">
      <c r="A551" s="510">
        <v>550</v>
      </c>
      <c r="B551" s="511" t="s">
        <v>1830</v>
      </c>
      <c r="C551" s="593" t="s">
        <v>1958</v>
      </c>
      <c r="D551" s="510">
        <v>50</v>
      </c>
      <c r="E551" s="510">
        <v>3</v>
      </c>
      <c r="F551" s="581">
        <v>400</v>
      </c>
      <c r="G551" s="598">
        <v>3024</v>
      </c>
      <c r="H551" s="594">
        <v>0.1</v>
      </c>
      <c r="I551" s="594">
        <v>0.21099999999999999</v>
      </c>
      <c r="J551" s="594">
        <v>2.0539999999999998</v>
      </c>
      <c r="K551" s="594">
        <v>0.185</v>
      </c>
      <c r="L551" s="594">
        <v>1.476</v>
      </c>
      <c r="M551" s="594">
        <v>1.476</v>
      </c>
      <c r="N551" s="594">
        <v>0.123</v>
      </c>
      <c r="O551" s="594">
        <v>3.7400000000000003E-2</v>
      </c>
      <c r="P551" s="594">
        <v>1E-3</v>
      </c>
      <c r="Q551" s="609">
        <v>1E-3</v>
      </c>
      <c r="R551" s="609">
        <v>1E-3</v>
      </c>
      <c r="S551" s="591">
        <v>20</v>
      </c>
      <c r="T551" s="595">
        <v>5.18</v>
      </c>
      <c r="U551" s="595">
        <v>12.9</v>
      </c>
      <c r="V551" s="595">
        <v>0.12</v>
      </c>
      <c r="W551" s="595"/>
      <c r="X551" s="595"/>
      <c r="Y551" s="595"/>
      <c r="Z551" s="595">
        <v>3.5000000000000003E-2</v>
      </c>
      <c r="AA551" s="595">
        <v>0.29099999999999998</v>
      </c>
      <c r="AB551" s="581">
        <v>13.1</v>
      </c>
      <c r="AC551" s="581">
        <v>0.04</v>
      </c>
      <c r="AD551" s="592">
        <v>0.42</v>
      </c>
      <c r="AI551"/>
      <c r="AJ551"/>
    </row>
    <row r="552" spans="1:36" ht="45" x14ac:dyDescent="0.2">
      <c r="A552" s="510">
        <v>551</v>
      </c>
      <c r="B552" s="511" t="s">
        <v>1830</v>
      </c>
      <c r="C552" s="593" t="s">
        <v>1959</v>
      </c>
      <c r="D552" s="510">
        <v>50</v>
      </c>
      <c r="E552" s="510">
        <v>3</v>
      </c>
      <c r="F552" s="581">
        <v>380</v>
      </c>
      <c r="G552" s="598">
        <v>2795</v>
      </c>
      <c r="H552" s="594">
        <v>0.1</v>
      </c>
      <c r="I552" s="594">
        <v>0.21099999999999999</v>
      </c>
      <c r="J552" s="594">
        <v>2.0539999999999998</v>
      </c>
      <c r="K552" s="594">
        <v>0.185</v>
      </c>
      <c r="L552" s="594">
        <v>1.476</v>
      </c>
      <c r="M552" s="594">
        <v>1.476</v>
      </c>
      <c r="N552" s="594">
        <v>0.123</v>
      </c>
      <c r="O552" s="594">
        <v>3.7400000000000003E-2</v>
      </c>
      <c r="P552" s="594">
        <v>1E-3</v>
      </c>
      <c r="Q552" s="609">
        <v>1E-3</v>
      </c>
      <c r="R552" s="609">
        <v>1E-3</v>
      </c>
      <c r="S552" s="591">
        <v>20</v>
      </c>
      <c r="T552" s="595">
        <v>5.18</v>
      </c>
      <c r="U552" s="595">
        <v>12.9</v>
      </c>
      <c r="V552" s="595">
        <v>0.12</v>
      </c>
      <c r="W552" s="595"/>
      <c r="X552" s="595"/>
      <c r="Y552" s="595"/>
      <c r="Z552" s="595">
        <v>3.5000000000000003E-2</v>
      </c>
      <c r="AA552" s="595">
        <v>0.29099999999999998</v>
      </c>
      <c r="AB552" s="581">
        <v>13.1</v>
      </c>
      <c r="AC552" s="581">
        <v>0.04</v>
      </c>
      <c r="AD552" s="592">
        <v>0.42</v>
      </c>
      <c r="AI552"/>
      <c r="AJ552"/>
    </row>
    <row r="553" spans="1:36" ht="45" x14ac:dyDescent="0.2">
      <c r="A553" s="510">
        <v>552</v>
      </c>
      <c r="B553" s="511" t="s">
        <v>1830</v>
      </c>
      <c r="C553" s="593" t="s">
        <v>1959</v>
      </c>
      <c r="D553" s="510">
        <v>50</v>
      </c>
      <c r="E553" s="510">
        <v>3</v>
      </c>
      <c r="F553" s="581">
        <v>400</v>
      </c>
      <c r="G553" s="598">
        <v>2899</v>
      </c>
      <c r="H553" s="594">
        <v>0.1</v>
      </c>
      <c r="I553" s="594">
        <v>0.21099999999999999</v>
      </c>
      <c r="J553" s="594">
        <v>2.0539999999999998</v>
      </c>
      <c r="K553" s="594">
        <v>0.185</v>
      </c>
      <c r="L553" s="594">
        <v>1.476</v>
      </c>
      <c r="M553" s="594">
        <v>1.476</v>
      </c>
      <c r="N553" s="594">
        <v>0.123</v>
      </c>
      <c r="O553" s="594">
        <v>3.7400000000000003E-2</v>
      </c>
      <c r="P553" s="594">
        <v>1E-3</v>
      </c>
      <c r="Q553" s="609">
        <v>1E-3</v>
      </c>
      <c r="R553" s="609">
        <v>1E-3</v>
      </c>
      <c r="S553" s="591">
        <v>20</v>
      </c>
      <c r="T553" s="595">
        <v>5.18</v>
      </c>
      <c r="U553" s="595">
        <v>12.9</v>
      </c>
      <c r="V553" s="595">
        <v>0.12</v>
      </c>
      <c r="W553" s="595"/>
      <c r="X553" s="595"/>
      <c r="Y553" s="595"/>
      <c r="Z553" s="595">
        <v>3.5000000000000003E-2</v>
      </c>
      <c r="AA553" s="595">
        <v>0.29099999999999998</v>
      </c>
      <c r="AB553" s="581">
        <v>13.1</v>
      </c>
      <c r="AC553" s="581">
        <v>0.04</v>
      </c>
      <c r="AD553" s="592">
        <v>0.42</v>
      </c>
      <c r="AI553"/>
      <c r="AJ553"/>
    </row>
    <row r="554" spans="1:36" ht="30" x14ac:dyDescent="0.2">
      <c r="A554" s="510">
        <v>553</v>
      </c>
      <c r="B554" s="511" t="s">
        <v>1830</v>
      </c>
      <c r="C554" s="593" t="s">
        <v>1960</v>
      </c>
      <c r="D554" s="510">
        <v>50</v>
      </c>
      <c r="E554" s="510">
        <v>3</v>
      </c>
      <c r="F554" s="581">
        <v>380</v>
      </c>
      <c r="G554" s="598">
        <v>2700</v>
      </c>
      <c r="H554" s="594">
        <v>0.1</v>
      </c>
      <c r="I554" s="594">
        <v>0.21099999999999999</v>
      </c>
      <c r="J554" s="594">
        <v>2.0539999999999998</v>
      </c>
      <c r="K554" s="594">
        <v>0.185</v>
      </c>
      <c r="L554" s="594">
        <v>1.476</v>
      </c>
      <c r="M554" s="594">
        <v>1.476</v>
      </c>
      <c r="N554" s="594">
        <v>0.123</v>
      </c>
      <c r="O554" s="594">
        <v>3.7400000000000003E-2</v>
      </c>
      <c r="P554" s="594">
        <v>1E-3</v>
      </c>
      <c r="Q554" s="609">
        <v>1E-3</v>
      </c>
      <c r="R554" s="609">
        <v>1E-3</v>
      </c>
      <c r="S554" s="591">
        <v>20</v>
      </c>
      <c r="T554" s="595">
        <v>5.18</v>
      </c>
      <c r="U554" s="595">
        <v>12.9</v>
      </c>
      <c r="V554" s="595">
        <v>0.12</v>
      </c>
      <c r="W554" s="595"/>
      <c r="X554" s="595"/>
      <c r="Y554" s="595"/>
      <c r="Z554" s="595">
        <v>3.5000000000000003E-2</v>
      </c>
      <c r="AA554" s="595">
        <v>0.29099999999999998</v>
      </c>
      <c r="AB554" s="581">
        <v>13.1</v>
      </c>
      <c r="AC554" s="581">
        <v>0.04</v>
      </c>
      <c r="AD554" s="592">
        <v>0.42</v>
      </c>
      <c r="AI554"/>
      <c r="AJ554"/>
    </row>
    <row r="555" spans="1:36" ht="30" x14ac:dyDescent="0.2">
      <c r="A555" s="510">
        <v>554</v>
      </c>
      <c r="B555" s="511" t="s">
        <v>1830</v>
      </c>
      <c r="C555" s="593" t="s">
        <v>1960</v>
      </c>
      <c r="D555" s="510">
        <v>50</v>
      </c>
      <c r="E555" s="510">
        <v>3</v>
      </c>
      <c r="F555" s="581">
        <v>400</v>
      </c>
      <c r="G555" s="598">
        <v>2800</v>
      </c>
      <c r="H555" s="594">
        <v>0.1</v>
      </c>
      <c r="I555" s="594">
        <v>0.21099999999999999</v>
      </c>
      <c r="J555" s="594">
        <v>2.0539999999999998</v>
      </c>
      <c r="K555" s="594">
        <v>0.185</v>
      </c>
      <c r="L555" s="594">
        <v>1.476</v>
      </c>
      <c r="M555" s="594">
        <v>1.476</v>
      </c>
      <c r="N555" s="594">
        <v>0.123</v>
      </c>
      <c r="O555" s="594">
        <v>3.7400000000000003E-2</v>
      </c>
      <c r="P555" s="594">
        <v>1E-3</v>
      </c>
      <c r="Q555" s="609">
        <v>1E-3</v>
      </c>
      <c r="R555" s="609">
        <v>1E-3</v>
      </c>
      <c r="S555" s="591">
        <v>20</v>
      </c>
      <c r="T555" s="595">
        <v>5.18</v>
      </c>
      <c r="U555" s="595">
        <v>12.9</v>
      </c>
      <c r="V555" s="595">
        <v>0.12</v>
      </c>
      <c r="W555" s="595"/>
      <c r="X555" s="595"/>
      <c r="Y555" s="595"/>
      <c r="Z555" s="595">
        <v>3.5000000000000003E-2</v>
      </c>
      <c r="AA555" s="595">
        <v>0.29099999999999998</v>
      </c>
      <c r="AB555" s="581">
        <v>13.1</v>
      </c>
      <c r="AC555" s="581">
        <v>0.04</v>
      </c>
      <c r="AD555" s="592">
        <v>0.42</v>
      </c>
      <c r="AI555"/>
      <c r="AJ555"/>
    </row>
    <row r="556" spans="1:36" ht="30" x14ac:dyDescent="0.2">
      <c r="A556" s="510">
        <v>555</v>
      </c>
      <c r="B556" s="511" t="s">
        <v>1830</v>
      </c>
      <c r="C556" s="593" t="s">
        <v>1961</v>
      </c>
      <c r="D556" s="510">
        <v>50</v>
      </c>
      <c r="E556" s="510">
        <v>3</v>
      </c>
      <c r="F556" s="581">
        <v>380</v>
      </c>
      <c r="G556" s="598">
        <v>2400</v>
      </c>
      <c r="H556" s="594">
        <v>0.1</v>
      </c>
      <c r="I556" s="594">
        <v>0.21099999999999999</v>
      </c>
      <c r="J556" s="594">
        <v>2.0539999999999998</v>
      </c>
      <c r="K556" s="594">
        <v>0.185</v>
      </c>
      <c r="L556" s="594">
        <v>1.476</v>
      </c>
      <c r="M556" s="594">
        <v>1.476</v>
      </c>
      <c r="N556" s="594">
        <v>0.123</v>
      </c>
      <c r="O556" s="594">
        <v>3.7400000000000003E-2</v>
      </c>
      <c r="P556" s="594">
        <v>1E-3</v>
      </c>
      <c r="Q556" s="609">
        <v>1E-3</v>
      </c>
      <c r="R556" s="609">
        <v>1E-3</v>
      </c>
      <c r="S556" s="591">
        <v>20</v>
      </c>
      <c r="T556" s="595">
        <v>5.18</v>
      </c>
      <c r="U556" s="595">
        <v>12.9</v>
      </c>
      <c r="V556" s="595">
        <v>0.12</v>
      </c>
      <c r="W556" s="595"/>
      <c r="X556" s="595"/>
      <c r="Y556" s="595"/>
      <c r="Z556" s="595">
        <v>3.5000000000000003E-2</v>
      </c>
      <c r="AA556" s="595">
        <v>0.29099999999999998</v>
      </c>
      <c r="AB556" s="581">
        <v>13.1</v>
      </c>
      <c r="AC556" s="581">
        <v>0.04</v>
      </c>
      <c r="AD556" s="592">
        <v>0.42</v>
      </c>
      <c r="AI556"/>
      <c r="AJ556"/>
    </row>
    <row r="557" spans="1:36" ht="30" x14ac:dyDescent="0.2">
      <c r="A557" s="510">
        <v>556</v>
      </c>
      <c r="B557" s="511" t="s">
        <v>1830</v>
      </c>
      <c r="C557" s="593" t="s">
        <v>1961</v>
      </c>
      <c r="D557" s="510">
        <v>50</v>
      </c>
      <c r="E557" s="510">
        <v>3</v>
      </c>
      <c r="F557" s="581">
        <v>400</v>
      </c>
      <c r="G557" s="598">
        <v>2500</v>
      </c>
      <c r="H557" s="594">
        <v>0.1</v>
      </c>
      <c r="I557" s="594">
        <v>0.21099999999999999</v>
      </c>
      <c r="J557" s="594">
        <v>2.0539999999999998</v>
      </c>
      <c r="K557" s="594">
        <v>0.185</v>
      </c>
      <c r="L557" s="594">
        <v>1.476</v>
      </c>
      <c r="M557" s="594">
        <v>1.476</v>
      </c>
      <c r="N557" s="594">
        <v>0.123</v>
      </c>
      <c r="O557" s="594">
        <v>3.7400000000000003E-2</v>
      </c>
      <c r="P557" s="594">
        <v>1E-3</v>
      </c>
      <c r="Q557" s="609">
        <v>1E-3</v>
      </c>
      <c r="R557" s="609">
        <v>1E-3</v>
      </c>
      <c r="S557" s="591">
        <v>20</v>
      </c>
      <c r="T557" s="595">
        <v>5.18</v>
      </c>
      <c r="U557" s="595">
        <v>12.9</v>
      </c>
      <c r="V557" s="595">
        <v>0.12</v>
      </c>
      <c r="W557" s="595"/>
      <c r="X557" s="595"/>
      <c r="Y557" s="595"/>
      <c r="Z557" s="595">
        <v>3.5000000000000003E-2</v>
      </c>
      <c r="AA557" s="595">
        <v>0.29099999999999998</v>
      </c>
      <c r="AB557" s="581">
        <v>13.1</v>
      </c>
      <c r="AC557" s="581">
        <v>0.04</v>
      </c>
      <c r="AD557" s="592">
        <v>0.42</v>
      </c>
      <c r="AI557"/>
      <c r="AJ557"/>
    </row>
    <row r="558" spans="1:36" ht="30" x14ac:dyDescent="0.2">
      <c r="A558" s="510">
        <v>557</v>
      </c>
      <c r="B558" s="511" t="s">
        <v>1830</v>
      </c>
      <c r="C558" s="593" t="s">
        <v>1962</v>
      </c>
      <c r="D558" s="510">
        <v>50</v>
      </c>
      <c r="E558" s="510">
        <v>3</v>
      </c>
      <c r="F558" s="581">
        <v>380</v>
      </c>
      <c r="G558" s="598">
        <v>2160</v>
      </c>
      <c r="H558" s="594">
        <v>0.1</v>
      </c>
      <c r="I558" s="594">
        <v>0.21099999999999999</v>
      </c>
      <c r="J558" s="594">
        <v>2.0539999999999998</v>
      </c>
      <c r="K558" s="594">
        <v>0.185</v>
      </c>
      <c r="L558" s="594">
        <v>1.476</v>
      </c>
      <c r="M558" s="594">
        <v>1.476</v>
      </c>
      <c r="N558" s="594">
        <v>0.123</v>
      </c>
      <c r="O558" s="594">
        <v>3.7400000000000003E-2</v>
      </c>
      <c r="P558" s="594">
        <v>1E-3</v>
      </c>
      <c r="Q558" s="609">
        <v>1E-3</v>
      </c>
      <c r="R558" s="609">
        <v>1E-3</v>
      </c>
      <c r="S558" s="591">
        <v>20</v>
      </c>
      <c r="T558" s="595">
        <v>5.18</v>
      </c>
      <c r="U558" s="595">
        <v>12.9</v>
      </c>
      <c r="V558" s="595">
        <v>0.12</v>
      </c>
      <c r="W558" s="595"/>
      <c r="X558" s="595"/>
      <c r="Y558" s="595"/>
      <c r="Z558" s="595">
        <v>3.5000000000000003E-2</v>
      </c>
      <c r="AA558" s="595">
        <v>0.29099999999999998</v>
      </c>
      <c r="AB558" s="581">
        <v>13.1</v>
      </c>
      <c r="AC558" s="581">
        <v>0.04</v>
      </c>
      <c r="AD558" s="592">
        <v>0.42</v>
      </c>
      <c r="AI558"/>
      <c r="AJ558"/>
    </row>
    <row r="559" spans="1:36" ht="30" x14ac:dyDescent="0.2">
      <c r="A559" s="510">
        <v>558</v>
      </c>
      <c r="B559" s="511" t="s">
        <v>1830</v>
      </c>
      <c r="C559" s="593" t="s">
        <v>1962</v>
      </c>
      <c r="D559" s="510">
        <v>50</v>
      </c>
      <c r="E559" s="510">
        <v>3</v>
      </c>
      <c r="F559" s="581">
        <v>400</v>
      </c>
      <c r="G559" s="598">
        <v>2240</v>
      </c>
      <c r="H559" s="594">
        <v>0.1</v>
      </c>
      <c r="I559" s="594">
        <v>0.21099999999999999</v>
      </c>
      <c r="J559" s="594">
        <v>2.0539999999999998</v>
      </c>
      <c r="K559" s="594">
        <v>0.185</v>
      </c>
      <c r="L559" s="594">
        <v>1.476</v>
      </c>
      <c r="M559" s="594">
        <v>1.476</v>
      </c>
      <c r="N559" s="594">
        <v>0.123</v>
      </c>
      <c r="O559" s="594">
        <v>3.7400000000000003E-2</v>
      </c>
      <c r="P559" s="594">
        <v>1E-3</v>
      </c>
      <c r="Q559" s="609">
        <v>1E-3</v>
      </c>
      <c r="R559" s="609">
        <v>1E-3</v>
      </c>
      <c r="S559" s="591">
        <v>20</v>
      </c>
      <c r="T559" s="595">
        <v>5.18</v>
      </c>
      <c r="U559" s="595">
        <v>12.9</v>
      </c>
      <c r="V559" s="595">
        <v>0.12</v>
      </c>
      <c r="W559" s="595"/>
      <c r="X559" s="595"/>
      <c r="Y559" s="595"/>
      <c r="Z559" s="595">
        <v>3.5000000000000003E-2</v>
      </c>
      <c r="AA559" s="595">
        <v>0.29099999999999998</v>
      </c>
      <c r="AB559" s="581">
        <v>13.1</v>
      </c>
      <c r="AC559" s="581">
        <v>0.04</v>
      </c>
      <c r="AD559" s="592">
        <v>0.42</v>
      </c>
      <c r="AI559"/>
      <c r="AJ559"/>
    </row>
    <row r="560" spans="1:36" ht="45" x14ac:dyDescent="0.2">
      <c r="A560" s="510">
        <v>559</v>
      </c>
      <c r="B560" s="511" t="s">
        <v>1830</v>
      </c>
      <c r="C560" s="593" t="s">
        <v>1963</v>
      </c>
      <c r="D560" s="510">
        <v>50</v>
      </c>
      <c r="E560" s="510">
        <v>3</v>
      </c>
      <c r="F560" s="581">
        <v>380</v>
      </c>
      <c r="G560" s="598">
        <v>7</v>
      </c>
      <c r="H560" s="594">
        <v>0.123</v>
      </c>
      <c r="I560" s="594">
        <v>0.14499999999999999</v>
      </c>
      <c r="J560" s="594">
        <v>1.474</v>
      </c>
      <c r="K560" s="594">
        <v>0.59299999999999997</v>
      </c>
      <c r="L560" s="594">
        <v>0.51700000000000002</v>
      </c>
      <c r="M560" s="594">
        <v>0.51700000000000002</v>
      </c>
      <c r="N560" s="594">
        <v>0.13500000000000001</v>
      </c>
      <c r="O560" s="594">
        <v>6.25E-2</v>
      </c>
      <c r="P560" s="594">
        <v>0.96899999999999997</v>
      </c>
      <c r="Q560" s="609">
        <v>0.96899999999999997</v>
      </c>
      <c r="R560" s="609">
        <v>0.96899999999999997</v>
      </c>
      <c r="S560" s="591">
        <v>20</v>
      </c>
      <c r="T560" s="595">
        <v>6.0780000000000003</v>
      </c>
      <c r="U560" s="595">
        <v>15.71</v>
      </c>
      <c r="V560" s="595">
        <v>1.4530000000000001</v>
      </c>
      <c r="W560" s="595"/>
      <c r="X560" s="595"/>
      <c r="Y560" s="595"/>
      <c r="Z560" s="595">
        <v>2.5000000000000001E-2</v>
      </c>
      <c r="AA560" s="595">
        <v>2.5999999999999999E-2</v>
      </c>
      <c r="AB560" s="581">
        <v>0.71</v>
      </c>
      <c r="AC560" s="581">
        <v>1.0999999999999999E-2</v>
      </c>
      <c r="AD560" s="592">
        <v>1</v>
      </c>
      <c r="AI560"/>
      <c r="AJ560"/>
    </row>
    <row r="561" spans="1:36" ht="45" x14ac:dyDescent="0.2">
      <c r="A561" s="510">
        <v>560</v>
      </c>
      <c r="B561" s="511" t="s">
        <v>1830</v>
      </c>
      <c r="C561" s="593" t="s">
        <v>1964</v>
      </c>
      <c r="D561" s="510">
        <v>50</v>
      </c>
      <c r="E561" s="510">
        <v>3</v>
      </c>
      <c r="F561" s="581">
        <v>400</v>
      </c>
      <c r="G561" s="598">
        <v>7</v>
      </c>
      <c r="H561" s="594">
        <v>0.123</v>
      </c>
      <c r="I561" s="594">
        <v>0.14499999999999999</v>
      </c>
      <c r="J561" s="594">
        <v>1.474</v>
      </c>
      <c r="K561" s="594">
        <v>0.59299999999999997</v>
      </c>
      <c r="L561" s="594">
        <v>0.51700000000000002</v>
      </c>
      <c r="M561" s="594">
        <v>0.51700000000000002</v>
      </c>
      <c r="N561" s="594">
        <v>0.13500000000000001</v>
      </c>
      <c r="O561" s="594">
        <v>6.25E-2</v>
      </c>
      <c r="P561" s="594">
        <v>0.96899999999999997</v>
      </c>
      <c r="Q561" s="609">
        <v>0.96899999999999997</v>
      </c>
      <c r="R561" s="609">
        <v>0.96899999999999997</v>
      </c>
      <c r="S561" s="591">
        <v>20</v>
      </c>
      <c r="T561" s="595">
        <v>6.0780000000000003</v>
      </c>
      <c r="U561" s="595">
        <v>15.71</v>
      </c>
      <c r="V561" s="595">
        <v>1.4530000000000001</v>
      </c>
      <c r="W561" s="595"/>
      <c r="X561" s="595"/>
      <c r="Y561" s="595"/>
      <c r="Z561" s="595">
        <v>2.5000000000000001E-2</v>
      </c>
      <c r="AA561" s="595">
        <v>2.5999999999999999E-2</v>
      </c>
      <c r="AB561" s="581">
        <v>0.71</v>
      </c>
      <c r="AC561" s="581">
        <v>1.0999999999999999E-2</v>
      </c>
      <c r="AD561" s="592">
        <v>1</v>
      </c>
      <c r="AI561"/>
      <c r="AJ561"/>
    </row>
    <row r="562" spans="1:36" ht="45" x14ac:dyDescent="0.2">
      <c r="A562" s="510">
        <v>561</v>
      </c>
      <c r="B562" s="511" t="s">
        <v>1830</v>
      </c>
      <c r="C562" s="593" t="s">
        <v>1965</v>
      </c>
      <c r="D562" s="510">
        <v>50</v>
      </c>
      <c r="E562" s="510">
        <v>3</v>
      </c>
      <c r="F562" s="581">
        <v>380</v>
      </c>
      <c r="G562" s="598">
        <v>6.8</v>
      </c>
      <c r="H562" s="594">
        <v>0.123</v>
      </c>
      <c r="I562" s="594">
        <v>0.14499999999999999</v>
      </c>
      <c r="J562" s="594">
        <v>1.474</v>
      </c>
      <c r="K562" s="594">
        <v>0.59299999999999997</v>
      </c>
      <c r="L562" s="594">
        <v>0.51700000000000002</v>
      </c>
      <c r="M562" s="594">
        <v>0.51700000000000002</v>
      </c>
      <c r="N562" s="594">
        <v>0.13500000000000001</v>
      </c>
      <c r="O562" s="594">
        <v>6.25E-2</v>
      </c>
      <c r="P562" s="594">
        <v>0.96899999999999997</v>
      </c>
      <c r="Q562" s="609">
        <v>0.96899999999999997</v>
      </c>
      <c r="R562" s="609">
        <v>0.96899999999999997</v>
      </c>
      <c r="S562" s="591">
        <v>20</v>
      </c>
      <c r="T562" s="595">
        <v>6.0780000000000003</v>
      </c>
      <c r="U562" s="595">
        <v>15.71</v>
      </c>
      <c r="V562" s="595">
        <v>1.4530000000000001</v>
      </c>
      <c r="W562" s="595"/>
      <c r="X562" s="595"/>
      <c r="Y562" s="595"/>
      <c r="Z562" s="595">
        <v>2.5000000000000001E-2</v>
      </c>
      <c r="AA562" s="595">
        <v>2.5999999999999999E-2</v>
      </c>
      <c r="AB562" s="581">
        <v>0.71</v>
      </c>
      <c r="AC562" s="581">
        <v>1.0999999999999999E-2</v>
      </c>
      <c r="AD562" s="592">
        <v>1</v>
      </c>
      <c r="AI562"/>
      <c r="AJ562"/>
    </row>
    <row r="563" spans="1:36" ht="45" x14ac:dyDescent="0.2">
      <c r="A563" s="510">
        <v>562</v>
      </c>
      <c r="B563" s="511" t="s">
        <v>1830</v>
      </c>
      <c r="C563" s="593" t="s">
        <v>1965</v>
      </c>
      <c r="D563" s="510">
        <v>50</v>
      </c>
      <c r="E563" s="510">
        <v>3</v>
      </c>
      <c r="F563" s="581">
        <v>400</v>
      </c>
      <c r="G563" s="598">
        <v>6.8</v>
      </c>
      <c r="H563" s="594">
        <v>0.123</v>
      </c>
      <c r="I563" s="594">
        <v>0.14499999999999999</v>
      </c>
      <c r="J563" s="594">
        <v>1.474</v>
      </c>
      <c r="K563" s="594">
        <v>0.59299999999999997</v>
      </c>
      <c r="L563" s="594">
        <v>0.51700000000000002</v>
      </c>
      <c r="M563" s="594">
        <v>0.51700000000000002</v>
      </c>
      <c r="N563" s="594">
        <v>0.13500000000000001</v>
      </c>
      <c r="O563" s="594">
        <v>6.25E-2</v>
      </c>
      <c r="P563" s="594">
        <v>0.96899999999999997</v>
      </c>
      <c r="Q563" s="609">
        <v>0.96899999999999997</v>
      </c>
      <c r="R563" s="609">
        <v>0.96899999999999997</v>
      </c>
      <c r="S563" s="591">
        <v>20</v>
      </c>
      <c r="T563" s="595">
        <v>6.0780000000000003</v>
      </c>
      <c r="U563" s="595">
        <v>15.71</v>
      </c>
      <c r="V563" s="595">
        <v>1.4530000000000001</v>
      </c>
      <c r="W563" s="595"/>
      <c r="X563" s="595"/>
      <c r="Y563" s="595"/>
      <c r="Z563" s="595">
        <v>2.5000000000000001E-2</v>
      </c>
      <c r="AA563" s="595">
        <v>2.5999999999999999E-2</v>
      </c>
      <c r="AB563" s="581">
        <v>0.71</v>
      </c>
      <c r="AC563" s="581">
        <v>1.0999999999999999E-2</v>
      </c>
      <c r="AD563" s="592">
        <v>1</v>
      </c>
      <c r="AI563"/>
      <c r="AJ563"/>
    </row>
    <row r="564" spans="1:36" ht="30" x14ac:dyDescent="0.2">
      <c r="A564" s="510">
        <v>563</v>
      </c>
      <c r="B564" s="511" t="s">
        <v>1830</v>
      </c>
      <c r="C564" s="593" t="s">
        <v>1966</v>
      </c>
      <c r="D564" s="510">
        <v>50</v>
      </c>
      <c r="E564" s="510">
        <v>3</v>
      </c>
      <c r="F564" s="581">
        <v>380</v>
      </c>
      <c r="G564" s="598">
        <v>6.5</v>
      </c>
      <c r="H564" s="594">
        <v>0.123</v>
      </c>
      <c r="I564" s="594">
        <v>0.14499999999999999</v>
      </c>
      <c r="J564" s="594">
        <v>1.474</v>
      </c>
      <c r="K564" s="594">
        <v>0.59299999999999997</v>
      </c>
      <c r="L564" s="594">
        <v>0.51700000000000002</v>
      </c>
      <c r="M564" s="594">
        <v>0.51700000000000002</v>
      </c>
      <c r="N564" s="594">
        <v>0.13500000000000001</v>
      </c>
      <c r="O564" s="594">
        <v>6.25E-2</v>
      </c>
      <c r="P564" s="594">
        <v>0.96899999999999997</v>
      </c>
      <c r="Q564" s="609">
        <v>0.96899999999999997</v>
      </c>
      <c r="R564" s="609">
        <v>0.96899999999999997</v>
      </c>
      <c r="S564" s="591">
        <v>20</v>
      </c>
      <c r="T564" s="595">
        <v>6.0780000000000003</v>
      </c>
      <c r="U564" s="595">
        <v>15.71</v>
      </c>
      <c r="V564" s="595">
        <v>1.4530000000000001</v>
      </c>
      <c r="W564" s="595"/>
      <c r="X564" s="595"/>
      <c r="Y564" s="595"/>
      <c r="Z564" s="595">
        <v>2.5000000000000001E-2</v>
      </c>
      <c r="AA564" s="595">
        <v>2.5999999999999999E-2</v>
      </c>
      <c r="AB564" s="581">
        <v>0.71</v>
      </c>
      <c r="AC564" s="581">
        <v>1.0999999999999999E-2</v>
      </c>
      <c r="AD564" s="592">
        <v>1</v>
      </c>
      <c r="AI564"/>
      <c r="AJ564"/>
    </row>
    <row r="565" spans="1:36" ht="30" x14ac:dyDescent="0.2">
      <c r="A565" s="510">
        <v>564</v>
      </c>
      <c r="B565" s="511" t="s">
        <v>1830</v>
      </c>
      <c r="C565" s="593" t="s">
        <v>1967</v>
      </c>
      <c r="D565" s="510">
        <v>50</v>
      </c>
      <c r="E565" s="510">
        <v>3</v>
      </c>
      <c r="F565" s="581">
        <v>400</v>
      </c>
      <c r="G565" s="598">
        <v>6.5</v>
      </c>
      <c r="H565" s="594">
        <v>0.123</v>
      </c>
      <c r="I565" s="594">
        <v>0.14499999999999999</v>
      </c>
      <c r="J565" s="594">
        <v>1.474</v>
      </c>
      <c r="K565" s="594">
        <v>0.59299999999999997</v>
      </c>
      <c r="L565" s="594">
        <v>0.51700000000000002</v>
      </c>
      <c r="M565" s="594">
        <v>0.51700000000000002</v>
      </c>
      <c r="N565" s="594">
        <v>0.13500000000000001</v>
      </c>
      <c r="O565" s="594">
        <v>6.25E-2</v>
      </c>
      <c r="P565" s="594">
        <v>0.96899999999999997</v>
      </c>
      <c r="Q565" s="609">
        <v>0.96899999999999997</v>
      </c>
      <c r="R565" s="609">
        <v>0.96899999999999997</v>
      </c>
      <c r="S565" s="591">
        <v>20</v>
      </c>
      <c r="T565" s="595">
        <v>6.0780000000000003</v>
      </c>
      <c r="U565" s="595">
        <v>15.71</v>
      </c>
      <c r="V565" s="595">
        <v>1.4530000000000001</v>
      </c>
      <c r="W565" s="595"/>
      <c r="X565" s="595"/>
      <c r="Y565" s="595"/>
      <c r="Z565" s="595">
        <v>2.5000000000000001E-2</v>
      </c>
      <c r="AA565" s="595">
        <v>2.5999999999999999E-2</v>
      </c>
      <c r="AB565" s="581">
        <v>0.71</v>
      </c>
      <c r="AC565" s="581">
        <v>1.0999999999999999E-2</v>
      </c>
      <c r="AD565" s="592">
        <v>1</v>
      </c>
      <c r="AI565"/>
      <c r="AJ565"/>
    </row>
    <row r="566" spans="1:36" ht="30" x14ac:dyDescent="0.2">
      <c r="A566" s="510">
        <v>565</v>
      </c>
      <c r="B566" s="511" t="s">
        <v>1830</v>
      </c>
      <c r="C566" s="593" t="s">
        <v>1968</v>
      </c>
      <c r="D566" s="510">
        <v>50</v>
      </c>
      <c r="E566" s="510">
        <v>3</v>
      </c>
      <c r="F566" s="581">
        <v>380</v>
      </c>
      <c r="G566" s="598">
        <v>6</v>
      </c>
      <c r="H566" s="594">
        <v>0.123</v>
      </c>
      <c r="I566" s="594">
        <v>0.14499999999999999</v>
      </c>
      <c r="J566" s="594">
        <v>1.474</v>
      </c>
      <c r="K566" s="594">
        <v>0.59299999999999997</v>
      </c>
      <c r="L566" s="594">
        <v>0.51700000000000002</v>
      </c>
      <c r="M566" s="594">
        <v>0.51700000000000002</v>
      </c>
      <c r="N566" s="594">
        <v>0.13500000000000001</v>
      </c>
      <c r="O566" s="594">
        <v>6.25E-2</v>
      </c>
      <c r="P566" s="594">
        <v>0.96899999999999997</v>
      </c>
      <c r="Q566" s="609">
        <v>0.96899999999999997</v>
      </c>
      <c r="R566" s="609">
        <v>0.96899999999999997</v>
      </c>
      <c r="S566" s="591">
        <v>20</v>
      </c>
      <c r="T566" s="595">
        <v>6.0780000000000003</v>
      </c>
      <c r="U566" s="595">
        <v>15.71</v>
      </c>
      <c r="V566" s="595">
        <v>1.4530000000000001</v>
      </c>
      <c r="W566" s="595"/>
      <c r="X566" s="595"/>
      <c r="Y566" s="595"/>
      <c r="Z566" s="595">
        <v>2.5000000000000001E-2</v>
      </c>
      <c r="AA566" s="595">
        <v>2.5999999999999999E-2</v>
      </c>
      <c r="AB566" s="581">
        <v>0.71</v>
      </c>
      <c r="AC566" s="581">
        <v>1.0999999999999999E-2</v>
      </c>
      <c r="AD566" s="592">
        <v>1</v>
      </c>
      <c r="AI566"/>
      <c r="AJ566"/>
    </row>
    <row r="567" spans="1:36" ht="30" x14ac:dyDescent="0.2">
      <c r="A567" s="510">
        <v>566</v>
      </c>
      <c r="B567" s="511" t="s">
        <v>1830</v>
      </c>
      <c r="C567" s="593" t="s">
        <v>1969</v>
      </c>
      <c r="D567" s="510">
        <v>50</v>
      </c>
      <c r="E567" s="510">
        <v>3</v>
      </c>
      <c r="F567" s="581">
        <v>400</v>
      </c>
      <c r="G567" s="598">
        <v>6</v>
      </c>
      <c r="H567" s="594">
        <v>0.123</v>
      </c>
      <c r="I567" s="594">
        <v>0.14499999999999999</v>
      </c>
      <c r="J567" s="594">
        <v>1.474</v>
      </c>
      <c r="K567" s="594">
        <v>0.59299999999999997</v>
      </c>
      <c r="L567" s="594">
        <v>0.51700000000000002</v>
      </c>
      <c r="M567" s="594">
        <v>0.51700000000000002</v>
      </c>
      <c r="N567" s="594">
        <v>0.13500000000000001</v>
      </c>
      <c r="O567" s="594">
        <v>6.25E-2</v>
      </c>
      <c r="P567" s="594">
        <v>0.96899999999999997</v>
      </c>
      <c r="Q567" s="609">
        <v>0.96899999999999997</v>
      </c>
      <c r="R567" s="609">
        <v>0.96899999999999997</v>
      </c>
      <c r="S567" s="591">
        <v>20</v>
      </c>
      <c r="T567" s="595">
        <v>6.0780000000000003</v>
      </c>
      <c r="U567" s="595">
        <v>15.71</v>
      </c>
      <c r="V567" s="595">
        <v>1.4530000000000001</v>
      </c>
      <c r="W567" s="595"/>
      <c r="X567" s="595"/>
      <c r="Y567" s="595"/>
      <c r="Z567" s="595">
        <v>2.5000000000000001E-2</v>
      </c>
      <c r="AA567" s="595">
        <v>2.5999999999999999E-2</v>
      </c>
      <c r="AB567" s="581">
        <v>0.71</v>
      </c>
      <c r="AC567" s="581">
        <v>1.0999999999999999E-2</v>
      </c>
      <c r="AD567" s="592">
        <v>1</v>
      </c>
      <c r="AI567"/>
      <c r="AJ567"/>
    </row>
    <row r="568" spans="1:36" ht="30" x14ac:dyDescent="0.2">
      <c r="A568" s="510">
        <v>567</v>
      </c>
      <c r="B568" s="511" t="s">
        <v>1830</v>
      </c>
      <c r="C568" s="593" t="s">
        <v>1970</v>
      </c>
      <c r="D568" s="510">
        <v>50</v>
      </c>
      <c r="E568" s="510">
        <v>3</v>
      </c>
      <c r="F568" s="581">
        <v>380</v>
      </c>
      <c r="G568" s="598">
        <v>5.2</v>
      </c>
      <c r="H568" s="594">
        <v>0.123</v>
      </c>
      <c r="I568" s="594">
        <v>0.14499999999999999</v>
      </c>
      <c r="J568" s="594">
        <v>1.474</v>
      </c>
      <c r="K568" s="594">
        <v>0.59299999999999997</v>
      </c>
      <c r="L568" s="594">
        <v>0.51700000000000002</v>
      </c>
      <c r="M568" s="594">
        <v>0.51700000000000002</v>
      </c>
      <c r="N568" s="594">
        <v>0.13500000000000001</v>
      </c>
      <c r="O568" s="594">
        <v>6.25E-2</v>
      </c>
      <c r="P568" s="594">
        <v>0.96899999999999997</v>
      </c>
      <c r="Q568" s="609">
        <v>0.96899999999999997</v>
      </c>
      <c r="R568" s="609">
        <v>0.96899999999999997</v>
      </c>
      <c r="S568" s="591">
        <v>20</v>
      </c>
      <c r="T568" s="595">
        <v>6.0780000000000003</v>
      </c>
      <c r="U568" s="595">
        <v>15.71</v>
      </c>
      <c r="V568" s="595">
        <v>1.4530000000000001</v>
      </c>
      <c r="W568" s="595"/>
      <c r="X568" s="595"/>
      <c r="Y568" s="595"/>
      <c r="Z568" s="595">
        <v>2.5000000000000001E-2</v>
      </c>
      <c r="AA568" s="595">
        <v>2.5999999999999999E-2</v>
      </c>
      <c r="AB568" s="581">
        <v>0.71</v>
      </c>
      <c r="AC568" s="581">
        <v>1.0999999999999999E-2</v>
      </c>
      <c r="AD568" s="592">
        <v>1</v>
      </c>
      <c r="AI568"/>
      <c r="AJ568"/>
    </row>
    <row r="569" spans="1:36" ht="30" x14ac:dyDescent="0.2">
      <c r="A569" s="510">
        <v>568</v>
      </c>
      <c r="B569" s="511" t="s">
        <v>1830</v>
      </c>
      <c r="C569" s="593" t="s">
        <v>1971</v>
      </c>
      <c r="D569" s="510">
        <v>50</v>
      </c>
      <c r="E569" s="510">
        <v>3</v>
      </c>
      <c r="F569" s="581">
        <v>400</v>
      </c>
      <c r="G569" s="598">
        <v>5.2</v>
      </c>
      <c r="H569" s="594">
        <v>0.123</v>
      </c>
      <c r="I569" s="594">
        <v>0.14499999999999999</v>
      </c>
      <c r="J569" s="594">
        <v>1.474</v>
      </c>
      <c r="K569" s="594">
        <v>0.59299999999999997</v>
      </c>
      <c r="L569" s="594">
        <v>0.51700000000000002</v>
      </c>
      <c r="M569" s="594">
        <v>0.51700000000000002</v>
      </c>
      <c r="N569" s="594">
        <v>0.13500000000000001</v>
      </c>
      <c r="O569" s="594">
        <v>6.25E-2</v>
      </c>
      <c r="P569" s="594">
        <v>0.96899999999999997</v>
      </c>
      <c r="Q569" s="609">
        <v>0.96899999999999997</v>
      </c>
      <c r="R569" s="609">
        <v>0.96899999999999997</v>
      </c>
      <c r="S569" s="591">
        <v>20</v>
      </c>
      <c r="T569" s="595">
        <v>6.0780000000000003</v>
      </c>
      <c r="U569" s="595">
        <v>15.71</v>
      </c>
      <c r="V569" s="595">
        <v>1.4530000000000001</v>
      </c>
      <c r="W569" s="595"/>
      <c r="X569" s="595"/>
      <c r="Y569" s="595"/>
      <c r="Z569" s="595">
        <v>2.5000000000000001E-2</v>
      </c>
      <c r="AA569" s="595">
        <v>2.5999999999999999E-2</v>
      </c>
      <c r="AB569" s="581">
        <v>0.71</v>
      </c>
      <c r="AC569" s="581">
        <v>1.0999999999999999E-2</v>
      </c>
      <c r="AD569" s="592">
        <v>1</v>
      </c>
      <c r="AI569"/>
      <c r="AJ569"/>
    </row>
    <row r="570" spans="1:36" ht="45" x14ac:dyDescent="0.2">
      <c r="A570" s="510">
        <v>569</v>
      </c>
      <c r="B570" s="511" t="s">
        <v>1830</v>
      </c>
      <c r="C570" s="593" t="s">
        <v>1972</v>
      </c>
      <c r="D570" s="510">
        <v>50</v>
      </c>
      <c r="E570" s="510">
        <v>3</v>
      </c>
      <c r="F570" s="581">
        <v>380</v>
      </c>
      <c r="G570" s="598">
        <v>8.8000000000000007</v>
      </c>
      <c r="H570" s="594">
        <v>0.10299999999999999</v>
      </c>
      <c r="I570" s="594">
        <v>0.14299999999999999</v>
      </c>
      <c r="J570" s="594">
        <v>1.5860000000000001</v>
      </c>
      <c r="K570" s="594">
        <v>0.56000000000000005</v>
      </c>
      <c r="L570" s="594">
        <v>0.52400000000000002</v>
      </c>
      <c r="M570" s="594">
        <v>0.52400000000000002</v>
      </c>
      <c r="N570" s="594">
        <v>0.14099999999999999</v>
      </c>
      <c r="O570" s="594">
        <v>5.8000000000000003E-2</v>
      </c>
      <c r="P570" s="594">
        <v>0.63600000000000001</v>
      </c>
      <c r="Q570" s="609">
        <v>0.63600000000000001</v>
      </c>
      <c r="R570" s="609">
        <v>0.63600000000000001</v>
      </c>
      <c r="S570" s="591">
        <v>20</v>
      </c>
      <c r="T570" s="595">
        <v>7.141</v>
      </c>
      <c r="U570" s="595">
        <v>15.71</v>
      </c>
      <c r="V570" s="595">
        <v>1.4530000000000001</v>
      </c>
      <c r="W570" s="595"/>
      <c r="X570" s="595"/>
      <c r="Y570" s="595"/>
      <c r="Z570" s="595">
        <v>1.0999999999999999E-2</v>
      </c>
      <c r="AA570" s="595">
        <v>1.7000000000000001E-2</v>
      </c>
      <c r="AB570" s="581">
        <v>0.73</v>
      </c>
      <c r="AC570" s="581">
        <v>1.2E-2</v>
      </c>
      <c r="AD570" s="592">
        <v>0.8</v>
      </c>
      <c r="AI570"/>
      <c r="AJ570"/>
    </row>
    <row r="571" spans="1:36" ht="45" x14ac:dyDescent="0.2">
      <c r="A571" s="510">
        <v>570</v>
      </c>
      <c r="B571" s="511" t="s">
        <v>1830</v>
      </c>
      <c r="C571" s="593" t="s">
        <v>1973</v>
      </c>
      <c r="D571" s="510">
        <v>50</v>
      </c>
      <c r="E571" s="510">
        <v>3</v>
      </c>
      <c r="F571" s="581">
        <v>400</v>
      </c>
      <c r="G571" s="598">
        <v>8.8000000000000007</v>
      </c>
      <c r="H571" s="594">
        <v>0.10299999999999999</v>
      </c>
      <c r="I571" s="594">
        <v>0.14299999999999999</v>
      </c>
      <c r="J571" s="594">
        <v>1.5860000000000001</v>
      </c>
      <c r="K571" s="594">
        <v>0.56000000000000005</v>
      </c>
      <c r="L571" s="594">
        <v>0.52400000000000002</v>
      </c>
      <c r="M571" s="594">
        <v>0.52400000000000002</v>
      </c>
      <c r="N571" s="594">
        <v>0.14099999999999999</v>
      </c>
      <c r="O571" s="594">
        <v>5.8000000000000003E-2</v>
      </c>
      <c r="P571" s="594">
        <v>0.63600000000000001</v>
      </c>
      <c r="Q571" s="609">
        <v>0.63600000000000001</v>
      </c>
      <c r="R571" s="609">
        <v>0.63600000000000001</v>
      </c>
      <c r="S571" s="591">
        <v>20</v>
      </c>
      <c r="T571" s="595">
        <v>7.141</v>
      </c>
      <c r="U571" s="595">
        <v>15.71</v>
      </c>
      <c r="V571" s="595">
        <v>1.4530000000000001</v>
      </c>
      <c r="W571" s="595"/>
      <c r="X571" s="595"/>
      <c r="Y571" s="595"/>
      <c r="Z571" s="595">
        <v>1.0999999999999999E-2</v>
      </c>
      <c r="AA571" s="595">
        <v>1.7000000000000001E-2</v>
      </c>
      <c r="AB571" s="581">
        <v>0.73</v>
      </c>
      <c r="AC571" s="581">
        <v>1.2E-2</v>
      </c>
      <c r="AD571" s="592">
        <v>0.8</v>
      </c>
      <c r="AI571"/>
      <c r="AJ571"/>
    </row>
    <row r="572" spans="1:36" ht="45" x14ac:dyDescent="0.2">
      <c r="A572" s="510">
        <v>571</v>
      </c>
      <c r="B572" s="511" t="s">
        <v>1830</v>
      </c>
      <c r="C572" s="593" t="s">
        <v>1974</v>
      </c>
      <c r="D572" s="510">
        <v>50</v>
      </c>
      <c r="E572" s="510">
        <v>3</v>
      </c>
      <c r="F572" s="581">
        <v>380</v>
      </c>
      <c r="G572" s="598">
        <v>8.3000000000000007</v>
      </c>
      <c r="H572" s="594">
        <v>0.10299999999999999</v>
      </c>
      <c r="I572" s="594">
        <v>0.14299999999999999</v>
      </c>
      <c r="J572" s="594">
        <v>1.5860000000000001</v>
      </c>
      <c r="K572" s="594">
        <v>0.56000000000000005</v>
      </c>
      <c r="L572" s="594">
        <v>0.52400000000000002</v>
      </c>
      <c r="M572" s="594">
        <v>0.52400000000000002</v>
      </c>
      <c r="N572" s="594">
        <v>0.14099999999999999</v>
      </c>
      <c r="O572" s="594">
        <v>5.8000000000000003E-2</v>
      </c>
      <c r="P572" s="594">
        <v>0.63600000000000001</v>
      </c>
      <c r="Q572" s="609">
        <v>0.63600000000000001</v>
      </c>
      <c r="R572" s="609">
        <v>0.63600000000000001</v>
      </c>
      <c r="S572" s="591">
        <v>20</v>
      </c>
      <c r="T572" s="595">
        <v>7.141</v>
      </c>
      <c r="U572" s="595">
        <v>15.71</v>
      </c>
      <c r="V572" s="595">
        <v>1.4530000000000001</v>
      </c>
      <c r="W572" s="595"/>
      <c r="X572" s="595"/>
      <c r="Y572" s="595"/>
      <c r="Z572" s="595">
        <v>1.0999999999999999E-2</v>
      </c>
      <c r="AA572" s="595">
        <v>1.7000000000000001E-2</v>
      </c>
      <c r="AB572" s="581">
        <v>0.73</v>
      </c>
      <c r="AC572" s="581">
        <v>1.2E-2</v>
      </c>
      <c r="AD572" s="592">
        <v>0.8</v>
      </c>
      <c r="AI572"/>
      <c r="AJ572"/>
    </row>
    <row r="573" spans="1:36" ht="45" x14ac:dyDescent="0.2">
      <c r="A573" s="510">
        <v>572</v>
      </c>
      <c r="B573" s="511" t="s">
        <v>1830</v>
      </c>
      <c r="C573" s="593" t="s">
        <v>1974</v>
      </c>
      <c r="D573" s="510">
        <v>50</v>
      </c>
      <c r="E573" s="510">
        <v>3</v>
      </c>
      <c r="F573" s="581">
        <v>400</v>
      </c>
      <c r="G573" s="598">
        <v>8.3000000000000007</v>
      </c>
      <c r="H573" s="594">
        <v>0.10299999999999999</v>
      </c>
      <c r="I573" s="594">
        <v>0.14299999999999999</v>
      </c>
      <c r="J573" s="594">
        <v>1.5860000000000001</v>
      </c>
      <c r="K573" s="594">
        <v>0.56000000000000005</v>
      </c>
      <c r="L573" s="594">
        <v>0.52400000000000002</v>
      </c>
      <c r="M573" s="594">
        <v>0.52400000000000002</v>
      </c>
      <c r="N573" s="594">
        <v>0.14099999999999999</v>
      </c>
      <c r="O573" s="594">
        <v>5.8000000000000003E-2</v>
      </c>
      <c r="P573" s="594">
        <v>0.63600000000000001</v>
      </c>
      <c r="Q573" s="609">
        <v>0.63600000000000001</v>
      </c>
      <c r="R573" s="609">
        <v>0.63600000000000001</v>
      </c>
      <c r="S573" s="591">
        <v>20</v>
      </c>
      <c r="T573" s="595">
        <v>7.141</v>
      </c>
      <c r="U573" s="595">
        <v>15.71</v>
      </c>
      <c r="V573" s="595">
        <v>1.4530000000000001</v>
      </c>
      <c r="W573" s="595"/>
      <c r="X573" s="595"/>
      <c r="Y573" s="595"/>
      <c r="Z573" s="595">
        <v>1.0999999999999999E-2</v>
      </c>
      <c r="AA573" s="595">
        <v>1.7000000000000001E-2</v>
      </c>
      <c r="AB573" s="581">
        <v>0.73</v>
      </c>
      <c r="AC573" s="581">
        <v>1.2E-2</v>
      </c>
      <c r="AD573" s="592">
        <v>0.8</v>
      </c>
      <c r="AI573"/>
      <c r="AJ573"/>
    </row>
    <row r="574" spans="1:36" ht="30" x14ac:dyDescent="0.2">
      <c r="A574" s="510">
        <v>573</v>
      </c>
      <c r="B574" s="511" t="s">
        <v>1830</v>
      </c>
      <c r="C574" s="593" t="s">
        <v>1975</v>
      </c>
      <c r="D574" s="510">
        <v>50</v>
      </c>
      <c r="E574" s="510">
        <v>3</v>
      </c>
      <c r="F574" s="581">
        <v>380</v>
      </c>
      <c r="G574" s="598">
        <v>8</v>
      </c>
      <c r="H574" s="594">
        <v>0.10299999999999999</v>
      </c>
      <c r="I574" s="594">
        <v>0.14299999999999999</v>
      </c>
      <c r="J574" s="594">
        <v>1.5860000000000001</v>
      </c>
      <c r="K574" s="594">
        <v>0.56000000000000005</v>
      </c>
      <c r="L574" s="594">
        <v>0.52400000000000002</v>
      </c>
      <c r="M574" s="594">
        <v>0.52400000000000002</v>
      </c>
      <c r="N574" s="594">
        <v>0.14099999999999999</v>
      </c>
      <c r="O574" s="594">
        <v>5.8000000000000003E-2</v>
      </c>
      <c r="P574" s="594">
        <v>0.63600000000000001</v>
      </c>
      <c r="Q574" s="609">
        <v>0.63600000000000001</v>
      </c>
      <c r="R574" s="609">
        <v>0.63600000000000001</v>
      </c>
      <c r="S574" s="591">
        <v>20</v>
      </c>
      <c r="T574" s="595">
        <v>7.141</v>
      </c>
      <c r="U574" s="595">
        <v>15.71</v>
      </c>
      <c r="V574" s="595">
        <v>1.4530000000000001</v>
      </c>
      <c r="W574" s="595"/>
      <c r="X574" s="595"/>
      <c r="Y574" s="595"/>
      <c r="Z574" s="595">
        <v>1.0999999999999999E-2</v>
      </c>
      <c r="AA574" s="595">
        <v>1.7000000000000001E-2</v>
      </c>
      <c r="AB574" s="581">
        <v>0.73</v>
      </c>
      <c r="AC574" s="581">
        <v>1.2E-2</v>
      </c>
      <c r="AD574" s="592">
        <v>0.8</v>
      </c>
      <c r="AI574"/>
      <c r="AJ574"/>
    </row>
    <row r="575" spans="1:36" ht="30" x14ac:dyDescent="0.2">
      <c r="A575" s="510">
        <v>574</v>
      </c>
      <c r="B575" s="511" t="s">
        <v>1830</v>
      </c>
      <c r="C575" s="593" t="s">
        <v>1976</v>
      </c>
      <c r="D575" s="510">
        <v>50</v>
      </c>
      <c r="E575" s="510">
        <v>3</v>
      </c>
      <c r="F575" s="581">
        <v>400</v>
      </c>
      <c r="G575" s="598">
        <v>8</v>
      </c>
      <c r="H575" s="594">
        <v>0.10299999999999999</v>
      </c>
      <c r="I575" s="594">
        <v>0.14299999999999999</v>
      </c>
      <c r="J575" s="594">
        <v>1.5860000000000001</v>
      </c>
      <c r="K575" s="594">
        <v>0.56000000000000005</v>
      </c>
      <c r="L575" s="594">
        <v>0.52400000000000002</v>
      </c>
      <c r="M575" s="594">
        <v>0.52400000000000002</v>
      </c>
      <c r="N575" s="594">
        <v>0.14099999999999999</v>
      </c>
      <c r="O575" s="594">
        <v>5.8000000000000003E-2</v>
      </c>
      <c r="P575" s="594">
        <v>0.63600000000000001</v>
      </c>
      <c r="Q575" s="609">
        <v>0.63600000000000001</v>
      </c>
      <c r="R575" s="609">
        <v>0.63600000000000001</v>
      </c>
      <c r="S575" s="591">
        <v>20</v>
      </c>
      <c r="T575" s="595">
        <v>7.141</v>
      </c>
      <c r="U575" s="595">
        <v>15.71</v>
      </c>
      <c r="V575" s="595">
        <v>1.4530000000000001</v>
      </c>
      <c r="W575" s="595"/>
      <c r="X575" s="595"/>
      <c r="Y575" s="595"/>
      <c r="Z575" s="595">
        <v>1.0999999999999999E-2</v>
      </c>
      <c r="AA575" s="595">
        <v>1.7000000000000001E-2</v>
      </c>
      <c r="AB575" s="581">
        <v>0.73</v>
      </c>
      <c r="AC575" s="581">
        <v>1.2E-2</v>
      </c>
      <c r="AD575" s="592">
        <v>0.8</v>
      </c>
      <c r="AI575"/>
      <c r="AJ575"/>
    </row>
    <row r="576" spans="1:36" ht="30" x14ac:dyDescent="0.2">
      <c r="A576" s="510">
        <v>575</v>
      </c>
      <c r="B576" s="511" t="s">
        <v>1830</v>
      </c>
      <c r="C576" s="593" t="s">
        <v>1977</v>
      </c>
      <c r="D576" s="510">
        <v>50</v>
      </c>
      <c r="E576" s="510">
        <v>3</v>
      </c>
      <c r="F576" s="581">
        <v>380</v>
      </c>
      <c r="G576" s="598">
        <v>7.5</v>
      </c>
      <c r="H576" s="594">
        <v>0.10299999999999999</v>
      </c>
      <c r="I576" s="594">
        <v>0.14299999999999999</v>
      </c>
      <c r="J576" s="594">
        <v>1.5860000000000001</v>
      </c>
      <c r="K576" s="594">
        <v>0.56000000000000005</v>
      </c>
      <c r="L576" s="594">
        <v>0.52400000000000002</v>
      </c>
      <c r="M576" s="594">
        <v>0.52400000000000002</v>
      </c>
      <c r="N576" s="594">
        <v>0.14099999999999999</v>
      </c>
      <c r="O576" s="594">
        <v>5.8000000000000003E-2</v>
      </c>
      <c r="P576" s="594">
        <v>0.63600000000000001</v>
      </c>
      <c r="Q576" s="609">
        <v>0.63600000000000001</v>
      </c>
      <c r="R576" s="609">
        <v>0.63600000000000001</v>
      </c>
      <c r="S576" s="591">
        <v>20</v>
      </c>
      <c r="T576" s="595">
        <v>7.141</v>
      </c>
      <c r="U576" s="595">
        <v>15.71</v>
      </c>
      <c r="V576" s="595">
        <v>1.4530000000000001</v>
      </c>
      <c r="W576" s="595"/>
      <c r="X576" s="595"/>
      <c r="Y576" s="595"/>
      <c r="Z576" s="595">
        <v>1.0999999999999999E-2</v>
      </c>
      <c r="AA576" s="595">
        <v>1.7000000000000001E-2</v>
      </c>
      <c r="AB576" s="581">
        <v>0.73</v>
      </c>
      <c r="AC576" s="581">
        <v>1.2E-2</v>
      </c>
      <c r="AD576" s="592">
        <v>0.8</v>
      </c>
      <c r="AI576"/>
      <c r="AJ576"/>
    </row>
    <row r="577" spans="1:36" ht="30" x14ac:dyDescent="0.2">
      <c r="A577" s="510">
        <v>576</v>
      </c>
      <c r="B577" s="511" t="s">
        <v>1830</v>
      </c>
      <c r="C577" s="593" t="s">
        <v>1978</v>
      </c>
      <c r="D577" s="510">
        <v>50</v>
      </c>
      <c r="E577" s="510">
        <v>3</v>
      </c>
      <c r="F577" s="581">
        <v>400</v>
      </c>
      <c r="G577" s="598">
        <v>7.5</v>
      </c>
      <c r="H577" s="594">
        <v>0.10299999999999999</v>
      </c>
      <c r="I577" s="594">
        <v>0.14299999999999999</v>
      </c>
      <c r="J577" s="594">
        <v>1.5860000000000001</v>
      </c>
      <c r="K577" s="594">
        <v>0.56000000000000005</v>
      </c>
      <c r="L577" s="594">
        <v>0.52400000000000002</v>
      </c>
      <c r="M577" s="594">
        <v>0.52400000000000002</v>
      </c>
      <c r="N577" s="594">
        <v>0.14099999999999999</v>
      </c>
      <c r="O577" s="594">
        <v>5.8000000000000003E-2</v>
      </c>
      <c r="P577" s="594">
        <v>0.63600000000000001</v>
      </c>
      <c r="Q577" s="609">
        <v>0.63600000000000001</v>
      </c>
      <c r="R577" s="609">
        <v>0.63600000000000001</v>
      </c>
      <c r="S577" s="591">
        <v>20</v>
      </c>
      <c r="T577" s="595">
        <v>7.141</v>
      </c>
      <c r="U577" s="595">
        <v>15.71</v>
      </c>
      <c r="V577" s="595">
        <v>1.4530000000000001</v>
      </c>
      <c r="W577" s="595"/>
      <c r="X577" s="595"/>
      <c r="Y577" s="595"/>
      <c r="Z577" s="595">
        <v>1.0999999999999999E-2</v>
      </c>
      <c r="AA577" s="595">
        <v>1.7000000000000001E-2</v>
      </c>
      <c r="AB577" s="581">
        <v>0.73</v>
      </c>
      <c r="AC577" s="581">
        <v>1.2E-2</v>
      </c>
      <c r="AD577" s="592">
        <v>0.8</v>
      </c>
      <c r="AI577"/>
      <c r="AJ577"/>
    </row>
    <row r="578" spans="1:36" ht="30" x14ac:dyDescent="0.2">
      <c r="A578" s="510">
        <v>577</v>
      </c>
      <c r="B578" s="511" t="s">
        <v>1830</v>
      </c>
      <c r="C578" s="593" t="s">
        <v>1979</v>
      </c>
      <c r="D578" s="510">
        <v>50</v>
      </c>
      <c r="E578" s="510">
        <v>3</v>
      </c>
      <c r="F578" s="581">
        <v>380</v>
      </c>
      <c r="G578" s="598">
        <v>6.4</v>
      </c>
      <c r="H578" s="594">
        <v>0.10299999999999999</v>
      </c>
      <c r="I578" s="594">
        <v>0.14299999999999999</v>
      </c>
      <c r="J578" s="594">
        <v>1.5860000000000001</v>
      </c>
      <c r="K578" s="594">
        <v>0.56000000000000005</v>
      </c>
      <c r="L578" s="594">
        <v>0.52400000000000002</v>
      </c>
      <c r="M578" s="594">
        <v>0.52400000000000002</v>
      </c>
      <c r="N578" s="594">
        <v>0.14099999999999999</v>
      </c>
      <c r="O578" s="594">
        <v>5.8000000000000003E-2</v>
      </c>
      <c r="P578" s="594">
        <v>0.63600000000000001</v>
      </c>
      <c r="Q578" s="609">
        <v>0.63600000000000001</v>
      </c>
      <c r="R578" s="609">
        <v>0.63600000000000001</v>
      </c>
      <c r="S578" s="591">
        <v>20</v>
      </c>
      <c r="T578" s="595">
        <v>7.141</v>
      </c>
      <c r="U578" s="595">
        <v>15.71</v>
      </c>
      <c r="V578" s="595">
        <v>1.4530000000000001</v>
      </c>
      <c r="W578" s="595"/>
      <c r="X578" s="595"/>
      <c r="Y578" s="595"/>
      <c r="Z578" s="595">
        <v>1.0999999999999999E-2</v>
      </c>
      <c r="AA578" s="595">
        <v>1.7000000000000001E-2</v>
      </c>
      <c r="AB578" s="581">
        <v>0.73</v>
      </c>
      <c r="AC578" s="581">
        <v>1.2E-2</v>
      </c>
      <c r="AD578" s="592">
        <v>0.8</v>
      </c>
      <c r="AI578"/>
      <c r="AJ578"/>
    </row>
    <row r="579" spans="1:36" ht="30" x14ac:dyDescent="0.2">
      <c r="A579" s="510">
        <v>578</v>
      </c>
      <c r="B579" s="511" t="s">
        <v>1830</v>
      </c>
      <c r="C579" s="593" t="s">
        <v>1980</v>
      </c>
      <c r="D579" s="510">
        <v>50</v>
      </c>
      <c r="E579" s="510">
        <v>3</v>
      </c>
      <c r="F579" s="581">
        <v>400</v>
      </c>
      <c r="G579" s="598">
        <v>6.4</v>
      </c>
      <c r="H579" s="594">
        <v>0.10299999999999999</v>
      </c>
      <c r="I579" s="594">
        <v>0.14299999999999999</v>
      </c>
      <c r="J579" s="594">
        <v>1.5860000000000001</v>
      </c>
      <c r="K579" s="594">
        <v>0.56000000000000005</v>
      </c>
      <c r="L579" s="594">
        <v>0.52400000000000002</v>
      </c>
      <c r="M579" s="594">
        <v>0.52400000000000002</v>
      </c>
      <c r="N579" s="594">
        <v>0.14099999999999999</v>
      </c>
      <c r="O579" s="594">
        <v>5.8000000000000003E-2</v>
      </c>
      <c r="P579" s="594">
        <v>0.63600000000000001</v>
      </c>
      <c r="Q579" s="609">
        <v>0.63600000000000001</v>
      </c>
      <c r="R579" s="609">
        <v>0.63600000000000001</v>
      </c>
      <c r="S579" s="591">
        <v>20</v>
      </c>
      <c r="T579" s="595">
        <v>7.141</v>
      </c>
      <c r="U579" s="595">
        <v>15.71</v>
      </c>
      <c r="V579" s="595">
        <v>1.4530000000000001</v>
      </c>
      <c r="W579" s="595"/>
      <c r="X579" s="595"/>
      <c r="Y579" s="595"/>
      <c r="Z579" s="595">
        <v>1.0999999999999999E-2</v>
      </c>
      <c r="AA579" s="595">
        <v>1.7000000000000001E-2</v>
      </c>
      <c r="AB579" s="581">
        <v>0.73</v>
      </c>
      <c r="AC579" s="581">
        <v>1.2E-2</v>
      </c>
      <c r="AD579" s="592">
        <v>0.8</v>
      </c>
      <c r="AI579"/>
      <c r="AJ579"/>
    </row>
    <row r="580" spans="1:36" ht="45" x14ac:dyDescent="0.2">
      <c r="A580" s="510">
        <v>579</v>
      </c>
      <c r="B580" s="511" t="s">
        <v>1830</v>
      </c>
      <c r="C580" s="593" t="s">
        <v>1981</v>
      </c>
      <c r="D580" s="510">
        <v>50</v>
      </c>
      <c r="E580" s="510">
        <v>3</v>
      </c>
      <c r="F580" s="581">
        <v>380</v>
      </c>
      <c r="G580" s="598">
        <v>11.8</v>
      </c>
      <c r="H580" s="594">
        <v>0.13300000000000001</v>
      </c>
      <c r="I580" s="594">
        <v>0.187</v>
      </c>
      <c r="J580" s="594">
        <v>1.873</v>
      </c>
      <c r="K580" s="594">
        <v>0.69599999999999995</v>
      </c>
      <c r="L580" s="594">
        <v>0.59899999999999998</v>
      </c>
      <c r="M580" s="594">
        <v>0.59899999999999998</v>
      </c>
      <c r="N580" s="594">
        <v>0.16</v>
      </c>
      <c r="O580" s="594">
        <v>6.1499999999999999E-2</v>
      </c>
      <c r="P580" s="594">
        <v>0.45700000000000002</v>
      </c>
      <c r="Q580" s="609">
        <v>0.45700000000000002</v>
      </c>
      <c r="R580" s="609">
        <v>0.45700000000000002</v>
      </c>
      <c r="S580" s="591">
        <v>20</v>
      </c>
      <c r="T580" s="595">
        <v>8.5389999999999997</v>
      </c>
      <c r="U580" s="595">
        <v>15.71</v>
      </c>
      <c r="V580" s="595">
        <v>1.4530000000000001</v>
      </c>
      <c r="W580" s="595"/>
      <c r="X580" s="595"/>
      <c r="Y580" s="595"/>
      <c r="Z580" s="595">
        <v>1.2999999999999999E-2</v>
      </c>
      <c r="AA580" s="595">
        <v>3.5999999999999997E-2</v>
      </c>
      <c r="AB580" s="581">
        <v>0.79</v>
      </c>
      <c r="AC580" s="581">
        <v>4.5999999999999999E-2</v>
      </c>
      <c r="AD580" s="592">
        <v>0.9</v>
      </c>
      <c r="AI580"/>
      <c r="AJ580"/>
    </row>
    <row r="581" spans="1:36" ht="45" x14ac:dyDescent="0.2">
      <c r="A581" s="510">
        <v>580</v>
      </c>
      <c r="B581" s="511" t="s">
        <v>1830</v>
      </c>
      <c r="C581" s="593" t="s">
        <v>1982</v>
      </c>
      <c r="D581" s="510">
        <v>50</v>
      </c>
      <c r="E581" s="510">
        <v>3</v>
      </c>
      <c r="F581" s="581">
        <v>400</v>
      </c>
      <c r="G581" s="598">
        <v>11.8</v>
      </c>
      <c r="H581" s="594">
        <v>0.13300000000000001</v>
      </c>
      <c r="I581" s="594">
        <v>0.187</v>
      </c>
      <c r="J581" s="594">
        <v>1.873</v>
      </c>
      <c r="K581" s="594">
        <v>0.69599999999999995</v>
      </c>
      <c r="L581" s="594">
        <v>0.59899999999999998</v>
      </c>
      <c r="M581" s="594">
        <v>0.59899999999999998</v>
      </c>
      <c r="N581" s="594">
        <v>0.16</v>
      </c>
      <c r="O581" s="594">
        <v>6.1499999999999999E-2</v>
      </c>
      <c r="P581" s="594">
        <v>0.45700000000000002</v>
      </c>
      <c r="Q581" s="609">
        <v>0.45700000000000002</v>
      </c>
      <c r="R581" s="609">
        <v>0.45700000000000002</v>
      </c>
      <c r="S581" s="591">
        <v>20</v>
      </c>
      <c r="T581" s="595">
        <v>8.5389999999999997</v>
      </c>
      <c r="U581" s="595">
        <v>15.71</v>
      </c>
      <c r="V581" s="595">
        <v>1.4530000000000001</v>
      </c>
      <c r="W581" s="595"/>
      <c r="X581" s="595"/>
      <c r="Y581" s="595"/>
      <c r="Z581" s="595">
        <v>1.2999999999999999E-2</v>
      </c>
      <c r="AA581" s="595">
        <v>3.5999999999999997E-2</v>
      </c>
      <c r="AB581" s="581">
        <v>0.79</v>
      </c>
      <c r="AC581" s="581">
        <v>4.5999999999999999E-2</v>
      </c>
      <c r="AD581" s="592">
        <v>0.9</v>
      </c>
      <c r="AI581"/>
      <c r="AJ581"/>
    </row>
    <row r="582" spans="1:36" ht="45" x14ac:dyDescent="0.2">
      <c r="A582" s="510">
        <v>581</v>
      </c>
      <c r="B582" s="511" t="s">
        <v>1830</v>
      </c>
      <c r="C582" s="593" t="s">
        <v>1983</v>
      </c>
      <c r="D582" s="510">
        <v>50</v>
      </c>
      <c r="E582" s="510">
        <v>3</v>
      </c>
      <c r="F582" s="581">
        <v>380</v>
      </c>
      <c r="G582" s="598">
        <v>11.4</v>
      </c>
      <c r="H582" s="594">
        <v>0.13300000000000001</v>
      </c>
      <c r="I582" s="594">
        <v>0.187</v>
      </c>
      <c r="J582" s="594">
        <v>1.873</v>
      </c>
      <c r="K582" s="594">
        <v>0.69599999999999995</v>
      </c>
      <c r="L582" s="594">
        <v>0.59899999999999998</v>
      </c>
      <c r="M582" s="594">
        <v>0.59899999999999998</v>
      </c>
      <c r="N582" s="594">
        <v>0.16</v>
      </c>
      <c r="O582" s="594">
        <v>6.1499999999999999E-2</v>
      </c>
      <c r="P582" s="594">
        <v>0.45700000000000002</v>
      </c>
      <c r="Q582" s="609">
        <v>0.45700000000000002</v>
      </c>
      <c r="R582" s="609">
        <v>0.45700000000000002</v>
      </c>
      <c r="S582" s="591">
        <v>20</v>
      </c>
      <c r="T582" s="595">
        <v>8.5389999999999997</v>
      </c>
      <c r="U582" s="595">
        <v>15.71</v>
      </c>
      <c r="V582" s="595">
        <v>1.4530000000000001</v>
      </c>
      <c r="W582" s="595"/>
      <c r="X582" s="595"/>
      <c r="Y582" s="595"/>
      <c r="Z582" s="595">
        <v>1.2999999999999999E-2</v>
      </c>
      <c r="AA582" s="595">
        <v>3.5999999999999997E-2</v>
      </c>
      <c r="AB582" s="581">
        <v>0.79</v>
      </c>
      <c r="AC582" s="581">
        <v>4.5999999999999999E-2</v>
      </c>
      <c r="AD582" s="592">
        <v>0.9</v>
      </c>
      <c r="AI582"/>
      <c r="AJ582"/>
    </row>
    <row r="583" spans="1:36" ht="45" x14ac:dyDescent="0.2">
      <c r="A583" s="510">
        <v>582</v>
      </c>
      <c r="B583" s="511" t="s">
        <v>1830</v>
      </c>
      <c r="C583" s="593" t="s">
        <v>1983</v>
      </c>
      <c r="D583" s="510">
        <v>50</v>
      </c>
      <c r="E583" s="510">
        <v>3</v>
      </c>
      <c r="F583" s="581">
        <v>400</v>
      </c>
      <c r="G583" s="598">
        <v>11.4</v>
      </c>
      <c r="H583" s="594">
        <v>0.13300000000000001</v>
      </c>
      <c r="I583" s="594">
        <v>0.187</v>
      </c>
      <c r="J583" s="594">
        <v>1.873</v>
      </c>
      <c r="K583" s="594">
        <v>0.69599999999999995</v>
      </c>
      <c r="L583" s="594">
        <v>0.59899999999999998</v>
      </c>
      <c r="M583" s="594">
        <v>0.59899999999999998</v>
      </c>
      <c r="N583" s="594">
        <v>0.16</v>
      </c>
      <c r="O583" s="594">
        <v>6.1499999999999999E-2</v>
      </c>
      <c r="P583" s="594">
        <v>0.45700000000000002</v>
      </c>
      <c r="Q583" s="609">
        <v>0.45700000000000002</v>
      </c>
      <c r="R583" s="609">
        <v>0.45700000000000002</v>
      </c>
      <c r="S583" s="591">
        <v>20</v>
      </c>
      <c r="T583" s="595">
        <v>8.5389999999999997</v>
      </c>
      <c r="U583" s="595">
        <v>15.71</v>
      </c>
      <c r="V583" s="595">
        <v>1.4530000000000001</v>
      </c>
      <c r="W583" s="595"/>
      <c r="X583" s="595"/>
      <c r="Y583" s="595"/>
      <c r="Z583" s="595">
        <v>1.2999999999999999E-2</v>
      </c>
      <c r="AA583" s="595">
        <v>3.5999999999999997E-2</v>
      </c>
      <c r="AB583" s="581">
        <v>0.79</v>
      </c>
      <c r="AC583" s="581">
        <v>4.5999999999999999E-2</v>
      </c>
      <c r="AD583" s="592">
        <v>0.9</v>
      </c>
      <c r="AI583"/>
      <c r="AJ583"/>
    </row>
    <row r="584" spans="1:36" ht="30" x14ac:dyDescent="0.2">
      <c r="A584" s="510">
        <v>583</v>
      </c>
      <c r="B584" s="511" t="s">
        <v>1830</v>
      </c>
      <c r="C584" s="593" t="s">
        <v>1984</v>
      </c>
      <c r="D584" s="510">
        <v>50</v>
      </c>
      <c r="E584" s="510">
        <v>3</v>
      </c>
      <c r="F584" s="581">
        <v>380</v>
      </c>
      <c r="G584" s="598">
        <v>11</v>
      </c>
      <c r="H584" s="594">
        <v>0.13300000000000001</v>
      </c>
      <c r="I584" s="594">
        <v>0.187</v>
      </c>
      <c r="J584" s="594">
        <v>1.873</v>
      </c>
      <c r="K584" s="594">
        <v>0.69599999999999995</v>
      </c>
      <c r="L584" s="594">
        <v>0.59899999999999998</v>
      </c>
      <c r="M584" s="594">
        <v>0.59899999999999998</v>
      </c>
      <c r="N584" s="594">
        <v>0.16</v>
      </c>
      <c r="O584" s="594">
        <v>6.1499999999999999E-2</v>
      </c>
      <c r="P584" s="594">
        <v>0.45700000000000002</v>
      </c>
      <c r="Q584" s="609">
        <v>0.45700000000000002</v>
      </c>
      <c r="R584" s="609">
        <v>0.45700000000000002</v>
      </c>
      <c r="S584" s="591">
        <v>20</v>
      </c>
      <c r="T584" s="595">
        <v>8.5389999999999997</v>
      </c>
      <c r="U584" s="595">
        <v>15.71</v>
      </c>
      <c r="V584" s="595">
        <v>1.4530000000000001</v>
      </c>
      <c r="W584" s="595"/>
      <c r="X584" s="595"/>
      <c r="Y584" s="595"/>
      <c r="Z584" s="595">
        <v>1.2999999999999999E-2</v>
      </c>
      <c r="AA584" s="595">
        <v>3.5999999999999997E-2</v>
      </c>
      <c r="AB584" s="581">
        <v>0.79</v>
      </c>
      <c r="AC584" s="581">
        <v>4.5999999999999999E-2</v>
      </c>
      <c r="AD584" s="592">
        <v>0.9</v>
      </c>
      <c r="AI584"/>
      <c r="AJ584"/>
    </row>
    <row r="585" spans="1:36" ht="30" x14ac:dyDescent="0.2">
      <c r="A585" s="510">
        <v>584</v>
      </c>
      <c r="B585" s="511" t="s">
        <v>1830</v>
      </c>
      <c r="C585" s="593" t="s">
        <v>1985</v>
      </c>
      <c r="D585" s="510">
        <v>50</v>
      </c>
      <c r="E585" s="510">
        <v>3</v>
      </c>
      <c r="F585" s="581">
        <v>400</v>
      </c>
      <c r="G585" s="598">
        <v>11</v>
      </c>
      <c r="H585" s="594">
        <v>0.13300000000000001</v>
      </c>
      <c r="I585" s="594">
        <v>0.187</v>
      </c>
      <c r="J585" s="594">
        <v>1.873</v>
      </c>
      <c r="K585" s="594">
        <v>0.69599999999999995</v>
      </c>
      <c r="L585" s="594">
        <v>0.59899999999999998</v>
      </c>
      <c r="M585" s="594">
        <v>0.59899999999999998</v>
      </c>
      <c r="N585" s="594">
        <v>0.16</v>
      </c>
      <c r="O585" s="594">
        <v>6.1499999999999999E-2</v>
      </c>
      <c r="P585" s="594">
        <v>0.45700000000000002</v>
      </c>
      <c r="Q585" s="609">
        <v>0.45700000000000002</v>
      </c>
      <c r="R585" s="609">
        <v>0.45700000000000002</v>
      </c>
      <c r="S585" s="591">
        <v>20</v>
      </c>
      <c r="T585" s="595">
        <v>8.5389999999999997</v>
      </c>
      <c r="U585" s="595">
        <v>15.71</v>
      </c>
      <c r="V585" s="595">
        <v>1.4530000000000001</v>
      </c>
      <c r="W585" s="595"/>
      <c r="X585" s="595"/>
      <c r="Y585" s="595"/>
      <c r="Z585" s="595">
        <v>1.2999999999999999E-2</v>
      </c>
      <c r="AA585" s="595">
        <v>3.5999999999999997E-2</v>
      </c>
      <c r="AB585" s="581">
        <v>0.79</v>
      </c>
      <c r="AC585" s="581">
        <v>4.5999999999999999E-2</v>
      </c>
      <c r="AD585" s="592">
        <v>0.9</v>
      </c>
      <c r="AI585"/>
      <c r="AJ585"/>
    </row>
    <row r="586" spans="1:36" ht="30" x14ac:dyDescent="0.2">
      <c r="A586" s="510">
        <v>585</v>
      </c>
      <c r="B586" s="511" t="s">
        <v>1830</v>
      </c>
      <c r="C586" s="593" t="s">
        <v>1986</v>
      </c>
      <c r="D586" s="510">
        <v>50</v>
      </c>
      <c r="E586" s="510">
        <v>3</v>
      </c>
      <c r="F586" s="581">
        <v>380</v>
      </c>
      <c r="G586" s="598">
        <v>10</v>
      </c>
      <c r="H586" s="594">
        <v>0.13300000000000001</v>
      </c>
      <c r="I586" s="594">
        <v>0.187</v>
      </c>
      <c r="J586" s="594">
        <v>1.873</v>
      </c>
      <c r="K586" s="594">
        <v>0.69599999999999995</v>
      </c>
      <c r="L586" s="594">
        <v>0.59899999999999998</v>
      </c>
      <c r="M586" s="594">
        <v>0.59899999999999998</v>
      </c>
      <c r="N586" s="594">
        <v>0.16</v>
      </c>
      <c r="O586" s="594">
        <v>6.1499999999999999E-2</v>
      </c>
      <c r="P586" s="594">
        <v>0.45700000000000002</v>
      </c>
      <c r="Q586" s="609">
        <v>0.45700000000000002</v>
      </c>
      <c r="R586" s="609">
        <v>0.45700000000000002</v>
      </c>
      <c r="S586" s="591">
        <v>20</v>
      </c>
      <c r="T586" s="595">
        <v>8.5389999999999997</v>
      </c>
      <c r="U586" s="595">
        <v>15.71</v>
      </c>
      <c r="V586" s="595">
        <v>1.4530000000000001</v>
      </c>
      <c r="W586" s="595"/>
      <c r="X586" s="595"/>
      <c r="Y586" s="595"/>
      <c r="Z586" s="595">
        <v>1.2999999999999999E-2</v>
      </c>
      <c r="AA586" s="595">
        <v>3.5999999999999997E-2</v>
      </c>
      <c r="AB586" s="581">
        <v>0.79</v>
      </c>
      <c r="AC586" s="581">
        <v>4.5999999999999999E-2</v>
      </c>
      <c r="AD586" s="592">
        <v>0.9</v>
      </c>
      <c r="AI586"/>
      <c r="AJ586"/>
    </row>
    <row r="587" spans="1:36" ht="30" x14ac:dyDescent="0.2">
      <c r="A587" s="510">
        <v>586</v>
      </c>
      <c r="B587" s="511" t="s">
        <v>1830</v>
      </c>
      <c r="C587" s="593" t="s">
        <v>1987</v>
      </c>
      <c r="D587" s="510">
        <v>50</v>
      </c>
      <c r="E587" s="510">
        <v>3</v>
      </c>
      <c r="F587" s="581">
        <v>400</v>
      </c>
      <c r="G587" s="598">
        <v>10</v>
      </c>
      <c r="H587" s="594">
        <v>0.13300000000000001</v>
      </c>
      <c r="I587" s="594">
        <v>0.187</v>
      </c>
      <c r="J587" s="594">
        <v>1.873</v>
      </c>
      <c r="K587" s="594">
        <v>0.69599999999999995</v>
      </c>
      <c r="L587" s="594">
        <v>0.59899999999999998</v>
      </c>
      <c r="M587" s="594">
        <v>0.59899999999999998</v>
      </c>
      <c r="N587" s="594">
        <v>0.16</v>
      </c>
      <c r="O587" s="594">
        <v>6.1499999999999999E-2</v>
      </c>
      <c r="P587" s="594">
        <v>0.45700000000000002</v>
      </c>
      <c r="Q587" s="609">
        <v>0.45700000000000002</v>
      </c>
      <c r="R587" s="609">
        <v>0.45700000000000002</v>
      </c>
      <c r="S587" s="591">
        <v>20</v>
      </c>
      <c r="T587" s="595">
        <v>8.5389999999999997</v>
      </c>
      <c r="U587" s="595">
        <v>15.71</v>
      </c>
      <c r="V587" s="595">
        <v>1.4530000000000001</v>
      </c>
      <c r="W587" s="595"/>
      <c r="X587" s="595"/>
      <c r="Y587" s="595"/>
      <c r="Z587" s="595">
        <v>1.2999999999999999E-2</v>
      </c>
      <c r="AA587" s="595">
        <v>3.5999999999999997E-2</v>
      </c>
      <c r="AB587" s="581">
        <v>0.79</v>
      </c>
      <c r="AC587" s="581">
        <v>4.5999999999999999E-2</v>
      </c>
      <c r="AD587" s="592">
        <v>0.9</v>
      </c>
      <c r="AI587"/>
      <c r="AJ587"/>
    </row>
    <row r="588" spans="1:36" ht="30" x14ac:dyDescent="0.2">
      <c r="A588" s="510">
        <v>587</v>
      </c>
      <c r="B588" s="511" t="s">
        <v>1830</v>
      </c>
      <c r="C588" s="593" t="s">
        <v>1988</v>
      </c>
      <c r="D588" s="510">
        <v>50</v>
      </c>
      <c r="E588" s="510">
        <v>3</v>
      </c>
      <c r="F588" s="581">
        <v>380</v>
      </c>
      <c r="G588" s="598">
        <v>8.8000000000000007</v>
      </c>
      <c r="H588" s="594">
        <v>0.13300000000000001</v>
      </c>
      <c r="I588" s="594">
        <v>0.187</v>
      </c>
      <c r="J588" s="594">
        <v>1.873</v>
      </c>
      <c r="K588" s="594">
        <v>0.69599999999999995</v>
      </c>
      <c r="L588" s="594">
        <v>0.59899999999999998</v>
      </c>
      <c r="M588" s="594">
        <v>0.59899999999999998</v>
      </c>
      <c r="N588" s="594">
        <v>0.16</v>
      </c>
      <c r="O588" s="594">
        <v>6.1499999999999999E-2</v>
      </c>
      <c r="P588" s="594">
        <v>0.45700000000000002</v>
      </c>
      <c r="Q588" s="609">
        <v>0.45700000000000002</v>
      </c>
      <c r="R588" s="609">
        <v>0.45700000000000002</v>
      </c>
      <c r="S588" s="591">
        <v>20</v>
      </c>
      <c r="T588" s="595">
        <v>8.5389999999999997</v>
      </c>
      <c r="U588" s="595">
        <v>15.71</v>
      </c>
      <c r="V588" s="595">
        <v>1.4530000000000001</v>
      </c>
      <c r="W588" s="595"/>
      <c r="X588" s="595"/>
      <c r="Y588" s="595"/>
      <c r="Z588" s="595">
        <v>1.2999999999999999E-2</v>
      </c>
      <c r="AA588" s="595">
        <v>3.5999999999999997E-2</v>
      </c>
      <c r="AB588" s="581">
        <v>0.79</v>
      </c>
      <c r="AC588" s="581">
        <v>4.5999999999999999E-2</v>
      </c>
      <c r="AD588" s="592">
        <v>0.9</v>
      </c>
      <c r="AI588"/>
      <c r="AJ588"/>
    </row>
    <row r="589" spans="1:36" ht="30" x14ac:dyDescent="0.2">
      <c r="A589" s="510">
        <v>588</v>
      </c>
      <c r="B589" s="511" t="s">
        <v>1830</v>
      </c>
      <c r="C589" s="593" t="s">
        <v>1989</v>
      </c>
      <c r="D589" s="510">
        <v>50</v>
      </c>
      <c r="E589" s="510">
        <v>3</v>
      </c>
      <c r="F589" s="581">
        <v>400</v>
      </c>
      <c r="G589" s="598">
        <v>8.8000000000000007</v>
      </c>
      <c r="H589" s="594">
        <v>0.13300000000000001</v>
      </c>
      <c r="I589" s="594">
        <v>0.187</v>
      </c>
      <c r="J589" s="594">
        <v>1.873</v>
      </c>
      <c r="K589" s="594">
        <v>0.69599999999999995</v>
      </c>
      <c r="L589" s="594">
        <v>0.59899999999999998</v>
      </c>
      <c r="M589" s="594">
        <v>0.59899999999999998</v>
      </c>
      <c r="N589" s="594">
        <v>0.16</v>
      </c>
      <c r="O589" s="594">
        <v>6.1499999999999999E-2</v>
      </c>
      <c r="P589" s="594">
        <v>0.45700000000000002</v>
      </c>
      <c r="Q589" s="609">
        <v>0.45700000000000002</v>
      </c>
      <c r="R589" s="609">
        <v>0.45700000000000002</v>
      </c>
      <c r="S589" s="591">
        <v>20</v>
      </c>
      <c r="T589" s="595">
        <v>8.5389999999999997</v>
      </c>
      <c r="U589" s="595">
        <v>15.71</v>
      </c>
      <c r="V589" s="595">
        <v>1.4530000000000001</v>
      </c>
      <c r="W589" s="595"/>
      <c r="X589" s="595"/>
      <c r="Y589" s="595"/>
      <c r="Z589" s="595">
        <v>1.2999999999999999E-2</v>
      </c>
      <c r="AA589" s="595">
        <v>3.5999999999999997E-2</v>
      </c>
      <c r="AB589" s="581">
        <v>0.79</v>
      </c>
      <c r="AC589" s="581">
        <v>4.5999999999999999E-2</v>
      </c>
      <c r="AD589" s="592">
        <v>0.9</v>
      </c>
      <c r="AI589"/>
      <c r="AJ589"/>
    </row>
    <row r="590" spans="1:36" ht="45" x14ac:dyDescent="0.2">
      <c r="A590" s="510">
        <v>589</v>
      </c>
      <c r="B590" s="511" t="s">
        <v>1830</v>
      </c>
      <c r="C590" s="593" t="s">
        <v>1990</v>
      </c>
      <c r="D590" s="510">
        <v>50</v>
      </c>
      <c r="E590" s="510">
        <v>3</v>
      </c>
      <c r="F590" s="581">
        <v>380</v>
      </c>
      <c r="G590" s="598">
        <v>14.5</v>
      </c>
      <c r="H590" s="594">
        <v>8.5400000000000004E-2</v>
      </c>
      <c r="I590" s="594">
        <v>0.121</v>
      </c>
      <c r="J590" s="594">
        <v>1.2090000000000001</v>
      </c>
      <c r="K590" s="594">
        <v>0.45</v>
      </c>
      <c r="L590" s="594">
        <v>0.60399999999999998</v>
      </c>
      <c r="M590" s="594">
        <v>0.60399999999999998</v>
      </c>
      <c r="N590" s="594">
        <v>0.14499999999999999</v>
      </c>
      <c r="O590" s="594">
        <v>5.6399999999999999E-2</v>
      </c>
      <c r="P590" s="594">
        <v>0.36599999999999999</v>
      </c>
      <c r="Q590" s="609">
        <v>0.36599999999999999</v>
      </c>
      <c r="R590" s="609">
        <v>0.36599999999999999</v>
      </c>
      <c r="S590" s="591">
        <v>20</v>
      </c>
      <c r="T590" s="595">
        <v>9.7430000000000003</v>
      </c>
      <c r="U590" s="595">
        <v>15.71</v>
      </c>
      <c r="V590" s="595">
        <v>1.4530000000000001</v>
      </c>
      <c r="W590" s="595"/>
      <c r="X590" s="595"/>
      <c r="Y590" s="595"/>
      <c r="Z590" s="595">
        <v>8.9999999999999993E-3</v>
      </c>
      <c r="AA590" s="595">
        <v>4.3999999999999997E-2</v>
      </c>
      <c r="AB590" s="581">
        <v>0.84</v>
      </c>
      <c r="AC590" s="581">
        <v>1.0999999999999999E-2</v>
      </c>
      <c r="AD590" s="592">
        <v>0.98</v>
      </c>
      <c r="AI590"/>
      <c r="AJ590"/>
    </row>
    <row r="591" spans="1:36" ht="45" x14ac:dyDescent="0.2">
      <c r="A591" s="510">
        <v>590</v>
      </c>
      <c r="B591" s="511" t="s">
        <v>1830</v>
      </c>
      <c r="C591" s="593" t="s">
        <v>1991</v>
      </c>
      <c r="D591" s="510">
        <v>50</v>
      </c>
      <c r="E591" s="510">
        <v>3</v>
      </c>
      <c r="F591" s="581">
        <v>400</v>
      </c>
      <c r="G591" s="598">
        <v>14.5</v>
      </c>
      <c r="H591" s="594">
        <v>8.5400000000000004E-2</v>
      </c>
      <c r="I591" s="594">
        <v>0.121</v>
      </c>
      <c r="J591" s="594">
        <v>1.2090000000000001</v>
      </c>
      <c r="K591" s="594">
        <v>0.45</v>
      </c>
      <c r="L591" s="594">
        <v>0.60399999999999998</v>
      </c>
      <c r="M591" s="594">
        <v>0.60399999999999998</v>
      </c>
      <c r="N591" s="594">
        <v>0.14499999999999999</v>
      </c>
      <c r="O591" s="594">
        <v>5.6399999999999999E-2</v>
      </c>
      <c r="P591" s="594">
        <v>0.36599999999999999</v>
      </c>
      <c r="Q591" s="609">
        <v>0.36599999999999999</v>
      </c>
      <c r="R591" s="609">
        <v>0.36599999999999999</v>
      </c>
      <c r="S591" s="591">
        <v>20</v>
      </c>
      <c r="T591" s="595">
        <v>9.7430000000000003</v>
      </c>
      <c r="U591" s="595">
        <v>15.71</v>
      </c>
      <c r="V591" s="595">
        <v>1.4530000000000001</v>
      </c>
      <c r="W591" s="595"/>
      <c r="X591" s="595"/>
      <c r="Y591" s="595"/>
      <c r="Z591" s="595">
        <v>8.9999999999999993E-3</v>
      </c>
      <c r="AA591" s="595">
        <v>4.3999999999999997E-2</v>
      </c>
      <c r="AB591" s="581">
        <v>0.84</v>
      </c>
      <c r="AC591" s="581">
        <v>1.0999999999999999E-2</v>
      </c>
      <c r="AD591" s="592">
        <v>0.98</v>
      </c>
      <c r="AI591"/>
      <c r="AJ591"/>
    </row>
    <row r="592" spans="1:36" ht="45" x14ac:dyDescent="0.2">
      <c r="A592" s="510">
        <v>591</v>
      </c>
      <c r="B592" s="511" t="s">
        <v>1830</v>
      </c>
      <c r="C592" s="593" t="s">
        <v>1992</v>
      </c>
      <c r="D592" s="510">
        <v>50</v>
      </c>
      <c r="E592" s="510">
        <v>3</v>
      </c>
      <c r="F592" s="581">
        <v>380</v>
      </c>
      <c r="G592" s="598">
        <v>14</v>
      </c>
      <c r="H592" s="594">
        <v>8.5400000000000004E-2</v>
      </c>
      <c r="I592" s="594">
        <v>0.121</v>
      </c>
      <c r="J592" s="594">
        <v>1.2090000000000001</v>
      </c>
      <c r="K592" s="594">
        <v>0.45</v>
      </c>
      <c r="L592" s="594">
        <v>0.60399999999999998</v>
      </c>
      <c r="M592" s="594">
        <v>0.60399999999999998</v>
      </c>
      <c r="N592" s="594">
        <v>0.14499999999999999</v>
      </c>
      <c r="O592" s="594">
        <v>5.6399999999999999E-2</v>
      </c>
      <c r="P592" s="594">
        <v>0.36599999999999999</v>
      </c>
      <c r="Q592" s="609">
        <v>0.36599999999999999</v>
      </c>
      <c r="R592" s="609">
        <v>0.36599999999999999</v>
      </c>
      <c r="S592" s="591">
        <v>20</v>
      </c>
      <c r="T592" s="595">
        <v>9.7430000000000003</v>
      </c>
      <c r="U592" s="595">
        <v>15.71</v>
      </c>
      <c r="V592" s="595">
        <v>1.4530000000000001</v>
      </c>
      <c r="W592" s="595"/>
      <c r="X592" s="595"/>
      <c r="Y592" s="595"/>
      <c r="Z592" s="595">
        <v>8.9999999999999993E-3</v>
      </c>
      <c r="AA592" s="595">
        <v>4.3999999999999997E-2</v>
      </c>
      <c r="AB592" s="581">
        <v>0.84</v>
      </c>
      <c r="AC592" s="581">
        <v>1.0999999999999999E-2</v>
      </c>
      <c r="AD592" s="592">
        <v>0.98</v>
      </c>
      <c r="AI592"/>
      <c r="AJ592"/>
    </row>
    <row r="593" spans="1:36" ht="45" x14ac:dyDescent="0.2">
      <c r="A593" s="510">
        <v>592</v>
      </c>
      <c r="B593" s="511" t="s">
        <v>1830</v>
      </c>
      <c r="C593" s="593" t="s">
        <v>1992</v>
      </c>
      <c r="D593" s="510">
        <v>50</v>
      </c>
      <c r="E593" s="510">
        <v>3</v>
      </c>
      <c r="F593" s="581">
        <v>400</v>
      </c>
      <c r="G593" s="598">
        <v>14</v>
      </c>
      <c r="H593" s="594">
        <v>8.5400000000000004E-2</v>
      </c>
      <c r="I593" s="594">
        <v>0.121</v>
      </c>
      <c r="J593" s="594">
        <v>1.2090000000000001</v>
      </c>
      <c r="K593" s="594">
        <v>0.45</v>
      </c>
      <c r="L593" s="594">
        <v>0.60399999999999998</v>
      </c>
      <c r="M593" s="594">
        <v>0.60399999999999998</v>
      </c>
      <c r="N593" s="594">
        <v>0.14499999999999999</v>
      </c>
      <c r="O593" s="594">
        <v>5.6399999999999999E-2</v>
      </c>
      <c r="P593" s="594">
        <v>0.36599999999999999</v>
      </c>
      <c r="Q593" s="609">
        <v>0.36599999999999999</v>
      </c>
      <c r="R593" s="609">
        <v>0.36599999999999999</v>
      </c>
      <c r="S593" s="591">
        <v>20</v>
      </c>
      <c r="T593" s="595">
        <v>9.7430000000000003</v>
      </c>
      <c r="U593" s="595">
        <v>15.71</v>
      </c>
      <c r="V593" s="595">
        <v>1.4530000000000001</v>
      </c>
      <c r="W593" s="595"/>
      <c r="X593" s="595"/>
      <c r="Y593" s="595"/>
      <c r="Z593" s="595">
        <v>8.9999999999999993E-3</v>
      </c>
      <c r="AA593" s="595">
        <v>4.3999999999999997E-2</v>
      </c>
      <c r="AB593" s="581">
        <v>0.84</v>
      </c>
      <c r="AC593" s="581">
        <v>1.0999999999999999E-2</v>
      </c>
      <c r="AD593" s="592">
        <v>0.98</v>
      </c>
      <c r="AI593"/>
      <c r="AJ593"/>
    </row>
    <row r="594" spans="1:36" ht="30" x14ac:dyDescent="0.2">
      <c r="A594" s="510">
        <v>593</v>
      </c>
      <c r="B594" s="511" t="s">
        <v>1830</v>
      </c>
      <c r="C594" s="593" t="s">
        <v>1993</v>
      </c>
      <c r="D594" s="510">
        <v>50</v>
      </c>
      <c r="E594" s="510">
        <v>3</v>
      </c>
      <c r="F594" s="581">
        <v>380</v>
      </c>
      <c r="G594" s="598">
        <v>13.5</v>
      </c>
      <c r="H594" s="594">
        <v>8.5400000000000004E-2</v>
      </c>
      <c r="I594" s="594">
        <v>0.121</v>
      </c>
      <c r="J594" s="594">
        <v>1.2090000000000001</v>
      </c>
      <c r="K594" s="594">
        <v>0.45</v>
      </c>
      <c r="L594" s="594">
        <v>0.60399999999999998</v>
      </c>
      <c r="M594" s="594">
        <v>0.60399999999999998</v>
      </c>
      <c r="N594" s="594">
        <v>0.14499999999999999</v>
      </c>
      <c r="O594" s="594">
        <v>5.6399999999999999E-2</v>
      </c>
      <c r="P594" s="594">
        <v>0.36599999999999999</v>
      </c>
      <c r="Q594" s="609">
        <v>0.36599999999999999</v>
      </c>
      <c r="R594" s="609">
        <v>0.36599999999999999</v>
      </c>
      <c r="S594" s="591">
        <v>20</v>
      </c>
      <c r="T594" s="595">
        <v>9.7430000000000003</v>
      </c>
      <c r="U594" s="595">
        <v>15.71</v>
      </c>
      <c r="V594" s="595">
        <v>1.4530000000000001</v>
      </c>
      <c r="W594" s="595"/>
      <c r="X594" s="595"/>
      <c r="Y594" s="595"/>
      <c r="Z594" s="595">
        <v>8.9999999999999993E-3</v>
      </c>
      <c r="AA594" s="595">
        <v>4.3999999999999997E-2</v>
      </c>
      <c r="AB594" s="581">
        <v>0.84</v>
      </c>
      <c r="AC594" s="581">
        <v>1.0999999999999999E-2</v>
      </c>
      <c r="AD594" s="592">
        <v>0.98</v>
      </c>
      <c r="AI594"/>
      <c r="AJ594"/>
    </row>
    <row r="595" spans="1:36" ht="30" x14ac:dyDescent="0.2">
      <c r="A595" s="510">
        <v>594</v>
      </c>
      <c r="B595" s="511" t="s">
        <v>1830</v>
      </c>
      <c r="C595" s="593" t="s">
        <v>1994</v>
      </c>
      <c r="D595" s="510">
        <v>50</v>
      </c>
      <c r="E595" s="510">
        <v>3</v>
      </c>
      <c r="F595" s="581">
        <v>400</v>
      </c>
      <c r="G595" s="598">
        <v>13.5</v>
      </c>
      <c r="H595" s="594">
        <v>8.5400000000000004E-2</v>
      </c>
      <c r="I595" s="594">
        <v>0.121</v>
      </c>
      <c r="J595" s="594">
        <v>1.2090000000000001</v>
      </c>
      <c r="K595" s="594">
        <v>0.45</v>
      </c>
      <c r="L595" s="594">
        <v>0.60399999999999998</v>
      </c>
      <c r="M595" s="594">
        <v>0.60399999999999998</v>
      </c>
      <c r="N595" s="594">
        <v>0.14499999999999999</v>
      </c>
      <c r="O595" s="594">
        <v>5.6399999999999999E-2</v>
      </c>
      <c r="P595" s="594">
        <v>0.36599999999999999</v>
      </c>
      <c r="Q595" s="609">
        <v>0.36599999999999999</v>
      </c>
      <c r="R595" s="609">
        <v>0.36599999999999999</v>
      </c>
      <c r="S595" s="591">
        <v>20</v>
      </c>
      <c r="T595" s="595">
        <v>9.7430000000000003</v>
      </c>
      <c r="U595" s="595">
        <v>15.71</v>
      </c>
      <c r="V595" s="595">
        <v>1.4530000000000001</v>
      </c>
      <c r="W595" s="595"/>
      <c r="X595" s="595"/>
      <c r="Y595" s="595"/>
      <c r="Z595" s="595">
        <v>8.9999999999999993E-3</v>
      </c>
      <c r="AA595" s="595">
        <v>4.3999999999999997E-2</v>
      </c>
      <c r="AB595" s="581">
        <v>0.84</v>
      </c>
      <c r="AC595" s="581">
        <v>1.0999999999999999E-2</v>
      </c>
      <c r="AD595" s="592">
        <v>0.98</v>
      </c>
      <c r="AI595"/>
      <c r="AJ595"/>
    </row>
    <row r="596" spans="1:36" ht="30" x14ac:dyDescent="0.2">
      <c r="A596" s="510">
        <v>595</v>
      </c>
      <c r="B596" s="511" t="s">
        <v>1830</v>
      </c>
      <c r="C596" s="593" t="s">
        <v>1995</v>
      </c>
      <c r="D596" s="510">
        <v>50</v>
      </c>
      <c r="E596" s="510">
        <v>3</v>
      </c>
      <c r="F596" s="581">
        <v>380</v>
      </c>
      <c r="G596" s="598">
        <v>12.5</v>
      </c>
      <c r="H596" s="594">
        <v>8.5400000000000004E-2</v>
      </c>
      <c r="I596" s="594">
        <v>0.121</v>
      </c>
      <c r="J596" s="594">
        <v>1.2090000000000001</v>
      </c>
      <c r="K596" s="594">
        <v>0.45</v>
      </c>
      <c r="L596" s="594">
        <v>0.60399999999999998</v>
      </c>
      <c r="M596" s="594">
        <v>0.60399999999999998</v>
      </c>
      <c r="N596" s="594">
        <v>0.14499999999999999</v>
      </c>
      <c r="O596" s="594">
        <v>5.6399999999999999E-2</v>
      </c>
      <c r="P596" s="594">
        <v>0.36599999999999999</v>
      </c>
      <c r="Q596" s="609">
        <v>0.36599999999999999</v>
      </c>
      <c r="R596" s="609">
        <v>0.36599999999999999</v>
      </c>
      <c r="S596" s="591">
        <v>20</v>
      </c>
      <c r="T596" s="595">
        <v>9.7430000000000003</v>
      </c>
      <c r="U596" s="595">
        <v>15.71</v>
      </c>
      <c r="V596" s="595">
        <v>1.4530000000000001</v>
      </c>
      <c r="W596" s="595"/>
      <c r="X596" s="595"/>
      <c r="Y596" s="595"/>
      <c r="Z596" s="595">
        <v>8.9999999999999993E-3</v>
      </c>
      <c r="AA596" s="595">
        <v>4.3999999999999997E-2</v>
      </c>
      <c r="AB596" s="581">
        <v>0.84</v>
      </c>
      <c r="AC596" s="581">
        <v>1.0999999999999999E-2</v>
      </c>
      <c r="AD596" s="592">
        <v>0.98</v>
      </c>
      <c r="AI596"/>
      <c r="AJ596"/>
    </row>
    <row r="597" spans="1:36" ht="30" x14ac:dyDescent="0.2">
      <c r="A597" s="510">
        <v>596</v>
      </c>
      <c r="B597" s="511" t="s">
        <v>1830</v>
      </c>
      <c r="C597" s="593" t="s">
        <v>1996</v>
      </c>
      <c r="D597" s="510">
        <v>50</v>
      </c>
      <c r="E597" s="510">
        <v>3</v>
      </c>
      <c r="F597" s="581">
        <v>400</v>
      </c>
      <c r="G597" s="598">
        <v>12.5</v>
      </c>
      <c r="H597" s="594">
        <v>8.5400000000000004E-2</v>
      </c>
      <c r="I597" s="594">
        <v>0.121</v>
      </c>
      <c r="J597" s="594">
        <v>1.2090000000000001</v>
      </c>
      <c r="K597" s="594">
        <v>0.45</v>
      </c>
      <c r="L597" s="594">
        <v>0.60399999999999998</v>
      </c>
      <c r="M597" s="594">
        <v>0.60399999999999998</v>
      </c>
      <c r="N597" s="594">
        <v>0.14499999999999999</v>
      </c>
      <c r="O597" s="594">
        <v>5.6399999999999999E-2</v>
      </c>
      <c r="P597" s="594">
        <v>0.36599999999999999</v>
      </c>
      <c r="Q597" s="609">
        <v>0.36599999999999999</v>
      </c>
      <c r="R597" s="609">
        <v>0.36599999999999999</v>
      </c>
      <c r="S597" s="591">
        <v>20</v>
      </c>
      <c r="T597" s="595">
        <v>9.7430000000000003</v>
      </c>
      <c r="U597" s="595">
        <v>15.71</v>
      </c>
      <c r="V597" s="595">
        <v>1.4530000000000001</v>
      </c>
      <c r="W597" s="595"/>
      <c r="X597" s="595"/>
      <c r="Y597" s="595"/>
      <c r="Z597" s="595">
        <v>8.9999999999999993E-3</v>
      </c>
      <c r="AA597" s="595">
        <v>4.3999999999999997E-2</v>
      </c>
      <c r="AB597" s="581">
        <v>0.84</v>
      </c>
      <c r="AC597" s="581">
        <v>1.0999999999999999E-2</v>
      </c>
      <c r="AD597" s="592">
        <v>0.98</v>
      </c>
      <c r="AI597"/>
      <c r="AJ597"/>
    </row>
    <row r="598" spans="1:36" ht="30" x14ac:dyDescent="0.2">
      <c r="A598" s="510">
        <v>597</v>
      </c>
      <c r="B598" s="511" t="s">
        <v>1830</v>
      </c>
      <c r="C598" s="593" t="s">
        <v>1997</v>
      </c>
      <c r="D598" s="510">
        <v>50</v>
      </c>
      <c r="E598" s="510">
        <v>3</v>
      </c>
      <c r="F598" s="581">
        <v>380</v>
      </c>
      <c r="G598" s="598">
        <v>10.8</v>
      </c>
      <c r="H598" s="594">
        <v>8.5400000000000004E-2</v>
      </c>
      <c r="I598" s="594">
        <v>0.121</v>
      </c>
      <c r="J598" s="594">
        <v>1.2090000000000001</v>
      </c>
      <c r="K598" s="594">
        <v>0.45</v>
      </c>
      <c r="L598" s="594">
        <v>0.60399999999999998</v>
      </c>
      <c r="M598" s="594">
        <v>0.60399999999999998</v>
      </c>
      <c r="N598" s="594">
        <v>0.14499999999999999</v>
      </c>
      <c r="O598" s="594">
        <v>5.6399999999999999E-2</v>
      </c>
      <c r="P598" s="594">
        <v>0.36599999999999999</v>
      </c>
      <c r="Q598" s="609">
        <v>0.36599999999999999</v>
      </c>
      <c r="R598" s="609">
        <v>0.36599999999999999</v>
      </c>
      <c r="S598" s="591">
        <v>20</v>
      </c>
      <c r="T598" s="595">
        <v>9.7430000000000003</v>
      </c>
      <c r="U598" s="595">
        <v>15.71</v>
      </c>
      <c r="V598" s="595">
        <v>1.4530000000000001</v>
      </c>
      <c r="W598" s="595"/>
      <c r="X598" s="595"/>
      <c r="Y598" s="595"/>
      <c r="Z598" s="595">
        <v>8.9999999999999993E-3</v>
      </c>
      <c r="AA598" s="595">
        <v>4.3999999999999997E-2</v>
      </c>
      <c r="AB598" s="581">
        <v>0.84</v>
      </c>
      <c r="AC598" s="581">
        <v>1.0999999999999999E-2</v>
      </c>
      <c r="AD598" s="592">
        <v>0.98</v>
      </c>
      <c r="AI598"/>
      <c r="AJ598"/>
    </row>
    <row r="599" spans="1:36" ht="30" x14ac:dyDescent="0.2">
      <c r="A599" s="510">
        <v>598</v>
      </c>
      <c r="B599" s="511" t="s">
        <v>1830</v>
      </c>
      <c r="C599" s="593" t="s">
        <v>1998</v>
      </c>
      <c r="D599" s="510">
        <v>50</v>
      </c>
      <c r="E599" s="510">
        <v>3</v>
      </c>
      <c r="F599" s="581">
        <v>400</v>
      </c>
      <c r="G599" s="598">
        <v>10.8</v>
      </c>
      <c r="H599" s="594">
        <v>8.5400000000000004E-2</v>
      </c>
      <c r="I599" s="594">
        <v>0.121</v>
      </c>
      <c r="J599" s="594">
        <v>1.2090000000000001</v>
      </c>
      <c r="K599" s="594">
        <v>0.45</v>
      </c>
      <c r="L599" s="594">
        <v>0.60399999999999998</v>
      </c>
      <c r="M599" s="594">
        <v>0.60399999999999998</v>
      </c>
      <c r="N599" s="594">
        <v>0.14499999999999999</v>
      </c>
      <c r="O599" s="594">
        <v>5.6399999999999999E-2</v>
      </c>
      <c r="P599" s="594">
        <v>0.36599999999999999</v>
      </c>
      <c r="Q599" s="609">
        <v>0.36599999999999999</v>
      </c>
      <c r="R599" s="609">
        <v>0.36599999999999999</v>
      </c>
      <c r="S599" s="591">
        <v>20</v>
      </c>
      <c r="T599" s="595">
        <v>9.7430000000000003</v>
      </c>
      <c r="U599" s="595">
        <v>15.71</v>
      </c>
      <c r="V599" s="595">
        <v>1.4530000000000001</v>
      </c>
      <c r="W599" s="595"/>
      <c r="X599" s="595"/>
      <c r="Y599" s="595"/>
      <c r="Z599" s="595">
        <v>8.9999999999999993E-3</v>
      </c>
      <c r="AA599" s="595">
        <v>4.3999999999999997E-2</v>
      </c>
      <c r="AB599" s="581">
        <v>0.84</v>
      </c>
      <c r="AC599" s="581">
        <v>1.0999999999999999E-2</v>
      </c>
      <c r="AD599" s="592">
        <v>0.98</v>
      </c>
      <c r="AI599"/>
      <c r="AJ599"/>
    </row>
    <row r="600" spans="1:36" ht="45" x14ac:dyDescent="0.2">
      <c r="A600" s="510">
        <v>599</v>
      </c>
      <c r="B600" s="511" t="s">
        <v>1830</v>
      </c>
      <c r="C600" s="593" t="s">
        <v>1999</v>
      </c>
      <c r="D600" s="510">
        <v>50</v>
      </c>
      <c r="E600" s="510">
        <v>3</v>
      </c>
      <c r="F600" s="581">
        <v>380</v>
      </c>
      <c r="G600" s="598">
        <v>16</v>
      </c>
      <c r="H600" s="594">
        <v>8.5000000000000006E-2</v>
      </c>
      <c r="I600" s="594">
        <v>0.124</v>
      </c>
      <c r="J600" s="594">
        <v>1.224</v>
      </c>
      <c r="K600" s="594">
        <v>0.45300000000000001</v>
      </c>
      <c r="L600" s="594">
        <v>0.67959999999999998</v>
      </c>
      <c r="M600" s="594">
        <v>0.67959999999999998</v>
      </c>
      <c r="N600" s="594">
        <v>0.14899999999999999</v>
      </c>
      <c r="O600" s="594">
        <v>5.5E-2</v>
      </c>
      <c r="P600" s="594">
        <v>0.314</v>
      </c>
      <c r="Q600" s="609">
        <v>0.314</v>
      </c>
      <c r="R600" s="609">
        <v>0.314</v>
      </c>
      <c r="S600" s="591">
        <v>20</v>
      </c>
      <c r="T600" s="595">
        <v>10.884</v>
      </c>
      <c r="U600" s="595">
        <v>15.71</v>
      </c>
      <c r="V600" s="595">
        <v>1.4530000000000001</v>
      </c>
      <c r="W600" s="595"/>
      <c r="X600" s="595"/>
      <c r="Y600" s="595"/>
      <c r="Z600" s="595">
        <v>0.01</v>
      </c>
      <c r="AA600" s="595">
        <v>4.2000000000000003E-2</v>
      </c>
      <c r="AB600" s="581">
        <v>0.84</v>
      </c>
      <c r="AC600" s="581">
        <v>1.0999999999999999E-2</v>
      </c>
      <c r="AD600" s="592">
        <v>1.1000000000000001</v>
      </c>
      <c r="AI600"/>
      <c r="AJ600"/>
    </row>
    <row r="601" spans="1:36" ht="45" x14ac:dyDescent="0.2">
      <c r="A601" s="510">
        <v>600</v>
      </c>
      <c r="B601" s="511" t="s">
        <v>1830</v>
      </c>
      <c r="C601" s="593" t="s">
        <v>2000</v>
      </c>
      <c r="D601" s="510">
        <v>50</v>
      </c>
      <c r="E601" s="510">
        <v>3</v>
      </c>
      <c r="F601" s="581">
        <v>400</v>
      </c>
      <c r="G601" s="598">
        <v>16</v>
      </c>
      <c r="H601" s="594">
        <v>8.5000000000000006E-2</v>
      </c>
      <c r="I601" s="594">
        <v>0.124</v>
      </c>
      <c r="J601" s="594">
        <v>1.224</v>
      </c>
      <c r="K601" s="594">
        <v>0.45300000000000001</v>
      </c>
      <c r="L601" s="594">
        <v>0.67959999999999998</v>
      </c>
      <c r="M601" s="594">
        <v>0.67959999999999998</v>
      </c>
      <c r="N601" s="594">
        <v>0.14899999999999999</v>
      </c>
      <c r="O601" s="594">
        <v>5.5E-2</v>
      </c>
      <c r="P601" s="594">
        <v>0.314</v>
      </c>
      <c r="Q601" s="609">
        <v>0.314</v>
      </c>
      <c r="R601" s="609">
        <v>0.314</v>
      </c>
      <c r="S601" s="591">
        <v>20</v>
      </c>
      <c r="T601" s="595">
        <v>10.884</v>
      </c>
      <c r="U601" s="595">
        <v>15.71</v>
      </c>
      <c r="V601" s="595">
        <v>1.4530000000000001</v>
      </c>
      <c r="W601" s="595"/>
      <c r="X601" s="595"/>
      <c r="Y601" s="595"/>
      <c r="Z601" s="595">
        <v>0.01</v>
      </c>
      <c r="AA601" s="595">
        <v>4.2000000000000003E-2</v>
      </c>
      <c r="AB601" s="581">
        <v>0.84</v>
      </c>
      <c r="AC601" s="581">
        <v>1.0999999999999999E-2</v>
      </c>
      <c r="AD601" s="592">
        <v>1.1000000000000001</v>
      </c>
      <c r="AI601"/>
      <c r="AJ601"/>
    </row>
    <row r="602" spans="1:36" ht="45" x14ac:dyDescent="0.2">
      <c r="A602" s="510">
        <v>601</v>
      </c>
      <c r="B602" s="511" t="s">
        <v>1830</v>
      </c>
      <c r="C602" s="593" t="s">
        <v>2001</v>
      </c>
      <c r="D602" s="510">
        <v>50</v>
      </c>
      <c r="E602" s="510">
        <v>3</v>
      </c>
      <c r="F602" s="581">
        <v>380</v>
      </c>
      <c r="G602" s="598">
        <v>15.5</v>
      </c>
      <c r="H602" s="594">
        <v>8.5000000000000006E-2</v>
      </c>
      <c r="I602" s="594">
        <v>0.124</v>
      </c>
      <c r="J602" s="594">
        <v>1.224</v>
      </c>
      <c r="K602" s="594">
        <v>0.45300000000000001</v>
      </c>
      <c r="L602" s="594">
        <v>0.67959999999999998</v>
      </c>
      <c r="M602" s="594">
        <v>0.67959999999999998</v>
      </c>
      <c r="N602" s="594">
        <v>0.14899999999999999</v>
      </c>
      <c r="O602" s="594">
        <v>5.5E-2</v>
      </c>
      <c r="P602" s="594">
        <v>0.314</v>
      </c>
      <c r="Q602" s="609">
        <v>0.314</v>
      </c>
      <c r="R602" s="609">
        <v>0.314</v>
      </c>
      <c r="S602" s="591">
        <v>20</v>
      </c>
      <c r="T602" s="595">
        <v>10.884</v>
      </c>
      <c r="U602" s="595">
        <v>15.71</v>
      </c>
      <c r="V602" s="595">
        <v>1.4530000000000001</v>
      </c>
      <c r="W602" s="595"/>
      <c r="X602" s="595"/>
      <c r="Y602" s="595"/>
      <c r="Z602" s="595">
        <v>0.01</v>
      </c>
      <c r="AA602" s="595">
        <v>4.2000000000000003E-2</v>
      </c>
      <c r="AB602" s="581">
        <v>0.84</v>
      </c>
      <c r="AC602" s="581">
        <v>1.0999999999999999E-2</v>
      </c>
      <c r="AD602" s="592">
        <v>1.1000000000000001</v>
      </c>
      <c r="AI602"/>
      <c r="AJ602"/>
    </row>
    <row r="603" spans="1:36" ht="45" x14ac:dyDescent="0.2">
      <c r="A603" s="510">
        <v>602</v>
      </c>
      <c r="B603" s="511" t="s">
        <v>1830</v>
      </c>
      <c r="C603" s="593" t="s">
        <v>2001</v>
      </c>
      <c r="D603" s="510">
        <v>50</v>
      </c>
      <c r="E603" s="510">
        <v>3</v>
      </c>
      <c r="F603" s="581">
        <v>400</v>
      </c>
      <c r="G603" s="598">
        <v>15.5</v>
      </c>
      <c r="H603" s="594">
        <v>8.5000000000000006E-2</v>
      </c>
      <c r="I603" s="594">
        <v>0.124</v>
      </c>
      <c r="J603" s="594">
        <v>1.224</v>
      </c>
      <c r="K603" s="594">
        <v>0.45300000000000001</v>
      </c>
      <c r="L603" s="594">
        <v>0.67959999999999998</v>
      </c>
      <c r="M603" s="594">
        <v>0.67959999999999998</v>
      </c>
      <c r="N603" s="594">
        <v>0.14899999999999999</v>
      </c>
      <c r="O603" s="594">
        <v>5.5E-2</v>
      </c>
      <c r="P603" s="594">
        <v>0.314</v>
      </c>
      <c r="Q603" s="609">
        <v>0.314</v>
      </c>
      <c r="R603" s="609">
        <v>0.314</v>
      </c>
      <c r="S603" s="591">
        <v>20</v>
      </c>
      <c r="T603" s="595">
        <v>10.884</v>
      </c>
      <c r="U603" s="595">
        <v>15.71</v>
      </c>
      <c r="V603" s="595">
        <v>1.4530000000000001</v>
      </c>
      <c r="W603" s="595"/>
      <c r="X603" s="595"/>
      <c r="Y603" s="595"/>
      <c r="Z603" s="595">
        <v>0.01</v>
      </c>
      <c r="AA603" s="595">
        <v>4.2000000000000003E-2</v>
      </c>
      <c r="AB603" s="581">
        <v>0.84</v>
      </c>
      <c r="AC603" s="581">
        <v>1.0999999999999999E-2</v>
      </c>
      <c r="AD603" s="592">
        <v>1.1000000000000001</v>
      </c>
      <c r="AI603"/>
      <c r="AJ603"/>
    </row>
    <row r="604" spans="1:36" ht="30" x14ac:dyDescent="0.2">
      <c r="A604" s="510">
        <v>603</v>
      </c>
      <c r="B604" s="511" t="s">
        <v>1830</v>
      </c>
      <c r="C604" s="593" t="s">
        <v>2002</v>
      </c>
      <c r="D604" s="510">
        <v>50</v>
      </c>
      <c r="E604" s="510">
        <v>3</v>
      </c>
      <c r="F604" s="581">
        <v>380</v>
      </c>
      <c r="G604" s="598">
        <v>15</v>
      </c>
      <c r="H604" s="594">
        <v>8.5000000000000006E-2</v>
      </c>
      <c r="I604" s="594">
        <v>0.124</v>
      </c>
      <c r="J604" s="594">
        <v>1.224</v>
      </c>
      <c r="K604" s="594">
        <v>0.45300000000000001</v>
      </c>
      <c r="L604" s="594">
        <v>0.67959999999999998</v>
      </c>
      <c r="M604" s="594">
        <v>0.67959999999999998</v>
      </c>
      <c r="N604" s="594">
        <v>0.14899999999999999</v>
      </c>
      <c r="O604" s="594">
        <v>5.5E-2</v>
      </c>
      <c r="P604" s="594">
        <v>0.314</v>
      </c>
      <c r="Q604" s="609">
        <v>0.314</v>
      </c>
      <c r="R604" s="609">
        <v>0.314</v>
      </c>
      <c r="S604" s="591">
        <v>20</v>
      </c>
      <c r="T604" s="595">
        <v>10.884</v>
      </c>
      <c r="U604" s="595">
        <v>15.71</v>
      </c>
      <c r="V604" s="595">
        <v>1.4530000000000001</v>
      </c>
      <c r="W604" s="595"/>
      <c r="X604" s="595"/>
      <c r="Y604" s="595"/>
      <c r="Z604" s="595">
        <v>0.01</v>
      </c>
      <c r="AA604" s="595">
        <v>4.2000000000000003E-2</v>
      </c>
      <c r="AB604" s="581">
        <v>0.84</v>
      </c>
      <c r="AC604" s="581">
        <v>1.0999999999999999E-2</v>
      </c>
      <c r="AD604" s="592">
        <v>1.1000000000000001</v>
      </c>
      <c r="AI604"/>
      <c r="AJ604"/>
    </row>
    <row r="605" spans="1:36" ht="30" x14ac:dyDescent="0.2">
      <c r="A605" s="510">
        <v>604</v>
      </c>
      <c r="B605" s="511" t="s">
        <v>1830</v>
      </c>
      <c r="C605" s="593" t="s">
        <v>2003</v>
      </c>
      <c r="D605" s="510">
        <v>50</v>
      </c>
      <c r="E605" s="510">
        <v>3</v>
      </c>
      <c r="F605" s="581">
        <v>400</v>
      </c>
      <c r="G605" s="598">
        <v>15</v>
      </c>
      <c r="H605" s="594">
        <v>8.5000000000000006E-2</v>
      </c>
      <c r="I605" s="594">
        <v>0.124</v>
      </c>
      <c r="J605" s="594">
        <v>1.224</v>
      </c>
      <c r="K605" s="594">
        <v>0.45300000000000001</v>
      </c>
      <c r="L605" s="594">
        <v>0.67959999999999998</v>
      </c>
      <c r="M605" s="594">
        <v>0.67959999999999998</v>
      </c>
      <c r="N605" s="594">
        <v>0.14899999999999999</v>
      </c>
      <c r="O605" s="594">
        <v>5.5E-2</v>
      </c>
      <c r="P605" s="594">
        <v>0.314</v>
      </c>
      <c r="Q605" s="609">
        <v>0.314</v>
      </c>
      <c r="R605" s="609">
        <v>0.314</v>
      </c>
      <c r="S605" s="591">
        <v>20</v>
      </c>
      <c r="T605" s="595">
        <v>10.884</v>
      </c>
      <c r="U605" s="595">
        <v>15.71</v>
      </c>
      <c r="V605" s="595">
        <v>1.4530000000000001</v>
      </c>
      <c r="W605" s="595"/>
      <c r="X605" s="595"/>
      <c r="Y605" s="595"/>
      <c r="Z605" s="595">
        <v>0.01</v>
      </c>
      <c r="AA605" s="595">
        <v>4.2000000000000003E-2</v>
      </c>
      <c r="AB605" s="581">
        <v>0.84</v>
      </c>
      <c r="AC605" s="581">
        <v>1.0999999999999999E-2</v>
      </c>
      <c r="AD605" s="592">
        <v>1.1000000000000001</v>
      </c>
      <c r="AI605"/>
      <c r="AJ605"/>
    </row>
    <row r="606" spans="1:36" ht="30" x14ac:dyDescent="0.2">
      <c r="A606" s="510">
        <v>605</v>
      </c>
      <c r="B606" s="511" t="s">
        <v>1830</v>
      </c>
      <c r="C606" s="593" t="s">
        <v>2004</v>
      </c>
      <c r="D606" s="510">
        <v>50</v>
      </c>
      <c r="E606" s="510">
        <v>3</v>
      </c>
      <c r="F606" s="581">
        <v>380</v>
      </c>
      <c r="G606" s="598">
        <v>14</v>
      </c>
      <c r="H606" s="594">
        <v>8.5000000000000006E-2</v>
      </c>
      <c r="I606" s="594">
        <v>0.124</v>
      </c>
      <c r="J606" s="594">
        <v>1.224</v>
      </c>
      <c r="K606" s="594">
        <v>0.45300000000000001</v>
      </c>
      <c r="L606" s="594">
        <v>0.67959999999999998</v>
      </c>
      <c r="M606" s="594">
        <v>0.67959999999999998</v>
      </c>
      <c r="N606" s="594">
        <v>0.14899999999999999</v>
      </c>
      <c r="O606" s="594">
        <v>5.5E-2</v>
      </c>
      <c r="P606" s="594">
        <v>0.314</v>
      </c>
      <c r="Q606" s="609">
        <v>0.314</v>
      </c>
      <c r="R606" s="609">
        <v>0.314</v>
      </c>
      <c r="S606" s="591">
        <v>20</v>
      </c>
      <c r="T606" s="595">
        <v>10.884</v>
      </c>
      <c r="U606" s="595">
        <v>15.71</v>
      </c>
      <c r="V606" s="595">
        <v>1.4530000000000001</v>
      </c>
      <c r="W606" s="595"/>
      <c r="X606" s="595"/>
      <c r="Y606" s="595"/>
      <c r="Z606" s="595">
        <v>0.01</v>
      </c>
      <c r="AA606" s="595">
        <v>4.2000000000000003E-2</v>
      </c>
      <c r="AB606" s="581">
        <v>0.84</v>
      </c>
      <c r="AC606" s="581">
        <v>1.0999999999999999E-2</v>
      </c>
      <c r="AD606" s="592">
        <v>1.1000000000000001</v>
      </c>
      <c r="AI606"/>
      <c r="AJ606"/>
    </row>
    <row r="607" spans="1:36" ht="30" x14ac:dyDescent="0.2">
      <c r="A607" s="510">
        <v>606</v>
      </c>
      <c r="B607" s="511" t="s">
        <v>1830</v>
      </c>
      <c r="C607" s="593" t="s">
        <v>2005</v>
      </c>
      <c r="D607" s="510">
        <v>50</v>
      </c>
      <c r="E607" s="510">
        <v>3</v>
      </c>
      <c r="F607" s="581">
        <v>400</v>
      </c>
      <c r="G607" s="598">
        <v>14</v>
      </c>
      <c r="H607" s="594">
        <v>8.5000000000000006E-2</v>
      </c>
      <c r="I607" s="594">
        <v>0.124</v>
      </c>
      <c r="J607" s="594">
        <v>1.224</v>
      </c>
      <c r="K607" s="594">
        <v>0.45300000000000001</v>
      </c>
      <c r="L607" s="594">
        <v>0.67959999999999998</v>
      </c>
      <c r="M607" s="594">
        <v>0.67959999999999998</v>
      </c>
      <c r="N607" s="594">
        <v>0.14899999999999999</v>
      </c>
      <c r="O607" s="594">
        <v>5.5E-2</v>
      </c>
      <c r="P607" s="594">
        <v>0.314</v>
      </c>
      <c r="Q607" s="609">
        <v>0.314</v>
      </c>
      <c r="R607" s="609">
        <v>0.314</v>
      </c>
      <c r="S607" s="591">
        <v>20</v>
      </c>
      <c r="T607" s="595">
        <v>10.884</v>
      </c>
      <c r="U607" s="595">
        <v>15.71</v>
      </c>
      <c r="V607" s="595">
        <v>1.4530000000000001</v>
      </c>
      <c r="W607" s="595"/>
      <c r="X607" s="595"/>
      <c r="Y607" s="595"/>
      <c r="Z607" s="595">
        <v>0.01</v>
      </c>
      <c r="AA607" s="595">
        <v>4.2000000000000003E-2</v>
      </c>
      <c r="AB607" s="581">
        <v>0.84</v>
      </c>
      <c r="AC607" s="581">
        <v>1.0999999999999999E-2</v>
      </c>
      <c r="AD607" s="592">
        <v>1.1000000000000001</v>
      </c>
      <c r="AI607"/>
      <c r="AJ607"/>
    </row>
    <row r="608" spans="1:36" ht="30" x14ac:dyDescent="0.2">
      <c r="A608" s="510">
        <v>607</v>
      </c>
      <c r="B608" s="511" t="s">
        <v>1830</v>
      </c>
      <c r="C608" s="593" t="s">
        <v>2006</v>
      </c>
      <c r="D608" s="510">
        <v>50</v>
      </c>
      <c r="E608" s="510">
        <v>3</v>
      </c>
      <c r="F608" s="581">
        <v>380</v>
      </c>
      <c r="G608" s="598">
        <v>12</v>
      </c>
      <c r="H608" s="594">
        <v>8.5000000000000006E-2</v>
      </c>
      <c r="I608" s="594">
        <v>0.124</v>
      </c>
      <c r="J608" s="594">
        <v>1.224</v>
      </c>
      <c r="K608" s="594">
        <v>0.45300000000000001</v>
      </c>
      <c r="L608" s="594">
        <v>0.67959999999999998</v>
      </c>
      <c r="M608" s="594">
        <v>0.67959999999999998</v>
      </c>
      <c r="N608" s="594">
        <v>0.14899999999999999</v>
      </c>
      <c r="O608" s="594">
        <v>5.5E-2</v>
      </c>
      <c r="P608" s="594">
        <v>0.314</v>
      </c>
      <c r="Q608" s="609">
        <v>0.314</v>
      </c>
      <c r="R608" s="609">
        <v>0.314</v>
      </c>
      <c r="S608" s="591">
        <v>20</v>
      </c>
      <c r="T608" s="595">
        <v>10.884</v>
      </c>
      <c r="U608" s="595">
        <v>15.71</v>
      </c>
      <c r="V608" s="595">
        <v>1.4530000000000001</v>
      </c>
      <c r="W608" s="595"/>
      <c r="X608" s="595"/>
      <c r="Y608" s="595"/>
      <c r="Z608" s="595">
        <v>0.01</v>
      </c>
      <c r="AA608" s="595">
        <v>4.2000000000000003E-2</v>
      </c>
      <c r="AB608" s="581">
        <v>0.84</v>
      </c>
      <c r="AC608" s="581">
        <v>1.0999999999999999E-2</v>
      </c>
      <c r="AD608" s="592">
        <v>1.1000000000000001</v>
      </c>
      <c r="AI608"/>
      <c r="AJ608"/>
    </row>
    <row r="609" spans="1:36" ht="30" x14ac:dyDescent="0.2">
      <c r="A609" s="510">
        <v>608</v>
      </c>
      <c r="B609" s="511" t="s">
        <v>1830</v>
      </c>
      <c r="C609" s="593" t="s">
        <v>2007</v>
      </c>
      <c r="D609" s="510">
        <v>50</v>
      </c>
      <c r="E609" s="510">
        <v>3</v>
      </c>
      <c r="F609" s="581">
        <v>400</v>
      </c>
      <c r="G609" s="598">
        <v>12</v>
      </c>
      <c r="H609" s="594">
        <v>8.5000000000000006E-2</v>
      </c>
      <c r="I609" s="594">
        <v>0.124</v>
      </c>
      <c r="J609" s="594">
        <v>1.224</v>
      </c>
      <c r="K609" s="594">
        <v>0.45300000000000001</v>
      </c>
      <c r="L609" s="594">
        <v>0.67959999999999998</v>
      </c>
      <c r="M609" s="594">
        <v>0.67959999999999998</v>
      </c>
      <c r="N609" s="594">
        <v>0.14899999999999999</v>
      </c>
      <c r="O609" s="594">
        <v>5.5E-2</v>
      </c>
      <c r="P609" s="594">
        <v>0.314</v>
      </c>
      <c r="Q609" s="609">
        <v>0.314</v>
      </c>
      <c r="R609" s="609">
        <v>0.314</v>
      </c>
      <c r="S609" s="591">
        <v>20</v>
      </c>
      <c r="T609" s="595">
        <v>10.884</v>
      </c>
      <c r="U609" s="595">
        <v>15.71</v>
      </c>
      <c r="V609" s="595">
        <v>1.4530000000000001</v>
      </c>
      <c r="W609" s="595"/>
      <c r="X609" s="595"/>
      <c r="Y609" s="595"/>
      <c r="Z609" s="595">
        <v>0.01</v>
      </c>
      <c r="AA609" s="595">
        <v>4.2000000000000003E-2</v>
      </c>
      <c r="AB609" s="581">
        <v>0.84</v>
      </c>
      <c r="AC609" s="581">
        <v>1.0999999999999999E-2</v>
      </c>
      <c r="AD609" s="592">
        <v>1.1000000000000001</v>
      </c>
      <c r="AI609"/>
      <c r="AJ609"/>
    </row>
    <row r="610" spans="1:36" ht="45" x14ac:dyDescent="0.2">
      <c r="A610" s="510">
        <v>609</v>
      </c>
      <c r="B610" s="511" t="s">
        <v>1830</v>
      </c>
      <c r="C610" s="593" t="s">
        <v>2008</v>
      </c>
      <c r="D610" s="510">
        <v>50</v>
      </c>
      <c r="E610" s="510">
        <v>3</v>
      </c>
      <c r="F610" s="581">
        <v>380</v>
      </c>
      <c r="G610" s="598">
        <v>7</v>
      </c>
      <c r="H610" s="594">
        <v>0.123</v>
      </c>
      <c r="I610" s="594">
        <v>0.14499999999999999</v>
      </c>
      <c r="J610" s="594">
        <v>1.474</v>
      </c>
      <c r="K610" s="594">
        <v>0.59299999999999997</v>
      </c>
      <c r="L610" s="594">
        <v>0.51700000000000002</v>
      </c>
      <c r="M610" s="594">
        <v>0.51700000000000002</v>
      </c>
      <c r="N610" s="594">
        <v>0.13500000000000001</v>
      </c>
      <c r="O610" s="594">
        <v>6.25E-2</v>
      </c>
      <c r="P610" s="594">
        <v>0.96899999999999997</v>
      </c>
      <c r="Q610" s="609">
        <v>0.96899999999999997</v>
      </c>
      <c r="R610" s="609">
        <v>0.96899999999999997</v>
      </c>
      <c r="S610" s="591">
        <v>20</v>
      </c>
      <c r="T610" s="595">
        <v>6.0780000000000003</v>
      </c>
      <c r="U610" s="595">
        <v>15.71</v>
      </c>
      <c r="V610" s="595">
        <v>1.4530000000000001</v>
      </c>
      <c r="W610" s="595"/>
      <c r="X610" s="595"/>
      <c r="Y610" s="595"/>
      <c r="Z610" s="595">
        <v>2.5000000000000001E-2</v>
      </c>
      <c r="AA610" s="595">
        <v>2.5999999999999999E-2</v>
      </c>
      <c r="AB610" s="581">
        <v>0.71</v>
      </c>
      <c r="AC610" s="581">
        <v>1.0999999999999999E-2</v>
      </c>
      <c r="AD610" s="592">
        <v>1</v>
      </c>
      <c r="AI610"/>
      <c r="AJ610"/>
    </row>
    <row r="611" spans="1:36" ht="45" x14ac:dyDescent="0.2">
      <c r="A611" s="510">
        <v>610</v>
      </c>
      <c r="B611" s="511" t="s">
        <v>1830</v>
      </c>
      <c r="C611" s="593" t="s">
        <v>2009</v>
      </c>
      <c r="D611" s="510">
        <v>50</v>
      </c>
      <c r="E611" s="510">
        <v>3</v>
      </c>
      <c r="F611" s="581">
        <v>400</v>
      </c>
      <c r="G611" s="598">
        <v>7</v>
      </c>
      <c r="H611" s="594">
        <v>0.123</v>
      </c>
      <c r="I611" s="594">
        <v>0.14499999999999999</v>
      </c>
      <c r="J611" s="594">
        <v>1.474</v>
      </c>
      <c r="K611" s="594">
        <v>0.59299999999999997</v>
      </c>
      <c r="L611" s="594">
        <v>0.51700000000000002</v>
      </c>
      <c r="M611" s="594">
        <v>0.51700000000000002</v>
      </c>
      <c r="N611" s="594">
        <v>0.13500000000000001</v>
      </c>
      <c r="O611" s="594">
        <v>6.25E-2</v>
      </c>
      <c r="P611" s="594">
        <v>0.96899999999999997</v>
      </c>
      <c r="Q611" s="609">
        <v>0.96899999999999997</v>
      </c>
      <c r="R611" s="609">
        <v>0.96899999999999997</v>
      </c>
      <c r="S611" s="591">
        <v>20</v>
      </c>
      <c r="T611" s="595">
        <v>6.0780000000000003</v>
      </c>
      <c r="U611" s="595">
        <v>15.71</v>
      </c>
      <c r="V611" s="595">
        <v>1.4530000000000001</v>
      </c>
      <c r="W611" s="595"/>
      <c r="X611" s="595"/>
      <c r="Y611" s="595"/>
      <c r="Z611" s="595">
        <v>2.5000000000000001E-2</v>
      </c>
      <c r="AA611" s="595">
        <v>2.5999999999999999E-2</v>
      </c>
      <c r="AB611" s="581">
        <v>0.71</v>
      </c>
      <c r="AC611" s="581">
        <v>1.0999999999999999E-2</v>
      </c>
      <c r="AD611" s="592">
        <v>1</v>
      </c>
      <c r="AI611"/>
      <c r="AJ611"/>
    </row>
    <row r="612" spans="1:36" ht="45" x14ac:dyDescent="0.2">
      <c r="A612" s="510">
        <v>611</v>
      </c>
      <c r="B612" s="511" t="s">
        <v>1830</v>
      </c>
      <c r="C612" s="593" t="s">
        <v>2010</v>
      </c>
      <c r="D612" s="510">
        <v>50</v>
      </c>
      <c r="E612" s="510">
        <v>3</v>
      </c>
      <c r="F612" s="581">
        <v>380</v>
      </c>
      <c r="G612" s="598">
        <v>6.8</v>
      </c>
      <c r="H612" s="594">
        <v>0.123</v>
      </c>
      <c r="I612" s="594">
        <v>0.14499999999999999</v>
      </c>
      <c r="J612" s="594">
        <v>1.474</v>
      </c>
      <c r="K612" s="594">
        <v>0.59299999999999997</v>
      </c>
      <c r="L612" s="594">
        <v>0.51700000000000002</v>
      </c>
      <c r="M612" s="594">
        <v>0.51700000000000002</v>
      </c>
      <c r="N612" s="594">
        <v>0.13500000000000001</v>
      </c>
      <c r="O612" s="594">
        <v>6.25E-2</v>
      </c>
      <c r="P612" s="594">
        <v>0.96899999999999997</v>
      </c>
      <c r="Q612" s="609">
        <v>0.96899999999999997</v>
      </c>
      <c r="R612" s="609">
        <v>0.96899999999999997</v>
      </c>
      <c r="S612" s="591">
        <v>20</v>
      </c>
      <c r="T612" s="595">
        <v>6.0780000000000003</v>
      </c>
      <c r="U612" s="595">
        <v>15.71</v>
      </c>
      <c r="V612" s="595">
        <v>1.4530000000000001</v>
      </c>
      <c r="W612" s="595"/>
      <c r="X612" s="595"/>
      <c r="Y612" s="595"/>
      <c r="Z612" s="595">
        <v>2.5000000000000001E-2</v>
      </c>
      <c r="AA612" s="595">
        <v>2.5999999999999999E-2</v>
      </c>
      <c r="AB612" s="581">
        <v>0.71</v>
      </c>
      <c r="AC612" s="581">
        <v>1.0999999999999999E-2</v>
      </c>
      <c r="AD612" s="592">
        <v>1</v>
      </c>
      <c r="AI612"/>
      <c r="AJ612"/>
    </row>
    <row r="613" spans="1:36" ht="45" x14ac:dyDescent="0.2">
      <c r="A613" s="510">
        <v>612</v>
      </c>
      <c r="B613" s="511" t="s">
        <v>1830</v>
      </c>
      <c r="C613" s="593" t="s">
        <v>2010</v>
      </c>
      <c r="D613" s="510">
        <v>50</v>
      </c>
      <c r="E613" s="510">
        <v>3</v>
      </c>
      <c r="F613" s="581">
        <v>400</v>
      </c>
      <c r="G613" s="598">
        <v>6.8</v>
      </c>
      <c r="H613" s="594">
        <v>0.123</v>
      </c>
      <c r="I613" s="594">
        <v>0.14499999999999999</v>
      </c>
      <c r="J613" s="594">
        <v>1.474</v>
      </c>
      <c r="K613" s="594">
        <v>0.59299999999999997</v>
      </c>
      <c r="L613" s="594">
        <v>0.51700000000000002</v>
      </c>
      <c r="M613" s="594">
        <v>0.51700000000000002</v>
      </c>
      <c r="N613" s="594">
        <v>0.13500000000000001</v>
      </c>
      <c r="O613" s="594">
        <v>6.25E-2</v>
      </c>
      <c r="P613" s="594">
        <v>0.96899999999999997</v>
      </c>
      <c r="Q613" s="609">
        <v>0.96899999999999997</v>
      </c>
      <c r="R613" s="609">
        <v>0.96899999999999997</v>
      </c>
      <c r="S613" s="591">
        <v>20</v>
      </c>
      <c r="T613" s="595">
        <v>6.0780000000000003</v>
      </c>
      <c r="U613" s="595">
        <v>15.71</v>
      </c>
      <c r="V613" s="595">
        <v>1.4530000000000001</v>
      </c>
      <c r="W613" s="595"/>
      <c r="X613" s="595"/>
      <c r="Y613" s="595"/>
      <c r="Z613" s="595">
        <v>2.5000000000000001E-2</v>
      </c>
      <c r="AA613" s="595">
        <v>2.5999999999999999E-2</v>
      </c>
      <c r="AB613" s="581">
        <v>0.71</v>
      </c>
      <c r="AC613" s="581">
        <v>1.0999999999999999E-2</v>
      </c>
      <c r="AD613" s="592">
        <v>1</v>
      </c>
      <c r="AI613"/>
      <c r="AJ613"/>
    </row>
    <row r="614" spans="1:36" ht="30" x14ac:dyDescent="0.2">
      <c r="A614" s="510">
        <v>613</v>
      </c>
      <c r="B614" s="511" t="s">
        <v>1830</v>
      </c>
      <c r="C614" s="593" t="s">
        <v>2011</v>
      </c>
      <c r="D614" s="510">
        <v>50</v>
      </c>
      <c r="E614" s="510">
        <v>3</v>
      </c>
      <c r="F614" s="581">
        <v>380</v>
      </c>
      <c r="G614" s="598">
        <v>6.5</v>
      </c>
      <c r="H614" s="594">
        <v>0.123</v>
      </c>
      <c r="I614" s="594">
        <v>0.14499999999999999</v>
      </c>
      <c r="J614" s="594">
        <v>1.474</v>
      </c>
      <c r="K614" s="594">
        <v>0.59299999999999997</v>
      </c>
      <c r="L614" s="594">
        <v>0.51700000000000002</v>
      </c>
      <c r="M614" s="594">
        <v>0.51700000000000002</v>
      </c>
      <c r="N614" s="594">
        <v>0.13500000000000001</v>
      </c>
      <c r="O614" s="594">
        <v>6.25E-2</v>
      </c>
      <c r="P614" s="594">
        <v>0.96899999999999997</v>
      </c>
      <c r="Q614" s="609">
        <v>0.96899999999999997</v>
      </c>
      <c r="R614" s="609">
        <v>0.96899999999999997</v>
      </c>
      <c r="S614" s="591">
        <v>20</v>
      </c>
      <c r="T614" s="595">
        <v>6.0780000000000003</v>
      </c>
      <c r="U614" s="595">
        <v>15.71</v>
      </c>
      <c r="V614" s="595">
        <v>1.4530000000000001</v>
      </c>
      <c r="W614" s="595"/>
      <c r="X614" s="595"/>
      <c r="Y614" s="595"/>
      <c r="Z614" s="595">
        <v>2.5000000000000001E-2</v>
      </c>
      <c r="AA614" s="595">
        <v>2.5999999999999999E-2</v>
      </c>
      <c r="AB614" s="581">
        <v>0.71</v>
      </c>
      <c r="AC614" s="581">
        <v>1.0999999999999999E-2</v>
      </c>
      <c r="AD614" s="592">
        <v>1</v>
      </c>
      <c r="AI614"/>
      <c r="AJ614"/>
    </row>
    <row r="615" spans="1:36" ht="30" x14ac:dyDescent="0.2">
      <c r="A615" s="510">
        <v>614</v>
      </c>
      <c r="B615" s="511" t="s">
        <v>1830</v>
      </c>
      <c r="C615" s="593" t="s">
        <v>2011</v>
      </c>
      <c r="D615" s="510">
        <v>50</v>
      </c>
      <c r="E615" s="510">
        <v>3</v>
      </c>
      <c r="F615" s="581">
        <v>400</v>
      </c>
      <c r="G615" s="598">
        <v>6.5</v>
      </c>
      <c r="H615" s="594">
        <v>0.123</v>
      </c>
      <c r="I615" s="594">
        <v>0.14499999999999999</v>
      </c>
      <c r="J615" s="594">
        <v>1.474</v>
      </c>
      <c r="K615" s="594">
        <v>0.59299999999999997</v>
      </c>
      <c r="L615" s="594">
        <v>0.51700000000000002</v>
      </c>
      <c r="M615" s="594">
        <v>0.51700000000000002</v>
      </c>
      <c r="N615" s="594">
        <v>0.13500000000000001</v>
      </c>
      <c r="O615" s="594">
        <v>6.25E-2</v>
      </c>
      <c r="P615" s="594">
        <v>0.96899999999999997</v>
      </c>
      <c r="Q615" s="609">
        <v>0.96899999999999997</v>
      </c>
      <c r="R615" s="609">
        <v>0.96899999999999997</v>
      </c>
      <c r="S615" s="591">
        <v>20</v>
      </c>
      <c r="T615" s="595">
        <v>6.0780000000000003</v>
      </c>
      <c r="U615" s="595">
        <v>15.71</v>
      </c>
      <c r="V615" s="595">
        <v>1.4530000000000001</v>
      </c>
      <c r="W615" s="595"/>
      <c r="X615" s="595"/>
      <c r="Y615" s="595"/>
      <c r="Z615" s="595">
        <v>2.5000000000000001E-2</v>
      </c>
      <c r="AA615" s="595">
        <v>2.5999999999999999E-2</v>
      </c>
      <c r="AB615" s="581">
        <v>0.71</v>
      </c>
      <c r="AC615" s="581">
        <v>1.0999999999999999E-2</v>
      </c>
      <c r="AD615" s="592">
        <v>1</v>
      </c>
      <c r="AI615"/>
      <c r="AJ615"/>
    </row>
    <row r="616" spans="1:36" ht="30" x14ac:dyDescent="0.2">
      <c r="A616" s="510">
        <v>615</v>
      </c>
      <c r="B616" s="511" t="s">
        <v>1830</v>
      </c>
      <c r="C616" s="593" t="s">
        <v>2012</v>
      </c>
      <c r="D616" s="510">
        <v>50</v>
      </c>
      <c r="E616" s="510">
        <v>3</v>
      </c>
      <c r="F616" s="581">
        <v>380</v>
      </c>
      <c r="G616" s="598">
        <v>6</v>
      </c>
      <c r="H616" s="594">
        <v>0.123</v>
      </c>
      <c r="I616" s="594">
        <v>0.14499999999999999</v>
      </c>
      <c r="J616" s="594">
        <v>1.474</v>
      </c>
      <c r="K616" s="594">
        <v>0.59299999999999997</v>
      </c>
      <c r="L616" s="594">
        <v>0.51700000000000002</v>
      </c>
      <c r="M616" s="594">
        <v>0.51700000000000002</v>
      </c>
      <c r="N616" s="594">
        <v>0.13500000000000001</v>
      </c>
      <c r="O616" s="594">
        <v>6.25E-2</v>
      </c>
      <c r="P616" s="594">
        <v>0.96899999999999997</v>
      </c>
      <c r="Q616" s="609">
        <v>0.96899999999999997</v>
      </c>
      <c r="R616" s="609">
        <v>0.96899999999999997</v>
      </c>
      <c r="S616" s="591">
        <v>20</v>
      </c>
      <c r="T616" s="595">
        <v>6.0780000000000003</v>
      </c>
      <c r="U616" s="595">
        <v>15.71</v>
      </c>
      <c r="V616" s="595">
        <v>1.4530000000000001</v>
      </c>
      <c r="W616" s="595"/>
      <c r="X616" s="595"/>
      <c r="Y616" s="595"/>
      <c r="Z616" s="595">
        <v>2.5000000000000001E-2</v>
      </c>
      <c r="AA616" s="595">
        <v>2.5999999999999999E-2</v>
      </c>
      <c r="AB616" s="581">
        <v>0.71</v>
      </c>
      <c r="AC616" s="581">
        <v>1.0999999999999999E-2</v>
      </c>
      <c r="AD616" s="592">
        <v>1</v>
      </c>
      <c r="AI616"/>
      <c r="AJ616"/>
    </row>
    <row r="617" spans="1:36" ht="30" x14ac:dyDescent="0.2">
      <c r="A617" s="510">
        <v>616</v>
      </c>
      <c r="B617" s="511" t="s">
        <v>1830</v>
      </c>
      <c r="C617" s="593" t="s">
        <v>2013</v>
      </c>
      <c r="D617" s="510">
        <v>50</v>
      </c>
      <c r="E617" s="510">
        <v>3</v>
      </c>
      <c r="F617" s="581">
        <v>400</v>
      </c>
      <c r="G617" s="598">
        <v>6</v>
      </c>
      <c r="H617" s="594">
        <v>0.123</v>
      </c>
      <c r="I617" s="594">
        <v>0.14499999999999999</v>
      </c>
      <c r="J617" s="594">
        <v>1.474</v>
      </c>
      <c r="K617" s="594">
        <v>0.59299999999999997</v>
      </c>
      <c r="L617" s="594">
        <v>0.51700000000000002</v>
      </c>
      <c r="M617" s="594">
        <v>0.51700000000000002</v>
      </c>
      <c r="N617" s="594">
        <v>0.13500000000000001</v>
      </c>
      <c r="O617" s="594">
        <v>6.25E-2</v>
      </c>
      <c r="P617" s="594">
        <v>0.96899999999999997</v>
      </c>
      <c r="Q617" s="609">
        <v>0.96899999999999997</v>
      </c>
      <c r="R617" s="609">
        <v>0.96899999999999997</v>
      </c>
      <c r="S617" s="591">
        <v>20</v>
      </c>
      <c r="T617" s="595">
        <v>6.0780000000000003</v>
      </c>
      <c r="U617" s="595">
        <v>15.71</v>
      </c>
      <c r="V617" s="595">
        <v>1.4530000000000001</v>
      </c>
      <c r="W617" s="595"/>
      <c r="X617" s="595"/>
      <c r="Y617" s="595"/>
      <c r="Z617" s="595">
        <v>2.5000000000000001E-2</v>
      </c>
      <c r="AA617" s="595">
        <v>2.5999999999999999E-2</v>
      </c>
      <c r="AB617" s="581">
        <v>0.71</v>
      </c>
      <c r="AC617" s="581">
        <v>1.0999999999999999E-2</v>
      </c>
      <c r="AD617" s="592">
        <v>1</v>
      </c>
      <c r="AI617"/>
      <c r="AJ617"/>
    </row>
    <row r="618" spans="1:36" ht="30" x14ac:dyDescent="0.2">
      <c r="A618" s="510">
        <v>617</v>
      </c>
      <c r="B618" s="511" t="s">
        <v>1830</v>
      </c>
      <c r="C618" s="593" t="s">
        <v>2014</v>
      </c>
      <c r="D618" s="510">
        <v>50</v>
      </c>
      <c r="E618" s="510">
        <v>3</v>
      </c>
      <c r="F618" s="581">
        <v>380</v>
      </c>
      <c r="G618" s="598">
        <v>5.2</v>
      </c>
      <c r="H618" s="594">
        <v>0.123</v>
      </c>
      <c r="I618" s="594">
        <v>0.14499999999999999</v>
      </c>
      <c r="J618" s="594">
        <v>1.474</v>
      </c>
      <c r="K618" s="594">
        <v>0.59299999999999997</v>
      </c>
      <c r="L618" s="594">
        <v>0.51700000000000002</v>
      </c>
      <c r="M618" s="594">
        <v>0.51700000000000002</v>
      </c>
      <c r="N618" s="594">
        <v>0.13500000000000001</v>
      </c>
      <c r="O618" s="594">
        <v>6.25E-2</v>
      </c>
      <c r="P618" s="594">
        <v>0.96899999999999997</v>
      </c>
      <c r="Q618" s="609">
        <v>0.96899999999999997</v>
      </c>
      <c r="R618" s="609">
        <v>0.96899999999999997</v>
      </c>
      <c r="S618" s="591">
        <v>20</v>
      </c>
      <c r="T618" s="595">
        <v>6.0780000000000003</v>
      </c>
      <c r="U618" s="595">
        <v>15.71</v>
      </c>
      <c r="V618" s="595">
        <v>1.4530000000000001</v>
      </c>
      <c r="W618" s="595"/>
      <c r="X618" s="595"/>
      <c r="Y618" s="595"/>
      <c r="Z618" s="595">
        <v>2.5000000000000001E-2</v>
      </c>
      <c r="AA618" s="595">
        <v>2.5999999999999999E-2</v>
      </c>
      <c r="AB618" s="581">
        <v>0.71</v>
      </c>
      <c r="AC618" s="581">
        <v>1.0999999999999999E-2</v>
      </c>
      <c r="AD618" s="592">
        <v>1</v>
      </c>
      <c r="AI618"/>
      <c r="AJ618"/>
    </row>
    <row r="619" spans="1:36" ht="30" x14ac:dyDescent="0.2">
      <c r="A619" s="510">
        <v>618</v>
      </c>
      <c r="B619" s="511" t="s">
        <v>1830</v>
      </c>
      <c r="C619" s="593" t="s">
        <v>2015</v>
      </c>
      <c r="D619" s="510">
        <v>50</v>
      </c>
      <c r="E619" s="510">
        <v>3</v>
      </c>
      <c r="F619" s="581">
        <v>400</v>
      </c>
      <c r="G619" s="598">
        <v>5.2</v>
      </c>
      <c r="H619" s="594">
        <v>0.123</v>
      </c>
      <c r="I619" s="594">
        <v>0.14499999999999999</v>
      </c>
      <c r="J619" s="594">
        <v>1.474</v>
      </c>
      <c r="K619" s="594">
        <v>0.59299999999999997</v>
      </c>
      <c r="L619" s="594">
        <v>0.51700000000000002</v>
      </c>
      <c r="M619" s="594">
        <v>0.51700000000000002</v>
      </c>
      <c r="N619" s="594">
        <v>0.13500000000000001</v>
      </c>
      <c r="O619" s="594">
        <v>6.25E-2</v>
      </c>
      <c r="P619" s="594">
        <v>0.96899999999999997</v>
      </c>
      <c r="Q619" s="609">
        <v>0.96899999999999997</v>
      </c>
      <c r="R619" s="609">
        <v>0.96899999999999997</v>
      </c>
      <c r="S619" s="591">
        <v>20</v>
      </c>
      <c r="T619" s="595">
        <v>6.0780000000000003</v>
      </c>
      <c r="U619" s="595">
        <v>15.71</v>
      </c>
      <c r="V619" s="595">
        <v>1.4530000000000001</v>
      </c>
      <c r="W619" s="595"/>
      <c r="X619" s="595"/>
      <c r="Y619" s="595"/>
      <c r="Z619" s="595">
        <v>2.5000000000000001E-2</v>
      </c>
      <c r="AA619" s="595">
        <v>2.5999999999999999E-2</v>
      </c>
      <c r="AB619" s="581">
        <v>0.71</v>
      </c>
      <c r="AC619" s="581">
        <v>1.0999999999999999E-2</v>
      </c>
      <c r="AD619" s="592">
        <v>1</v>
      </c>
      <c r="AI619"/>
      <c r="AJ619"/>
    </row>
    <row r="620" spans="1:36" ht="45" x14ac:dyDescent="0.2">
      <c r="A620" s="510">
        <v>619</v>
      </c>
      <c r="B620" s="511" t="s">
        <v>1830</v>
      </c>
      <c r="C620" s="593" t="s">
        <v>2016</v>
      </c>
      <c r="D620" s="510">
        <v>50</v>
      </c>
      <c r="E620" s="510">
        <v>3</v>
      </c>
      <c r="F620" s="581">
        <v>380</v>
      </c>
      <c r="G620" s="598">
        <v>8.8000000000000007</v>
      </c>
      <c r="H620" s="594">
        <v>0.10299999999999999</v>
      </c>
      <c r="I620" s="594">
        <v>0.14299999999999999</v>
      </c>
      <c r="J620" s="594">
        <v>1.5860000000000001</v>
      </c>
      <c r="K620" s="594">
        <v>0.56000000000000005</v>
      </c>
      <c r="L620" s="594">
        <v>0.52400000000000002</v>
      </c>
      <c r="M620" s="594">
        <v>0.52400000000000002</v>
      </c>
      <c r="N620" s="594">
        <v>0.14099999999999999</v>
      </c>
      <c r="O620" s="594">
        <v>5.8000000000000003E-2</v>
      </c>
      <c r="P620" s="594">
        <v>0.63600000000000001</v>
      </c>
      <c r="Q620" s="609">
        <v>0.63600000000000001</v>
      </c>
      <c r="R620" s="609">
        <v>0.63600000000000001</v>
      </c>
      <c r="S620" s="591">
        <v>20</v>
      </c>
      <c r="T620" s="595">
        <v>7.141</v>
      </c>
      <c r="U620" s="595">
        <v>15.71</v>
      </c>
      <c r="V620" s="595">
        <v>1.4530000000000001</v>
      </c>
      <c r="W620" s="595"/>
      <c r="X620" s="595"/>
      <c r="Y620" s="595"/>
      <c r="Z620" s="595">
        <v>1.0999999999999999E-2</v>
      </c>
      <c r="AA620" s="595">
        <v>1.7000000000000001E-2</v>
      </c>
      <c r="AB620" s="581">
        <v>0.73</v>
      </c>
      <c r="AC620" s="581">
        <v>1.2E-2</v>
      </c>
      <c r="AD620" s="592">
        <v>0.8</v>
      </c>
      <c r="AI620"/>
      <c r="AJ620"/>
    </row>
    <row r="621" spans="1:36" ht="45" x14ac:dyDescent="0.2">
      <c r="A621" s="510">
        <v>620</v>
      </c>
      <c r="B621" s="511" t="s">
        <v>1830</v>
      </c>
      <c r="C621" s="593" t="s">
        <v>2017</v>
      </c>
      <c r="D621" s="510">
        <v>50</v>
      </c>
      <c r="E621" s="510">
        <v>3</v>
      </c>
      <c r="F621" s="581">
        <v>400</v>
      </c>
      <c r="G621" s="598">
        <v>8.8000000000000007</v>
      </c>
      <c r="H621" s="594">
        <v>0.10299999999999999</v>
      </c>
      <c r="I621" s="594">
        <v>0.14299999999999999</v>
      </c>
      <c r="J621" s="594">
        <v>1.5860000000000001</v>
      </c>
      <c r="K621" s="594">
        <v>0.56000000000000005</v>
      </c>
      <c r="L621" s="594">
        <v>0.52400000000000002</v>
      </c>
      <c r="M621" s="594">
        <v>0.52400000000000002</v>
      </c>
      <c r="N621" s="594">
        <v>0.14099999999999999</v>
      </c>
      <c r="O621" s="594">
        <v>5.8000000000000003E-2</v>
      </c>
      <c r="P621" s="594">
        <v>0.63600000000000001</v>
      </c>
      <c r="Q621" s="609">
        <v>0.63600000000000001</v>
      </c>
      <c r="R621" s="609">
        <v>0.63600000000000001</v>
      </c>
      <c r="S621" s="591">
        <v>20</v>
      </c>
      <c r="T621" s="595">
        <v>7.141</v>
      </c>
      <c r="U621" s="595">
        <v>15.71</v>
      </c>
      <c r="V621" s="595">
        <v>1.4530000000000001</v>
      </c>
      <c r="W621" s="595"/>
      <c r="X621" s="595"/>
      <c r="Y621" s="595"/>
      <c r="Z621" s="595">
        <v>1.0999999999999999E-2</v>
      </c>
      <c r="AA621" s="595">
        <v>1.7000000000000001E-2</v>
      </c>
      <c r="AB621" s="581">
        <v>0.73</v>
      </c>
      <c r="AC621" s="581">
        <v>1.2E-2</v>
      </c>
      <c r="AD621" s="592">
        <v>0.8</v>
      </c>
      <c r="AI621"/>
      <c r="AJ621"/>
    </row>
    <row r="622" spans="1:36" ht="45" x14ac:dyDescent="0.2">
      <c r="A622" s="510">
        <v>621</v>
      </c>
      <c r="B622" s="511" t="s">
        <v>1830</v>
      </c>
      <c r="C622" s="593" t="s">
        <v>2018</v>
      </c>
      <c r="D622" s="510">
        <v>50</v>
      </c>
      <c r="E622" s="510">
        <v>3</v>
      </c>
      <c r="F622" s="581">
        <v>380</v>
      </c>
      <c r="G622" s="598">
        <v>8.3000000000000007</v>
      </c>
      <c r="H622" s="594">
        <v>0.10299999999999999</v>
      </c>
      <c r="I622" s="594">
        <v>0.14299999999999999</v>
      </c>
      <c r="J622" s="594">
        <v>1.5860000000000001</v>
      </c>
      <c r="K622" s="594">
        <v>0.56000000000000005</v>
      </c>
      <c r="L622" s="594">
        <v>0.52400000000000002</v>
      </c>
      <c r="M622" s="594">
        <v>0.52400000000000002</v>
      </c>
      <c r="N622" s="594">
        <v>0.14099999999999999</v>
      </c>
      <c r="O622" s="594">
        <v>5.8000000000000003E-2</v>
      </c>
      <c r="P622" s="594">
        <v>0.63600000000000001</v>
      </c>
      <c r="Q622" s="609">
        <v>0.63600000000000001</v>
      </c>
      <c r="R622" s="609">
        <v>0.63600000000000001</v>
      </c>
      <c r="S622" s="591">
        <v>20</v>
      </c>
      <c r="T622" s="595">
        <v>7.141</v>
      </c>
      <c r="U622" s="595">
        <v>15.71</v>
      </c>
      <c r="V622" s="595">
        <v>1.4530000000000001</v>
      </c>
      <c r="W622" s="595"/>
      <c r="X622" s="595"/>
      <c r="Y622" s="595"/>
      <c r="Z622" s="595">
        <v>1.0999999999999999E-2</v>
      </c>
      <c r="AA622" s="595">
        <v>1.7000000000000001E-2</v>
      </c>
      <c r="AB622" s="581">
        <v>0.73</v>
      </c>
      <c r="AC622" s="581">
        <v>1.2E-2</v>
      </c>
      <c r="AD622" s="592">
        <v>0.8</v>
      </c>
      <c r="AI622"/>
      <c r="AJ622"/>
    </row>
    <row r="623" spans="1:36" ht="45" x14ac:dyDescent="0.2">
      <c r="A623" s="510">
        <v>622</v>
      </c>
      <c r="B623" s="511" t="s">
        <v>1830</v>
      </c>
      <c r="C623" s="593" t="s">
        <v>2019</v>
      </c>
      <c r="D623" s="510">
        <v>50</v>
      </c>
      <c r="E623" s="510">
        <v>3</v>
      </c>
      <c r="F623" s="581">
        <v>400</v>
      </c>
      <c r="G623" s="598">
        <v>8.3000000000000007</v>
      </c>
      <c r="H623" s="594">
        <v>0.10299999999999999</v>
      </c>
      <c r="I623" s="594">
        <v>0.14299999999999999</v>
      </c>
      <c r="J623" s="594">
        <v>1.5860000000000001</v>
      </c>
      <c r="K623" s="594">
        <v>0.56000000000000005</v>
      </c>
      <c r="L623" s="594">
        <v>0.52400000000000002</v>
      </c>
      <c r="M623" s="594">
        <v>0.52400000000000002</v>
      </c>
      <c r="N623" s="594">
        <v>0.14099999999999999</v>
      </c>
      <c r="O623" s="594">
        <v>5.8000000000000003E-2</v>
      </c>
      <c r="P623" s="594">
        <v>0.63600000000000001</v>
      </c>
      <c r="Q623" s="609">
        <v>0.63600000000000001</v>
      </c>
      <c r="R623" s="609">
        <v>0.63600000000000001</v>
      </c>
      <c r="S623" s="591">
        <v>20</v>
      </c>
      <c r="T623" s="595">
        <v>7.141</v>
      </c>
      <c r="U623" s="595">
        <v>15.71</v>
      </c>
      <c r="V623" s="595">
        <v>1.4530000000000001</v>
      </c>
      <c r="W623" s="595"/>
      <c r="X623" s="595"/>
      <c r="Y623" s="595"/>
      <c r="Z623" s="595">
        <v>1.0999999999999999E-2</v>
      </c>
      <c r="AA623" s="595">
        <v>1.7000000000000001E-2</v>
      </c>
      <c r="AB623" s="581">
        <v>0.73</v>
      </c>
      <c r="AC623" s="581">
        <v>1.2E-2</v>
      </c>
      <c r="AD623" s="592">
        <v>0.8</v>
      </c>
      <c r="AI623"/>
      <c r="AJ623"/>
    </row>
    <row r="624" spans="1:36" ht="30" x14ac:dyDescent="0.2">
      <c r="A624" s="510">
        <v>623</v>
      </c>
      <c r="B624" s="511" t="s">
        <v>1830</v>
      </c>
      <c r="C624" s="593" t="s">
        <v>2020</v>
      </c>
      <c r="D624" s="510">
        <v>50</v>
      </c>
      <c r="E624" s="510">
        <v>3</v>
      </c>
      <c r="F624" s="581">
        <v>380</v>
      </c>
      <c r="G624" s="598">
        <v>8</v>
      </c>
      <c r="H624" s="594">
        <v>0.10299999999999999</v>
      </c>
      <c r="I624" s="594">
        <v>0.14299999999999999</v>
      </c>
      <c r="J624" s="594">
        <v>1.5860000000000001</v>
      </c>
      <c r="K624" s="594">
        <v>0.56000000000000005</v>
      </c>
      <c r="L624" s="594">
        <v>0.52400000000000002</v>
      </c>
      <c r="M624" s="594">
        <v>0.52400000000000002</v>
      </c>
      <c r="N624" s="594">
        <v>0.14099999999999999</v>
      </c>
      <c r="O624" s="594">
        <v>5.8000000000000003E-2</v>
      </c>
      <c r="P624" s="594">
        <v>0.63600000000000001</v>
      </c>
      <c r="Q624" s="609">
        <v>0.63600000000000001</v>
      </c>
      <c r="R624" s="609">
        <v>0.63600000000000001</v>
      </c>
      <c r="S624" s="591">
        <v>20</v>
      </c>
      <c r="T624" s="595">
        <v>7.141</v>
      </c>
      <c r="U624" s="595">
        <v>15.71</v>
      </c>
      <c r="V624" s="595">
        <v>1.4530000000000001</v>
      </c>
      <c r="W624" s="595"/>
      <c r="X624" s="595"/>
      <c r="Y624" s="595"/>
      <c r="Z624" s="595">
        <v>1.0999999999999999E-2</v>
      </c>
      <c r="AA624" s="595">
        <v>1.7000000000000001E-2</v>
      </c>
      <c r="AB624" s="581">
        <v>0.73</v>
      </c>
      <c r="AC624" s="581">
        <v>1.2E-2</v>
      </c>
      <c r="AD624" s="592">
        <v>0.8</v>
      </c>
      <c r="AI624"/>
      <c r="AJ624"/>
    </row>
    <row r="625" spans="1:36" ht="30" x14ac:dyDescent="0.2">
      <c r="A625" s="510">
        <v>624</v>
      </c>
      <c r="B625" s="511" t="s">
        <v>1830</v>
      </c>
      <c r="C625" s="593" t="s">
        <v>2020</v>
      </c>
      <c r="D625" s="510">
        <v>50</v>
      </c>
      <c r="E625" s="510">
        <v>3</v>
      </c>
      <c r="F625" s="581">
        <v>400</v>
      </c>
      <c r="G625" s="598">
        <v>8</v>
      </c>
      <c r="H625" s="594">
        <v>0.10299999999999999</v>
      </c>
      <c r="I625" s="594">
        <v>0.14299999999999999</v>
      </c>
      <c r="J625" s="594">
        <v>1.5860000000000001</v>
      </c>
      <c r="K625" s="594">
        <v>0.56000000000000005</v>
      </c>
      <c r="L625" s="594">
        <v>0.52400000000000002</v>
      </c>
      <c r="M625" s="594">
        <v>0.52400000000000002</v>
      </c>
      <c r="N625" s="594">
        <v>0.14099999999999999</v>
      </c>
      <c r="O625" s="594">
        <v>5.8000000000000003E-2</v>
      </c>
      <c r="P625" s="594">
        <v>0.63600000000000001</v>
      </c>
      <c r="Q625" s="609">
        <v>0.63600000000000001</v>
      </c>
      <c r="R625" s="609">
        <v>0.63600000000000001</v>
      </c>
      <c r="S625" s="591">
        <v>20</v>
      </c>
      <c r="T625" s="595">
        <v>7.141</v>
      </c>
      <c r="U625" s="595">
        <v>15.71</v>
      </c>
      <c r="V625" s="595">
        <v>1.4530000000000001</v>
      </c>
      <c r="W625" s="595"/>
      <c r="X625" s="595"/>
      <c r="Y625" s="595"/>
      <c r="Z625" s="595">
        <v>1.0999999999999999E-2</v>
      </c>
      <c r="AA625" s="595">
        <v>1.7000000000000001E-2</v>
      </c>
      <c r="AB625" s="581">
        <v>0.73</v>
      </c>
      <c r="AC625" s="581">
        <v>1.2E-2</v>
      </c>
      <c r="AD625" s="592">
        <v>0.8</v>
      </c>
      <c r="AI625"/>
      <c r="AJ625"/>
    </row>
    <row r="626" spans="1:36" ht="30" x14ac:dyDescent="0.2">
      <c r="A626" s="510">
        <v>625</v>
      </c>
      <c r="B626" s="511" t="s">
        <v>1830</v>
      </c>
      <c r="C626" s="593" t="s">
        <v>2021</v>
      </c>
      <c r="D626" s="510">
        <v>50</v>
      </c>
      <c r="E626" s="510">
        <v>3</v>
      </c>
      <c r="F626" s="581">
        <v>380</v>
      </c>
      <c r="G626" s="598">
        <v>7.5</v>
      </c>
      <c r="H626" s="594">
        <v>0.10299999999999999</v>
      </c>
      <c r="I626" s="594">
        <v>0.14299999999999999</v>
      </c>
      <c r="J626" s="594">
        <v>1.5860000000000001</v>
      </c>
      <c r="K626" s="594">
        <v>0.56000000000000005</v>
      </c>
      <c r="L626" s="594">
        <v>0.52400000000000002</v>
      </c>
      <c r="M626" s="594">
        <v>0.52400000000000002</v>
      </c>
      <c r="N626" s="594">
        <v>0.14099999999999999</v>
      </c>
      <c r="O626" s="594">
        <v>5.8000000000000003E-2</v>
      </c>
      <c r="P626" s="594">
        <v>0.63600000000000001</v>
      </c>
      <c r="Q626" s="609">
        <v>0.63600000000000001</v>
      </c>
      <c r="R626" s="609">
        <v>0.63600000000000001</v>
      </c>
      <c r="S626" s="591">
        <v>20</v>
      </c>
      <c r="T626" s="595">
        <v>7.141</v>
      </c>
      <c r="U626" s="595">
        <v>15.71</v>
      </c>
      <c r="V626" s="595">
        <v>1.4530000000000001</v>
      </c>
      <c r="W626" s="595"/>
      <c r="X626" s="595"/>
      <c r="Y626" s="595"/>
      <c r="Z626" s="595">
        <v>1.0999999999999999E-2</v>
      </c>
      <c r="AA626" s="595">
        <v>1.7000000000000001E-2</v>
      </c>
      <c r="AB626" s="581">
        <v>0.73</v>
      </c>
      <c r="AC626" s="581">
        <v>1.2E-2</v>
      </c>
      <c r="AD626" s="592">
        <v>0.8</v>
      </c>
      <c r="AI626"/>
      <c r="AJ626"/>
    </row>
    <row r="627" spans="1:36" ht="30" x14ac:dyDescent="0.2">
      <c r="A627" s="510">
        <v>626</v>
      </c>
      <c r="B627" s="511" t="s">
        <v>1830</v>
      </c>
      <c r="C627" s="593" t="s">
        <v>2022</v>
      </c>
      <c r="D627" s="510">
        <v>50</v>
      </c>
      <c r="E627" s="510">
        <v>3</v>
      </c>
      <c r="F627" s="581">
        <v>400</v>
      </c>
      <c r="G627" s="598">
        <v>7.5</v>
      </c>
      <c r="H627" s="594">
        <v>0.10299999999999999</v>
      </c>
      <c r="I627" s="594">
        <v>0.14299999999999999</v>
      </c>
      <c r="J627" s="594">
        <v>1.5860000000000001</v>
      </c>
      <c r="K627" s="594">
        <v>0.56000000000000005</v>
      </c>
      <c r="L627" s="594">
        <v>0.52400000000000002</v>
      </c>
      <c r="M627" s="594">
        <v>0.52400000000000002</v>
      </c>
      <c r="N627" s="594">
        <v>0.14099999999999999</v>
      </c>
      <c r="O627" s="594">
        <v>5.8000000000000003E-2</v>
      </c>
      <c r="P627" s="594">
        <v>0.63600000000000001</v>
      </c>
      <c r="Q627" s="609">
        <v>0.63600000000000001</v>
      </c>
      <c r="R627" s="609">
        <v>0.63600000000000001</v>
      </c>
      <c r="S627" s="591">
        <v>20</v>
      </c>
      <c r="T627" s="595">
        <v>7.141</v>
      </c>
      <c r="U627" s="595">
        <v>15.71</v>
      </c>
      <c r="V627" s="595">
        <v>1.4530000000000001</v>
      </c>
      <c r="W627" s="595"/>
      <c r="X627" s="595"/>
      <c r="Y627" s="595"/>
      <c r="Z627" s="595">
        <v>1.0999999999999999E-2</v>
      </c>
      <c r="AA627" s="595">
        <v>1.7000000000000001E-2</v>
      </c>
      <c r="AB627" s="581">
        <v>0.73</v>
      </c>
      <c r="AC627" s="581">
        <v>1.2E-2</v>
      </c>
      <c r="AD627" s="592">
        <v>0.8</v>
      </c>
      <c r="AI627"/>
      <c r="AJ627"/>
    </row>
    <row r="628" spans="1:36" ht="30" x14ac:dyDescent="0.2">
      <c r="A628" s="510">
        <v>627</v>
      </c>
      <c r="B628" s="511" t="s">
        <v>1830</v>
      </c>
      <c r="C628" s="593" t="s">
        <v>2023</v>
      </c>
      <c r="D628" s="510">
        <v>50</v>
      </c>
      <c r="E628" s="510">
        <v>3</v>
      </c>
      <c r="F628" s="581">
        <v>380</v>
      </c>
      <c r="G628" s="598">
        <v>6.4</v>
      </c>
      <c r="H628" s="594">
        <v>0.10299999999999999</v>
      </c>
      <c r="I628" s="594">
        <v>0.14299999999999999</v>
      </c>
      <c r="J628" s="594">
        <v>1.5860000000000001</v>
      </c>
      <c r="K628" s="594">
        <v>0.56000000000000005</v>
      </c>
      <c r="L628" s="594">
        <v>0.52400000000000002</v>
      </c>
      <c r="M628" s="594">
        <v>0.52400000000000002</v>
      </c>
      <c r="N628" s="594">
        <v>0.14099999999999999</v>
      </c>
      <c r="O628" s="594">
        <v>5.8000000000000003E-2</v>
      </c>
      <c r="P628" s="594">
        <v>0.63600000000000001</v>
      </c>
      <c r="Q628" s="609">
        <v>0.63600000000000001</v>
      </c>
      <c r="R628" s="609">
        <v>0.63600000000000001</v>
      </c>
      <c r="S628" s="591">
        <v>20</v>
      </c>
      <c r="T628" s="595">
        <v>7.141</v>
      </c>
      <c r="U628" s="595">
        <v>15.71</v>
      </c>
      <c r="V628" s="595">
        <v>1.4530000000000001</v>
      </c>
      <c r="W628" s="595"/>
      <c r="X628" s="595"/>
      <c r="Y628" s="595"/>
      <c r="Z628" s="595">
        <v>1.0999999999999999E-2</v>
      </c>
      <c r="AA628" s="595">
        <v>1.7000000000000001E-2</v>
      </c>
      <c r="AB628" s="581">
        <v>0.73</v>
      </c>
      <c r="AC628" s="581">
        <v>1.2E-2</v>
      </c>
      <c r="AD628" s="592">
        <v>0.8</v>
      </c>
      <c r="AI628"/>
      <c r="AJ628"/>
    </row>
    <row r="629" spans="1:36" ht="30" x14ac:dyDescent="0.2">
      <c r="A629" s="510">
        <v>628</v>
      </c>
      <c r="B629" s="511" t="s">
        <v>1830</v>
      </c>
      <c r="C629" s="593" t="s">
        <v>2023</v>
      </c>
      <c r="D629" s="510">
        <v>50</v>
      </c>
      <c r="E629" s="510">
        <v>3</v>
      </c>
      <c r="F629" s="581">
        <v>400</v>
      </c>
      <c r="G629" s="598">
        <v>6.4</v>
      </c>
      <c r="H629" s="594">
        <v>0.10299999999999999</v>
      </c>
      <c r="I629" s="594">
        <v>0.14299999999999999</v>
      </c>
      <c r="J629" s="594">
        <v>1.5860000000000001</v>
      </c>
      <c r="K629" s="594">
        <v>0.56000000000000005</v>
      </c>
      <c r="L629" s="594">
        <v>0.52400000000000002</v>
      </c>
      <c r="M629" s="594">
        <v>0.52400000000000002</v>
      </c>
      <c r="N629" s="594">
        <v>0.14099999999999999</v>
      </c>
      <c r="O629" s="594">
        <v>5.8000000000000003E-2</v>
      </c>
      <c r="P629" s="594">
        <v>0.63600000000000001</v>
      </c>
      <c r="Q629" s="609">
        <v>0.63600000000000001</v>
      </c>
      <c r="R629" s="609">
        <v>0.63600000000000001</v>
      </c>
      <c r="S629" s="591">
        <v>20</v>
      </c>
      <c r="T629" s="595">
        <v>7.141</v>
      </c>
      <c r="U629" s="595">
        <v>15.71</v>
      </c>
      <c r="V629" s="595">
        <v>1.4530000000000001</v>
      </c>
      <c r="W629" s="595"/>
      <c r="X629" s="595"/>
      <c r="Y629" s="595"/>
      <c r="Z629" s="595">
        <v>1.0999999999999999E-2</v>
      </c>
      <c r="AA629" s="595">
        <v>1.7000000000000001E-2</v>
      </c>
      <c r="AB629" s="581">
        <v>0.73</v>
      </c>
      <c r="AC629" s="581">
        <v>1.2E-2</v>
      </c>
      <c r="AD629" s="592">
        <v>0.8</v>
      </c>
      <c r="AI629"/>
      <c r="AJ629"/>
    </row>
    <row r="630" spans="1:36" ht="45" x14ac:dyDescent="0.2">
      <c r="A630" s="510">
        <v>629</v>
      </c>
      <c r="B630" s="511" t="s">
        <v>1830</v>
      </c>
      <c r="C630" s="593" t="s">
        <v>2024</v>
      </c>
      <c r="D630" s="510">
        <v>50</v>
      </c>
      <c r="E630" s="510">
        <v>3</v>
      </c>
      <c r="F630" s="581">
        <v>380</v>
      </c>
      <c r="G630" s="598">
        <v>11.8</v>
      </c>
      <c r="H630" s="594">
        <v>0.13300000000000001</v>
      </c>
      <c r="I630" s="594">
        <v>0.187</v>
      </c>
      <c r="J630" s="594">
        <v>1.873</v>
      </c>
      <c r="K630" s="594">
        <v>0.69599999999999995</v>
      </c>
      <c r="L630" s="594">
        <v>0.59899999999999998</v>
      </c>
      <c r="M630" s="594">
        <v>0.59899999999999998</v>
      </c>
      <c r="N630" s="594">
        <v>0.16</v>
      </c>
      <c r="O630" s="594">
        <v>6.1499999999999999E-2</v>
      </c>
      <c r="P630" s="594">
        <v>0.45700000000000002</v>
      </c>
      <c r="Q630" s="609">
        <v>0.45700000000000002</v>
      </c>
      <c r="R630" s="609">
        <v>0.45700000000000002</v>
      </c>
      <c r="S630" s="591">
        <v>20</v>
      </c>
      <c r="T630" s="595">
        <v>8.5389999999999997</v>
      </c>
      <c r="U630" s="595">
        <v>15.71</v>
      </c>
      <c r="V630" s="595">
        <v>1.4530000000000001</v>
      </c>
      <c r="W630" s="595"/>
      <c r="X630" s="595"/>
      <c r="Y630" s="595"/>
      <c r="Z630" s="595">
        <v>1.2999999999999999E-2</v>
      </c>
      <c r="AA630" s="595">
        <v>3.5999999999999997E-2</v>
      </c>
      <c r="AB630" s="581">
        <v>0.79</v>
      </c>
      <c r="AC630" s="581">
        <v>4.5999999999999999E-2</v>
      </c>
      <c r="AD630" s="592">
        <v>0.9</v>
      </c>
      <c r="AI630"/>
      <c r="AJ630"/>
    </row>
    <row r="631" spans="1:36" ht="45" x14ac:dyDescent="0.2">
      <c r="A631" s="510">
        <v>630</v>
      </c>
      <c r="B631" s="511" t="s">
        <v>1830</v>
      </c>
      <c r="C631" s="593" t="s">
        <v>2025</v>
      </c>
      <c r="D631" s="510">
        <v>50</v>
      </c>
      <c r="E631" s="510">
        <v>3</v>
      </c>
      <c r="F631" s="581">
        <v>400</v>
      </c>
      <c r="G631" s="598">
        <v>11.8</v>
      </c>
      <c r="H631" s="594">
        <v>0.13300000000000001</v>
      </c>
      <c r="I631" s="594">
        <v>0.187</v>
      </c>
      <c r="J631" s="594">
        <v>1.873</v>
      </c>
      <c r="K631" s="594">
        <v>0.69599999999999995</v>
      </c>
      <c r="L631" s="594">
        <v>0.59899999999999998</v>
      </c>
      <c r="M631" s="594">
        <v>0.59899999999999998</v>
      </c>
      <c r="N631" s="594">
        <v>0.16</v>
      </c>
      <c r="O631" s="594">
        <v>6.1499999999999999E-2</v>
      </c>
      <c r="P631" s="594">
        <v>0.45700000000000002</v>
      </c>
      <c r="Q631" s="609">
        <v>0.45700000000000002</v>
      </c>
      <c r="R631" s="609">
        <v>0.45700000000000002</v>
      </c>
      <c r="S631" s="591">
        <v>20</v>
      </c>
      <c r="T631" s="595">
        <v>8.5389999999999997</v>
      </c>
      <c r="U631" s="595">
        <v>15.71</v>
      </c>
      <c r="V631" s="595">
        <v>1.4530000000000001</v>
      </c>
      <c r="W631" s="595"/>
      <c r="X631" s="595"/>
      <c r="Y631" s="595"/>
      <c r="Z631" s="595">
        <v>1.2999999999999999E-2</v>
      </c>
      <c r="AA631" s="595">
        <v>3.5999999999999997E-2</v>
      </c>
      <c r="AB631" s="581">
        <v>0.79</v>
      </c>
      <c r="AC631" s="581">
        <v>4.5999999999999999E-2</v>
      </c>
      <c r="AD631" s="592">
        <v>0.9</v>
      </c>
      <c r="AI631"/>
      <c r="AJ631"/>
    </row>
    <row r="632" spans="1:36" ht="45" x14ac:dyDescent="0.2">
      <c r="A632" s="510">
        <v>631</v>
      </c>
      <c r="B632" s="511" t="s">
        <v>1830</v>
      </c>
      <c r="C632" s="593" t="s">
        <v>2026</v>
      </c>
      <c r="D632" s="510">
        <v>50</v>
      </c>
      <c r="E632" s="510">
        <v>3</v>
      </c>
      <c r="F632" s="581">
        <v>380</v>
      </c>
      <c r="G632" s="598">
        <v>11.4</v>
      </c>
      <c r="H632" s="594">
        <v>0.13300000000000001</v>
      </c>
      <c r="I632" s="594">
        <v>0.187</v>
      </c>
      <c r="J632" s="594">
        <v>1.873</v>
      </c>
      <c r="K632" s="594">
        <v>0.69599999999999995</v>
      </c>
      <c r="L632" s="594">
        <v>0.59899999999999998</v>
      </c>
      <c r="M632" s="594">
        <v>0.59899999999999998</v>
      </c>
      <c r="N632" s="594">
        <v>0.16</v>
      </c>
      <c r="O632" s="594">
        <v>6.1499999999999999E-2</v>
      </c>
      <c r="P632" s="594">
        <v>0.45700000000000002</v>
      </c>
      <c r="Q632" s="609">
        <v>0.45700000000000002</v>
      </c>
      <c r="R632" s="609">
        <v>0.45700000000000002</v>
      </c>
      <c r="S632" s="591">
        <v>20</v>
      </c>
      <c r="T632" s="595">
        <v>8.5389999999999997</v>
      </c>
      <c r="U632" s="595">
        <v>15.71</v>
      </c>
      <c r="V632" s="595">
        <v>1.4530000000000001</v>
      </c>
      <c r="W632" s="595"/>
      <c r="X632" s="595"/>
      <c r="Y632" s="595"/>
      <c r="Z632" s="595">
        <v>1.2999999999999999E-2</v>
      </c>
      <c r="AA632" s="595">
        <v>3.5999999999999997E-2</v>
      </c>
      <c r="AB632" s="581">
        <v>0.79</v>
      </c>
      <c r="AC632" s="581">
        <v>4.5999999999999999E-2</v>
      </c>
      <c r="AD632" s="592">
        <v>0.9</v>
      </c>
      <c r="AI632"/>
      <c r="AJ632"/>
    </row>
    <row r="633" spans="1:36" ht="45" x14ac:dyDescent="0.2">
      <c r="A633" s="510">
        <v>632</v>
      </c>
      <c r="B633" s="511" t="s">
        <v>1830</v>
      </c>
      <c r="C633" s="593" t="s">
        <v>2027</v>
      </c>
      <c r="D633" s="510">
        <v>50</v>
      </c>
      <c r="E633" s="510">
        <v>3</v>
      </c>
      <c r="F633" s="581">
        <v>400</v>
      </c>
      <c r="G633" s="598">
        <v>11.4</v>
      </c>
      <c r="H633" s="594">
        <v>0.13300000000000001</v>
      </c>
      <c r="I633" s="594">
        <v>0.187</v>
      </c>
      <c r="J633" s="594">
        <v>1.873</v>
      </c>
      <c r="K633" s="594">
        <v>0.69599999999999995</v>
      </c>
      <c r="L633" s="594">
        <v>0.59899999999999998</v>
      </c>
      <c r="M633" s="594">
        <v>0.59899999999999998</v>
      </c>
      <c r="N633" s="594">
        <v>0.16</v>
      </c>
      <c r="O633" s="594">
        <v>6.1499999999999999E-2</v>
      </c>
      <c r="P633" s="594">
        <v>0.45700000000000002</v>
      </c>
      <c r="Q633" s="609">
        <v>0.45700000000000002</v>
      </c>
      <c r="R633" s="609">
        <v>0.45700000000000002</v>
      </c>
      <c r="S633" s="591">
        <v>20</v>
      </c>
      <c r="T633" s="595">
        <v>8.5389999999999997</v>
      </c>
      <c r="U633" s="595">
        <v>15.71</v>
      </c>
      <c r="V633" s="595">
        <v>1.4530000000000001</v>
      </c>
      <c r="W633" s="595"/>
      <c r="X633" s="595"/>
      <c r="Y633" s="595"/>
      <c r="Z633" s="595">
        <v>1.2999999999999999E-2</v>
      </c>
      <c r="AA633" s="595">
        <v>3.5999999999999997E-2</v>
      </c>
      <c r="AB633" s="581">
        <v>0.79</v>
      </c>
      <c r="AC633" s="581">
        <v>4.5999999999999999E-2</v>
      </c>
      <c r="AD633" s="592">
        <v>0.9</v>
      </c>
      <c r="AI633"/>
      <c r="AJ633"/>
    </row>
    <row r="634" spans="1:36" ht="30" x14ac:dyDescent="0.2">
      <c r="A634" s="510">
        <v>633</v>
      </c>
      <c r="B634" s="511" t="s">
        <v>1830</v>
      </c>
      <c r="C634" s="593" t="s">
        <v>2028</v>
      </c>
      <c r="D634" s="510">
        <v>50</v>
      </c>
      <c r="E634" s="510">
        <v>3</v>
      </c>
      <c r="F634" s="581">
        <v>380</v>
      </c>
      <c r="G634" s="598">
        <v>11</v>
      </c>
      <c r="H634" s="594">
        <v>0.13300000000000001</v>
      </c>
      <c r="I634" s="594">
        <v>0.187</v>
      </c>
      <c r="J634" s="594">
        <v>1.873</v>
      </c>
      <c r="K634" s="594">
        <v>0.69599999999999995</v>
      </c>
      <c r="L634" s="594">
        <v>0.59899999999999998</v>
      </c>
      <c r="M634" s="594">
        <v>0.59899999999999998</v>
      </c>
      <c r="N634" s="594">
        <v>0.16</v>
      </c>
      <c r="O634" s="594">
        <v>6.1499999999999999E-2</v>
      </c>
      <c r="P634" s="594">
        <v>0.45700000000000002</v>
      </c>
      <c r="Q634" s="609">
        <v>0.45700000000000002</v>
      </c>
      <c r="R634" s="609">
        <v>0.45700000000000002</v>
      </c>
      <c r="S634" s="591">
        <v>20</v>
      </c>
      <c r="T634" s="595">
        <v>8.5389999999999997</v>
      </c>
      <c r="U634" s="595">
        <v>15.71</v>
      </c>
      <c r="V634" s="595">
        <v>1.4530000000000001</v>
      </c>
      <c r="W634" s="595"/>
      <c r="X634" s="595"/>
      <c r="Y634" s="595"/>
      <c r="Z634" s="595">
        <v>1.2999999999999999E-2</v>
      </c>
      <c r="AA634" s="595">
        <v>3.5999999999999997E-2</v>
      </c>
      <c r="AB634" s="581">
        <v>0.79</v>
      </c>
      <c r="AC634" s="581">
        <v>4.5999999999999999E-2</v>
      </c>
      <c r="AD634" s="592">
        <v>0.9</v>
      </c>
      <c r="AI634"/>
      <c r="AJ634"/>
    </row>
    <row r="635" spans="1:36" ht="30" x14ac:dyDescent="0.2">
      <c r="A635" s="510">
        <v>634</v>
      </c>
      <c r="B635" s="511" t="s">
        <v>1830</v>
      </c>
      <c r="C635" s="593" t="s">
        <v>2029</v>
      </c>
      <c r="D635" s="510">
        <v>50</v>
      </c>
      <c r="E635" s="510">
        <v>3</v>
      </c>
      <c r="F635" s="581">
        <v>400</v>
      </c>
      <c r="G635" s="598">
        <v>11</v>
      </c>
      <c r="H635" s="594">
        <v>0.13300000000000001</v>
      </c>
      <c r="I635" s="594">
        <v>0.187</v>
      </c>
      <c r="J635" s="594">
        <v>1.873</v>
      </c>
      <c r="K635" s="594">
        <v>0.69599999999999995</v>
      </c>
      <c r="L635" s="594">
        <v>0.59899999999999998</v>
      </c>
      <c r="M635" s="594">
        <v>0.59899999999999998</v>
      </c>
      <c r="N635" s="594">
        <v>0.16</v>
      </c>
      <c r="O635" s="594">
        <v>6.1499999999999999E-2</v>
      </c>
      <c r="P635" s="594">
        <v>0.45700000000000002</v>
      </c>
      <c r="Q635" s="609">
        <v>0.45700000000000002</v>
      </c>
      <c r="R635" s="609">
        <v>0.45700000000000002</v>
      </c>
      <c r="S635" s="591">
        <v>20</v>
      </c>
      <c r="T635" s="595">
        <v>8.5389999999999997</v>
      </c>
      <c r="U635" s="595">
        <v>15.71</v>
      </c>
      <c r="V635" s="595">
        <v>1.4530000000000001</v>
      </c>
      <c r="W635" s="595"/>
      <c r="X635" s="595"/>
      <c r="Y635" s="595"/>
      <c r="Z635" s="595">
        <v>1.2999999999999999E-2</v>
      </c>
      <c r="AA635" s="595">
        <v>3.5999999999999997E-2</v>
      </c>
      <c r="AB635" s="581">
        <v>0.79</v>
      </c>
      <c r="AC635" s="581">
        <v>4.5999999999999999E-2</v>
      </c>
      <c r="AD635" s="592">
        <v>0.9</v>
      </c>
      <c r="AI635"/>
      <c r="AJ635"/>
    </row>
    <row r="636" spans="1:36" ht="30" x14ac:dyDescent="0.2">
      <c r="A636" s="510">
        <v>635</v>
      </c>
      <c r="B636" s="511" t="s">
        <v>1830</v>
      </c>
      <c r="C636" s="593" t="s">
        <v>2030</v>
      </c>
      <c r="D636" s="510">
        <v>50</v>
      </c>
      <c r="E636" s="510">
        <v>3</v>
      </c>
      <c r="F636" s="581">
        <v>380</v>
      </c>
      <c r="G636" s="598">
        <v>10</v>
      </c>
      <c r="H636" s="594">
        <v>0.13300000000000001</v>
      </c>
      <c r="I636" s="594">
        <v>0.187</v>
      </c>
      <c r="J636" s="594">
        <v>1.873</v>
      </c>
      <c r="K636" s="594">
        <v>0.69599999999999995</v>
      </c>
      <c r="L636" s="594">
        <v>0.59899999999999998</v>
      </c>
      <c r="M636" s="594">
        <v>0.59899999999999998</v>
      </c>
      <c r="N636" s="594">
        <v>0.16</v>
      </c>
      <c r="O636" s="594">
        <v>6.1499999999999999E-2</v>
      </c>
      <c r="P636" s="594">
        <v>0.45700000000000002</v>
      </c>
      <c r="Q636" s="609">
        <v>0.45700000000000002</v>
      </c>
      <c r="R636" s="609">
        <v>0.45700000000000002</v>
      </c>
      <c r="S636" s="591">
        <v>20</v>
      </c>
      <c r="T636" s="595">
        <v>8.5389999999999997</v>
      </c>
      <c r="U636" s="595">
        <v>15.71</v>
      </c>
      <c r="V636" s="595">
        <v>1.4530000000000001</v>
      </c>
      <c r="W636" s="595"/>
      <c r="X636" s="595"/>
      <c r="Y636" s="595"/>
      <c r="Z636" s="595">
        <v>1.2999999999999999E-2</v>
      </c>
      <c r="AA636" s="595">
        <v>3.5999999999999997E-2</v>
      </c>
      <c r="AB636" s="581">
        <v>0.79</v>
      </c>
      <c r="AC636" s="581">
        <v>4.5999999999999999E-2</v>
      </c>
      <c r="AD636" s="592">
        <v>0.9</v>
      </c>
      <c r="AI636"/>
      <c r="AJ636"/>
    </row>
    <row r="637" spans="1:36" ht="30" x14ac:dyDescent="0.2">
      <c r="A637" s="510">
        <v>636</v>
      </c>
      <c r="B637" s="511" t="s">
        <v>1830</v>
      </c>
      <c r="C637" s="593" t="s">
        <v>2030</v>
      </c>
      <c r="D637" s="510">
        <v>50</v>
      </c>
      <c r="E637" s="510">
        <v>3</v>
      </c>
      <c r="F637" s="581">
        <v>400</v>
      </c>
      <c r="G637" s="598">
        <v>10</v>
      </c>
      <c r="H637" s="594">
        <v>0.13300000000000001</v>
      </c>
      <c r="I637" s="594">
        <v>0.187</v>
      </c>
      <c r="J637" s="594">
        <v>1.873</v>
      </c>
      <c r="K637" s="594">
        <v>0.69599999999999995</v>
      </c>
      <c r="L637" s="594">
        <v>0.59899999999999998</v>
      </c>
      <c r="M637" s="594">
        <v>0.59899999999999998</v>
      </c>
      <c r="N637" s="594">
        <v>0.16</v>
      </c>
      <c r="O637" s="594">
        <v>6.1499999999999999E-2</v>
      </c>
      <c r="P637" s="594">
        <v>0.45700000000000002</v>
      </c>
      <c r="Q637" s="609">
        <v>0.45700000000000002</v>
      </c>
      <c r="R637" s="609">
        <v>0.45700000000000002</v>
      </c>
      <c r="S637" s="591">
        <v>20</v>
      </c>
      <c r="T637" s="595">
        <v>8.5389999999999997</v>
      </c>
      <c r="U637" s="595">
        <v>15.71</v>
      </c>
      <c r="V637" s="595">
        <v>1.4530000000000001</v>
      </c>
      <c r="W637" s="595"/>
      <c r="X637" s="595"/>
      <c r="Y637" s="595"/>
      <c r="Z637" s="595">
        <v>1.2999999999999999E-2</v>
      </c>
      <c r="AA637" s="595">
        <v>3.5999999999999997E-2</v>
      </c>
      <c r="AB637" s="581">
        <v>0.79</v>
      </c>
      <c r="AC637" s="581">
        <v>4.5999999999999999E-2</v>
      </c>
      <c r="AD637" s="592">
        <v>0.9</v>
      </c>
      <c r="AI637"/>
      <c r="AJ637"/>
    </row>
    <row r="638" spans="1:36" ht="30" x14ac:dyDescent="0.2">
      <c r="A638" s="510">
        <v>637</v>
      </c>
      <c r="B638" s="511" t="s">
        <v>1830</v>
      </c>
      <c r="C638" s="593" t="s">
        <v>2031</v>
      </c>
      <c r="D638" s="510">
        <v>50</v>
      </c>
      <c r="E638" s="510">
        <v>3</v>
      </c>
      <c r="F638" s="581">
        <v>380</v>
      </c>
      <c r="G638" s="598">
        <v>8.8000000000000007</v>
      </c>
      <c r="H638" s="594">
        <v>0.13300000000000001</v>
      </c>
      <c r="I638" s="594">
        <v>0.187</v>
      </c>
      <c r="J638" s="594">
        <v>1.873</v>
      </c>
      <c r="K638" s="594">
        <v>0.69599999999999995</v>
      </c>
      <c r="L638" s="594">
        <v>0.59899999999999998</v>
      </c>
      <c r="M638" s="594">
        <v>0.59899999999999998</v>
      </c>
      <c r="N638" s="594">
        <v>0.16</v>
      </c>
      <c r="O638" s="594">
        <v>6.1499999999999999E-2</v>
      </c>
      <c r="P638" s="594">
        <v>0.45700000000000002</v>
      </c>
      <c r="Q638" s="609">
        <v>0.45700000000000002</v>
      </c>
      <c r="R638" s="609">
        <v>0.45700000000000002</v>
      </c>
      <c r="S638" s="591">
        <v>20</v>
      </c>
      <c r="T638" s="595">
        <v>8.5389999999999997</v>
      </c>
      <c r="U638" s="595">
        <v>15.71</v>
      </c>
      <c r="V638" s="595">
        <v>1.4530000000000001</v>
      </c>
      <c r="W638" s="595"/>
      <c r="X638" s="595"/>
      <c r="Y638" s="595"/>
      <c r="Z638" s="595">
        <v>1.2999999999999999E-2</v>
      </c>
      <c r="AA638" s="595">
        <v>3.5999999999999997E-2</v>
      </c>
      <c r="AB638" s="581">
        <v>0.79</v>
      </c>
      <c r="AC638" s="581">
        <v>4.5999999999999999E-2</v>
      </c>
      <c r="AD638" s="592">
        <v>0.9</v>
      </c>
      <c r="AI638"/>
      <c r="AJ638"/>
    </row>
    <row r="639" spans="1:36" ht="30" x14ac:dyDescent="0.2">
      <c r="A639" s="510">
        <v>638</v>
      </c>
      <c r="B639" s="511" t="s">
        <v>1830</v>
      </c>
      <c r="C639" s="593" t="s">
        <v>2032</v>
      </c>
      <c r="D639" s="510">
        <v>50</v>
      </c>
      <c r="E639" s="510">
        <v>3</v>
      </c>
      <c r="F639" s="581">
        <v>400</v>
      </c>
      <c r="G639" s="598">
        <v>8.8000000000000007</v>
      </c>
      <c r="H639" s="594">
        <v>0.13300000000000001</v>
      </c>
      <c r="I639" s="594">
        <v>0.187</v>
      </c>
      <c r="J639" s="594">
        <v>1.873</v>
      </c>
      <c r="K639" s="594">
        <v>0.69599999999999995</v>
      </c>
      <c r="L639" s="594">
        <v>0.59899999999999998</v>
      </c>
      <c r="M639" s="594">
        <v>0.59899999999999998</v>
      </c>
      <c r="N639" s="594">
        <v>0.16</v>
      </c>
      <c r="O639" s="594">
        <v>6.1499999999999999E-2</v>
      </c>
      <c r="P639" s="594">
        <v>0.45700000000000002</v>
      </c>
      <c r="Q639" s="609">
        <v>0.45700000000000002</v>
      </c>
      <c r="R639" s="609">
        <v>0.45700000000000002</v>
      </c>
      <c r="S639" s="591">
        <v>20</v>
      </c>
      <c r="T639" s="595">
        <v>8.5389999999999997</v>
      </c>
      <c r="U639" s="595">
        <v>15.71</v>
      </c>
      <c r="V639" s="595">
        <v>1.4530000000000001</v>
      </c>
      <c r="W639" s="595"/>
      <c r="X639" s="595"/>
      <c r="Y639" s="595"/>
      <c r="Z639" s="595">
        <v>1.2999999999999999E-2</v>
      </c>
      <c r="AA639" s="595">
        <v>3.5999999999999997E-2</v>
      </c>
      <c r="AB639" s="581">
        <v>0.79</v>
      </c>
      <c r="AC639" s="581">
        <v>4.5999999999999999E-2</v>
      </c>
      <c r="AD639" s="592">
        <v>0.9</v>
      </c>
      <c r="AI639"/>
      <c r="AJ639"/>
    </row>
    <row r="640" spans="1:36" ht="45" x14ac:dyDescent="0.2">
      <c r="A640" s="510">
        <v>639</v>
      </c>
      <c r="B640" s="511" t="s">
        <v>1830</v>
      </c>
      <c r="C640" s="593" t="s">
        <v>2033</v>
      </c>
      <c r="D640" s="510">
        <v>50</v>
      </c>
      <c r="E640" s="510">
        <v>3</v>
      </c>
      <c r="F640" s="581">
        <v>380</v>
      </c>
      <c r="G640" s="598">
        <v>14.5</v>
      </c>
      <c r="H640" s="594">
        <v>8.5400000000000004E-2</v>
      </c>
      <c r="I640" s="594">
        <v>0.121</v>
      </c>
      <c r="J640" s="594">
        <v>1.2090000000000001</v>
      </c>
      <c r="K640" s="594">
        <v>0.45</v>
      </c>
      <c r="L640" s="594">
        <v>0.60399999999999998</v>
      </c>
      <c r="M640" s="594">
        <v>0.60399999999999998</v>
      </c>
      <c r="N640" s="594">
        <v>0.14499999999999999</v>
      </c>
      <c r="O640" s="594">
        <v>5.6399999999999999E-2</v>
      </c>
      <c r="P640" s="594">
        <v>0.36599999999999999</v>
      </c>
      <c r="Q640" s="609">
        <v>0.36599999999999999</v>
      </c>
      <c r="R640" s="609">
        <v>0.36599999999999999</v>
      </c>
      <c r="S640" s="591">
        <v>20</v>
      </c>
      <c r="T640" s="595">
        <v>9.7430000000000003</v>
      </c>
      <c r="U640" s="595">
        <v>15.71</v>
      </c>
      <c r="V640" s="595">
        <v>1.4530000000000001</v>
      </c>
      <c r="W640" s="595"/>
      <c r="X640" s="595"/>
      <c r="Y640" s="595"/>
      <c r="Z640" s="595">
        <v>8.9999999999999993E-3</v>
      </c>
      <c r="AA640" s="595">
        <v>4.3999999999999997E-2</v>
      </c>
      <c r="AB640" s="581">
        <v>0.84</v>
      </c>
      <c r="AC640" s="581">
        <v>1.0999999999999999E-2</v>
      </c>
      <c r="AD640" s="592">
        <v>0.98</v>
      </c>
      <c r="AI640"/>
      <c r="AJ640"/>
    </row>
    <row r="641" spans="1:36" ht="45" x14ac:dyDescent="0.2">
      <c r="A641" s="510">
        <v>640</v>
      </c>
      <c r="B641" s="511" t="s">
        <v>1830</v>
      </c>
      <c r="C641" s="593" t="s">
        <v>2034</v>
      </c>
      <c r="D641" s="510">
        <v>50</v>
      </c>
      <c r="E641" s="510">
        <v>3</v>
      </c>
      <c r="F641" s="581">
        <v>400</v>
      </c>
      <c r="G641" s="598">
        <v>14.5</v>
      </c>
      <c r="H641" s="594">
        <v>8.5400000000000004E-2</v>
      </c>
      <c r="I641" s="594">
        <v>0.121</v>
      </c>
      <c r="J641" s="594">
        <v>1.2090000000000001</v>
      </c>
      <c r="K641" s="594">
        <v>0.45</v>
      </c>
      <c r="L641" s="594">
        <v>0.60399999999999998</v>
      </c>
      <c r="M641" s="594">
        <v>0.60399999999999998</v>
      </c>
      <c r="N641" s="594">
        <v>0.14499999999999999</v>
      </c>
      <c r="O641" s="594">
        <v>5.6399999999999999E-2</v>
      </c>
      <c r="P641" s="594">
        <v>0.36599999999999999</v>
      </c>
      <c r="Q641" s="609">
        <v>0.36599999999999999</v>
      </c>
      <c r="R641" s="609">
        <v>0.36599999999999999</v>
      </c>
      <c r="S641" s="591">
        <v>20</v>
      </c>
      <c r="T641" s="595">
        <v>9.7430000000000003</v>
      </c>
      <c r="U641" s="595">
        <v>15.71</v>
      </c>
      <c r="V641" s="595">
        <v>1.4530000000000001</v>
      </c>
      <c r="W641" s="595"/>
      <c r="X641" s="595"/>
      <c r="Y641" s="595"/>
      <c r="Z641" s="595">
        <v>8.9999999999999993E-3</v>
      </c>
      <c r="AA641" s="595">
        <v>4.3999999999999997E-2</v>
      </c>
      <c r="AB641" s="581">
        <v>0.84</v>
      </c>
      <c r="AC641" s="581">
        <v>1.0999999999999999E-2</v>
      </c>
      <c r="AD641" s="592">
        <v>0.98</v>
      </c>
      <c r="AI641"/>
      <c r="AJ641"/>
    </row>
    <row r="642" spans="1:36" ht="45" x14ac:dyDescent="0.2">
      <c r="A642" s="510">
        <v>641</v>
      </c>
      <c r="B642" s="511" t="s">
        <v>1830</v>
      </c>
      <c r="C642" s="593" t="s">
        <v>2035</v>
      </c>
      <c r="D642" s="510">
        <v>50</v>
      </c>
      <c r="E642" s="510">
        <v>3</v>
      </c>
      <c r="F642" s="581">
        <v>380</v>
      </c>
      <c r="G642" s="598">
        <v>14</v>
      </c>
      <c r="H642" s="594">
        <v>8.5400000000000004E-2</v>
      </c>
      <c r="I642" s="594">
        <v>0.121</v>
      </c>
      <c r="J642" s="594">
        <v>1.2090000000000001</v>
      </c>
      <c r="K642" s="594">
        <v>0.45</v>
      </c>
      <c r="L642" s="594">
        <v>0.60399999999999998</v>
      </c>
      <c r="M642" s="594">
        <v>0.60399999999999998</v>
      </c>
      <c r="N642" s="594">
        <v>0.14499999999999999</v>
      </c>
      <c r="O642" s="594">
        <v>5.6399999999999999E-2</v>
      </c>
      <c r="P642" s="594">
        <v>0.36599999999999999</v>
      </c>
      <c r="Q642" s="609">
        <v>0.36599999999999999</v>
      </c>
      <c r="R642" s="609">
        <v>0.36599999999999999</v>
      </c>
      <c r="S642" s="591">
        <v>20</v>
      </c>
      <c r="T642" s="595">
        <v>9.7430000000000003</v>
      </c>
      <c r="U642" s="595">
        <v>15.71</v>
      </c>
      <c r="V642" s="595">
        <v>1.4530000000000001</v>
      </c>
      <c r="W642" s="595"/>
      <c r="X642" s="595"/>
      <c r="Y642" s="595"/>
      <c r="Z642" s="595">
        <v>8.9999999999999993E-3</v>
      </c>
      <c r="AA642" s="595">
        <v>4.3999999999999997E-2</v>
      </c>
      <c r="AB642" s="581">
        <v>0.84</v>
      </c>
      <c r="AC642" s="581">
        <v>1.0999999999999999E-2</v>
      </c>
      <c r="AD642" s="592">
        <v>0.98</v>
      </c>
      <c r="AI642"/>
      <c r="AJ642"/>
    </row>
    <row r="643" spans="1:36" ht="45" x14ac:dyDescent="0.2">
      <c r="A643" s="510">
        <v>642</v>
      </c>
      <c r="B643" s="511" t="s">
        <v>1830</v>
      </c>
      <c r="C643" s="593" t="s">
        <v>2035</v>
      </c>
      <c r="D643" s="510">
        <v>50</v>
      </c>
      <c r="E643" s="510">
        <v>3</v>
      </c>
      <c r="F643" s="581">
        <v>400</v>
      </c>
      <c r="G643" s="598">
        <v>14</v>
      </c>
      <c r="H643" s="594">
        <v>8.5400000000000004E-2</v>
      </c>
      <c r="I643" s="594">
        <v>0.121</v>
      </c>
      <c r="J643" s="594">
        <v>1.2090000000000001</v>
      </c>
      <c r="K643" s="594">
        <v>0.45</v>
      </c>
      <c r="L643" s="594">
        <v>0.60399999999999998</v>
      </c>
      <c r="M643" s="594">
        <v>0.60399999999999998</v>
      </c>
      <c r="N643" s="594">
        <v>0.14499999999999999</v>
      </c>
      <c r="O643" s="594">
        <v>5.6399999999999999E-2</v>
      </c>
      <c r="P643" s="594">
        <v>0.36599999999999999</v>
      </c>
      <c r="Q643" s="609">
        <v>0.36599999999999999</v>
      </c>
      <c r="R643" s="609">
        <v>0.36599999999999999</v>
      </c>
      <c r="S643" s="591">
        <v>20</v>
      </c>
      <c r="T643" s="595">
        <v>9.7430000000000003</v>
      </c>
      <c r="U643" s="595">
        <v>15.71</v>
      </c>
      <c r="V643" s="595">
        <v>1.4530000000000001</v>
      </c>
      <c r="W643" s="595"/>
      <c r="X643" s="595"/>
      <c r="Y643" s="595"/>
      <c r="Z643" s="595">
        <v>8.9999999999999993E-3</v>
      </c>
      <c r="AA643" s="595">
        <v>4.3999999999999997E-2</v>
      </c>
      <c r="AB643" s="581">
        <v>0.84</v>
      </c>
      <c r="AC643" s="581">
        <v>1.0999999999999999E-2</v>
      </c>
      <c r="AD643" s="592">
        <v>0.98</v>
      </c>
      <c r="AI643"/>
      <c r="AJ643"/>
    </row>
    <row r="644" spans="1:36" ht="30" x14ac:dyDescent="0.2">
      <c r="A644" s="510">
        <v>643</v>
      </c>
      <c r="B644" s="511" t="s">
        <v>1830</v>
      </c>
      <c r="C644" s="593" t="s">
        <v>2036</v>
      </c>
      <c r="D644" s="510">
        <v>50</v>
      </c>
      <c r="E644" s="510">
        <v>3</v>
      </c>
      <c r="F644" s="581">
        <v>380</v>
      </c>
      <c r="G644" s="598">
        <v>13.5</v>
      </c>
      <c r="H644" s="594">
        <v>8.5400000000000004E-2</v>
      </c>
      <c r="I644" s="594">
        <v>0.121</v>
      </c>
      <c r="J644" s="594">
        <v>1.2090000000000001</v>
      </c>
      <c r="K644" s="594">
        <v>0.45</v>
      </c>
      <c r="L644" s="594">
        <v>0.60399999999999998</v>
      </c>
      <c r="M644" s="594">
        <v>0.60399999999999998</v>
      </c>
      <c r="N644" s="594">
        <v>0.14499999999999999</v>
      </c>
      <c r="O644" s="594">
        <v>5.6399999999999999E-2</v>
      </c>
      <c r="P644" s="594">
        <v>0.36599999999999999</v>
      </c>
      <c r="Q644" s="609">
        <v>0.36599999999999999</v>
      </c>
      <c r="R644" s="609">
        <v>0.36599999999999999</v>
      </c>
      <c r="S644" s="591">
        <v>20</v>
      </c>
      <c r="T644" s="595">
        <v>9.7430000000000003</v>
      </c>
      <c r="U644" s="595">
        <v>15.71</v>
      </c>
      <c r="V644" s="595">
        <v>1.4530000000000001</v>
      </c>
      <c r="W644" s="595"/>
      <c r="X644" s="595"/>
      <c r="Y644" s="595"/>
      <c r="Z644" s="595">
        <v>8.9999999999999993E-3</v>
      </c>
      <c r="AA644" s="595">
        <v>4.3999999999999997E-2</v>
      </c>
      <c r="AB644" s="581">
        <v>0.84</v>
      </c>
      <c r="AC644" s="581">
        <v>1.0999999999999999E-2</v>
      </c>
      <c r="AD644" s="592">
        <v>0.98</v>
      </c>
      <c r="AI644"/>
      <c r="AJ644"/>
    </row>
    <row r="645" spans="1:36" ht="30" x14ac:dyDescent="0.2">
      <c r="A645" s="510">
        <v>644</v>
      </c>
      <c r="B645" s="511" t="s">
        <v>1830</v>
      </c>
      <c r="C645" s="593" t="s">
        <v>2037</v>
      </c>
      <c r="D645" s="510">
        <v>50</v>
      </c>
      <c r="E645" s="510">
        <v>3</v>
      </c>
      <c r="F645" s="581">
        <v>400</v>
      </c>
      <c r="G645" s="598">
        <v>13.5</v>
      </c>
      <c r="H645" s="594">
        <v>8.5400000000000004E-2</v>
      </c>
      <c r="I645" s="594">
        <v>0.121</v>
      </c>
      <c r="J645" s="594">
        <v>1.2090000000000001</v>
      </c>
      <c r="K645" s="594">
        <v>0.45</v>
      </c>
      <c r="L645" s="594">
        <v>0.60399999999999998</v>
      </c>
      <c r="M645" s="594">
        <v>0.60399999999999998</v>
      </c>
      <c r="N645" s="594">
        <v>0.14499999999999999</v>
      </c>
      <c r="O645" s="594">
        <v>5.6399999999999999E-2</v>
      </c>
      <c r="P645" s="594">
        <v>0.36599999999999999</v>
      </c>
      <c r="Q645" s="609">
        <v>0.36599999999999999</v>
      </c>
      <c r="R645" s="609">
        <v>0.36599999999999999</v>
      </c>
      <c r="S645" s="591">
        <v>20</v>
      </c>
      <c r="T645" s="595">
        <v>9.7430000000000003</v>
      </c>
      <c r="U645" s="595">
        <v>15.71</v>
      </c>
      <c r="V645" s="595">
        <v>1.4530000000000001</v>
      </c>
      <c r="W645" s="595"/>
      <c r="X645" s="595"/>
      <c r="Y645" s="595"/>
      <c r="Z645" s="595">
        <v>8.9999999999999993E-3</v>
      </c>
      <c r="AA645" s="595">
        <v>4.3999999999999997E-2</v>
      </c>
      <c r="AB645" s="581">
        <v>0.84</v>
      </c>
      <c r="AC645" s="581">
        <v>1.0999999999999999E-2</v>
      </c>
      <c r="AD645" s="592">
        <v>0.98</v>
      </c>
      <c r="AI645"/>
      <c r="AJ645"/>
    </row>
    <row r="646" spans="1:36" ht="30" x14ac:dyDescent="0.2">
      <c r="A646" s="510">
        <v>645</v>
      </c>
      <c r="B646" s="511" t="s">
        <v>1830</v>
      </c>
      <c r="C646" s="593" t="s">
        <v>2038</v>
      </c>
      <c r="D646" s="510">
        <v>50</v>
      </c>
      <c r="E646" s="510">
        <v>3</v>
      </c>
      <c r="F646" s="581">
        <v>380</v>
      </c>
      <c r="G646" s="598">
        <v>12.5</v>
      </c>
      <c r="H646" s="594">
        <v>8.5400000000000004E-2</v>
      </c>
      <c r="I646" s="594">
        <v>0.121</v>
      </c>
      <c r="J646" s="594">
        <v>1.2090000000000001</v>
      </c>
      <c r="K646" s="594">
        <v>0.45</v>
      </c>
      <c r="L646" s="594">
        <v>0.60399999999999998</v>
      </c>
      <c r="M646" s="594">
        <v>0.60399999999999998</v>
      </c>
      <c r="N646" s="594">
        <v>0.14499999999999999</v>
      </c>
      <c r="O646" s="594">
        <v>5.6399999999999999E-2</v>
      </c>
      <c r="P646" s="594">
        <v>0.36599999999999999</v>
      </c>
      <c r="Q646" s="609">
        <v>0.36599999999999999</v>
      </c>
      <c r="R646" s="609">
        <v>0.36599999999999999</v>
      </c>
      <c r="S646" s="591">
        <v>20</v>
      </c>
      <c r="T646" s="595">
        <v>9.7430000000000003</v>
      </c>
      <c r="U646" s="595">
        <v>15.71</v>
      </c>
      <c r="V646" s="595">
        <v>1.4530000000000001</v>
      </c>
      <c r="W646" s="595"/>
      <c r="X646" s="595"/>
      <c r="Y646" s="595"/>
      <c r="Z646" s="595">
        <v>8.9999999999999993E-3</v>
      </c>
      <c r="AA646" s="595">
        <v>4.3999999999999997E-2</v>
      </c>
      <c r="AB646" s="581">
        <v>0.84</v>
      </c>
      <c r="AC646" s="581">
        <v>1.0999999999999999E-2</v>
      </c>
      <c r="AD646" s="592">
        <v>0.98</v>
      </c>
      <c r="AI646"/>
      <c r="AJ646"/>
    </row>
    <row r="647" spans="1:36" ht="30" x14ac:dyDescent="0.2">
      <c r="A647" s="510">
        <v>646</v>
      </c>
      <c r="B647" s="511" t="s">
        <v>1830</v>
      </c>
      <c r="C647" s="593" t="s">
        <v>2039</v>
      </c>
      <c r="D647" s="510">
        <v>50</v>
      </c>
      <c r="E647" s="510">
        <v>3</v>
      </c>
      <c r="F647" s="581">
        <v>400</v>
      </c>
      <c r="G647" s="598">
        <v>12.5</v>
      </c>
      <c r="H647" s="594">
        <v>8.5400000000000004E-2</v>
      </c>
      <c r="I647" s="594">
        <v>0.121</v>
      </c>
      <c r="J647" s="594">
        <v>1.2090000000000001</v>
      </c>
      <c r="K647" s="594">
        <v>0.45</v>
      </c>
      <c r="L647" s="594">
        <v>0.60399999999999998</v>
      </c>
      <c r="M647" s="594">
        <v>0.60399999999999998</v>
      </c>
      <c r="N647" s="594">
        <v>0.14499999999999999</v>
      </c>
      <c r="O647" s="594">
        <v>5.6399999999999999E-2</v>
      </c>
      <c r="P647" s="594">
        <v>0.36599999999999999</v>
      </c>
      <c r="Q647" s="609">
        <v>0.36599999999999999</v>
      </c>
      <c r="R647" s="609">
        <v>0.36599999999999999</v>
      </c>
      <c r="S647" s="591">
        <v>20</v>
      </c>
      <c r="T647" s="595">
        <v>9.7430000000000003</v>
      </c>
      <c r="U647" s="595">
        <v>15.71</v>
      </c>
      <c r="V647" s="595">
        <v>1.4530000000000001</v>
      </c>
      <c r="W647" s="595"/>
      <c r="X647" s="595"/>
      <c r="Y647" s="595"/>
      <c r="Z647" s="595">
        <v>8.9999999999999993E-3</v>
      </c>
      <c r="AA647" s="595">
        <v>4.3999999999999997E-2</v>
      </c>
      <c r="AB647" s="581">
        <v>0.84</v>
      </c>
      <c r="AC647" s="581">
        <v>1.0999999999999999E-2</v>
      </c>
      <c r="AD647" s="592">
        <v>0.98</v>
      </c>
      <c r="AI647"/>
      <c r="AJ647"/>
    </row>
    <row r="648" spans="1:36" ht="30" x14ac:dyDescent="0.2">
      <c r="A648" s="510">
        <v>647</v>
      </c>
      <c r="B648" s="511" t="s">
        <v>1830</v>
      </c>
      <c r="C648" s="593" t="s">
        <v>2040</v>
      </c>
      <c r="D648" s="510">
        <v>50</v>
      </c>
      <c r="E648" s="510">
        <v>3</v>
      </c>
      <c r="F648" s="581">
        <v>380</v>
      </c>
      <c r="G648" s="598">
        <v>10.8</v>
      </c>
      <c r="H648" s="594">
        <v>8.5400000000000004E-2</v>
      </c>
      <c r="I648" s="594">
        <v>0.121</v>
      </c>
      <c r="J648" s="594">
        <v>1.2090000000000001</v>
      </c>
      <c r="K648" s="594">
        <v>0.45</v>
      </c>
      <c r="L648" s="594">
        <v>0.60399999999999998</v>
      </c>
      <c r="M648" s="594">
        <v>0.60399999999999998</v>
      </c>
      <c r="N648" s="594">
        <v>0.14499999999999999</v>
      </c>
      <c r="O648" s="594">
        <v>5.6399999999999999E-2</v>
      </c>
      <c r="P648" s="594">
        <v>0.36599999999999999</v>
      </c>
      <c r="Q648" s="609">
        <v>0.36599999999999999</v>
      </c>
      <c r="R648" s="609">
        <v>0.36599999999999999</v>
      </c>
      <c r="S648" s="591">
        <v>20</v>
      </c>
      <c r="T648" s="595">
        <v>9.7430000000000003</v>
      </c>
      <c r="U648" s="595">
        <v>15.71</v>
      </c>
      <c r="V648" s="595">
        <v>1.4530000000000001</v>
      </c>
      <c r="W648" s="595"/>
      <c r="X648" s="595"/>
      <c r="Y648" s="595"/>
      <c r="Z648" s="595">
        <v>8.9999999999999993E-3</v>
      </c>
      <c r="AA648" s="595">
        <v>4.3999999999999997E-2</v>
      </c>
      <c r="AB648" s="581">
        <v>0.84</v>
      </c>
      <c r="AC648" s="581">
        <v>1.0999999999999999E-2</v>
      </c>
      <c r="AD648" s="592">
        <v>0.98</v>
      </c>
      <c r="AI648"/>
      <c r="AJ648"/>
    </row>
    <row r="649" spans="1:36" ht="30" x14ac:dyDescent="0.2">
      <c r="A649" s="510">
        <v>648</v>
      </c>
      <c r="B649" s="511" t="s">
        <v>1830</v>
      </c>
      <c r="C649" s="593" t="s">
        <v>2041</v>
      </c>
      <c r="D649" s="510">
        <v>50</v>
      </c>
      <c r="E649" s="510">
        <v>3</v>
      </c>
      <c r="F649" s="581">
        <v>400</v>
      </c>
      <c r="G649" s="598">
        <v>10.8</v>
      </c>
      <c r="H649" s="594">
        <v>8.5400000000000004E-2</v>
      </c>
      <c r="I649" s="594">
        <v>0.121</v>
      </c>
      <c r="J649" s="594">
        <v>1.2090000000000001</v>
      </c>
      <c r="K649" s="594">
        <v>0.45</v>
      </c>
      <c r="L649" s="594">
        <v>0.60399999999999998</v>
      </c>
      <c r="M649" s="594">
        <v>0.60399999999999998</v>
      </c>
      <c r="N649" s="594">
        <v>0.14499999999999999</v>
      </c>
      <c r="O649" s="594">
        <v>5.6399999999999999E-2</v>
      </c>
      <c r="P649" s="594">
        <v>0.36599999999999999</v>
      </c>
      <c r="Q649" s="609">
        <v>0.36599999999999999</v>
      </c>
      <c r="R649" s="609">
        <v>0.36599999999999999</v>
      </c>
      <c r="S649" s="591">
        <v>20</v>
      </c>
      <c r="T649" s="595">
        <v>9.7430000000000003</v>
      </c>
      <c r="U649" s="595">
        <v>15.71</v>
      </c>
      <c r="V649" s="595">
        <v>1.4530000000000001</v>
      </c>
      <c r="W649" s="595"/>
      <c r="X649" s="595"/>
      <c r="Y649" s="595"/>
      <c r="Z649" s="595">
        <v>8.9999999999999993E-3</v>
      </c>
      <c r="AA649" s="595">
        <v>4.3999999999999997E-2</v>
      </c>
      <c r="AB649" s="581">
        <v>0.84</v>
      </c>
      <c r="AC649" s="581">
        <v>1.0999999999999999E-2</v>
      </c>
      <c r="AD649" s="592">
        <v>0.98</v>
      </c>
      <c r="AI649"/>
      <c r="AJ649"/>
    </row>
    <row r="650" spans="1:36" ht="45" x14ac:dyDescent="0.2">
      <c r="A650" s="510">
        <v>649</v>
      </c>
      <c r="B650" s="511" t="s">
        <v>1830</v>
      </c>
      <c r="C650" s="593" t="s">
        <v>2042</v>
      </c>
      <c r="D650" s="510">
        <v>50</v>
      </c>
      <c r="E650" s="510">
        <v>3</v>
      </c>
      <c r="F650" s="581">
        <v>380</v>
      </c>
      <c r="G650" s="598">
        <v>16</v>
      </c>
      <c r="H650" s="594">
        <v>8.5000000000000006E-2</v>
      </c>
      <c r="I650" s="594">
        <v>0.124</v>
      </c>
      <c r="J650" s="594">
        <v>1.224</v>
      </c>
      <c r="K650" s="594">
        <v>0.45300000000000001</v>
      </c>
      <c r="L650" s="594">
        <v>0.67959999999999998</v>
      </c>
      <c r="M650" s="594">
        <v>0.67959999999999998</v>
      </c>
      <c r="N650" s="594">
        <v>0.14899999999999999</v>
      </c>
      <c r="O650" s="594">
        <v>5.5E-2</v>
      </c>
      <c r="P650" s="594">
        <v>0.314</v>
      </c>
      <c r="Q650" s="609">
        <v>0.314</v>
      </c>
      <c r="R650" s="609">
        <v>0.314</v>
      </c>
      <c r="S650" s="591">
        <v>20</v>
      </c>
      <c r="T650" s="595">
        <v>10.884</v>
      </c>
      <c r="U650" s="595">
        <v>15.71</v>
      </c>
      <c r="V650" s="595">
        <v>1.4530000000000001</v>
      </c>
      <c r="W650" s="595"/>
      <c r="X650" s="595"/>
      <c r="Y650" s="595"/>
      <c r="Z650" s="595">
        <v>0.01</v>
      </c>
      <c r="AA650" s="595">
        <v>4.2000000000000003E-2</v>
      </c>
      <c r="AB650" s="581">
        <v>0.84</v>
      </c>
      <c r="AC650" s="581">
        <v>1.0999999999999999E-2</v>
      </c>
      <c r="AD650" s="592">
        <v>1.1000000000000001</v>
      </c>
      <c r="AI650"/>
      <c r="AJ650"/>
    </row>
    <row r="651" spans="1:36" ht="45" x14ac:dyDescent="0.2">
      <c r="A651" s="510">
        <v>650</v>
      </c>
      <c r="B651" s="511" t="s">
        <v>1830</v>
      </c>
      <c r="C651" s="593" t="s">
        <v>2043</v>
      </c>
      <c r="D651" s="510">
        <v>50</v>
      </c>
      <c r="E651" s="510">
        <v>3</v>
      </c>
      <c r="F651" s="581">
        <v>400</v>
      </c>
      <c r="G651" s="598">
        <v>16</v>
      </c>
      <c r="H651" s="594">
        <v>8.5000000000000006E-2</v>
      </c>
      <c r="I651" s="594">
        <v>0.124</v>
      </c>
      <c r="J651" s="594">
        <v>1.224</v>
      </c>
      <c r="K651" s="594">
        <v>0.45300000000000001</v>
      </c>
      <c r="L651" s="594">
        <v>0.67959999999999998</v>
      </c>
      <c r="M651" s="594">
        <v>0.67959999999999998</v>
      </c>
      <c r="N651" s="594">
        <v>0.14899999999999999</v>
      </c>
      <c r="O651" s="594">
        <v>5.5E-2</v>
      </c>
      <c r="P651" s="594">
        <v>0.314</v>
      </c>
      <c r="Q651" s="609">
        <v>0.314</v>
      </c>
      <c r="R651" s="609">
        <v>0.314</v>
      </c>
      <c r="S651" s="591">
        <v>20</v>
      </c>
      <c r="T651" s="595">
        <v>10.884</v>
      </c>
      <c r="U651" s="595">
        <v>15.71</v>
      </c>
      <c r="V651" s="595">
        <v>1.4530000000000001</v>
      </c>
      <c r="W651" s="595"/>
      <c r="X651" s="595"/>
      <c r="Y651" s="595"/>
      <c r="Z651" s="595">
        <v>0.01</v>
      </c>
      <c r="AA651" s="595">
        <v>4.2000000000000003E-2</v>
      </c>
      <c r="AB651" s="581">
        <v>0.84</v>
      </c>
      <c r="AC651" s="581">
        <v>1.0999999999999999E-2</v>
      </c>
      <c r="AD651" s="592">
        <v>1.1000000000000001</v>
      </c>
      <c r="AI651"/>
      <c r="AJ651"/>
    </row>
    <row r="652" spans="1:36" ht="45" x14ac:dyDescent="0.2">
      <c r="A652" s="510">
        <v>651</v>
      </c>
      <c r="B652" s="511" t="s">
        <v>1830</v>
      </c>
      <c r="C652" s="593" t="s">
        <v>2044</v>
      </c>
      <c r="D652" s="510">
        <v>50</v>
      </c>
      <c r="E652" s="510">
        <v>3</v>
      </c>
      <c r="F652" s="581">
        <v>380</v>
      </c>
      <c r="G652" s="598">
        <v>15.5</v>
      </c>
      <c r="H652" s="594">
        <v>8.5000000000000006E-2</v>
      </c>
      <c r="I652" s="594">
        <v>0.124</v>
      </c>
      <c r="J652" s="594">
        <v>1.224</v>
      </c>
      <c r="K652" s="594">
        <v>0.45300000000000001</v>
      </c>
      <c r="L652" s="594">
        <v>0.67959999999999998</v>
      </c>
      <c r="M652" s="594">
        <v>0.67959999999999998</v>
      </c>
      <c r="N652" s="594">
        <v>0.14899999999999999</v>
      </c>
      <c r="O652" s="594">
        <v>5.5E-2</v>
      </c>
      <c r="P652" s="594">
        <v>0.314</v>
      </c>
      <c r="Q652" s="609">
        <v>0.314</v>
      </c>
      <c r="R652" s="609">
        <v>0.314</v>
      </c>
      <c r="S652" s="591">
        <v>20</v>
      </c>
      <c r="T652" s="595">
        <v>10.884</v>
      </c>
      <c r="U652" s="595">
        <v>15.71</v>
      </c>
      <c r="V652" s="595">
        <v>1.4530000000000001</v>
      </c>
      <c r="W652" s="595"/>
      <c r="X652" s="595"/>
      <c r="Y652" s="595"/>
      <c r="Z652" s="595">
        <v>0.01</v>
      </c>
      <c r="AA652" s="595">
        <v>4.2000000000000003E-2</v>
      </c>
      <c r="AB652" s="581">
        <v>0.84</v>
      </c>
      <c r="AC652" s="581">
        <v>1.0999999999999999E-2</v>
      </c>
      <c r="AD652" s="592">
        <v>1.1000000000000001</v>
      </c>
      <c r="AI652"/>
      <c r="AJ652"/>
    </row>
    <row r="653" spans="1:36" ht="45" x14ac:dyDescent="0.2">
      <c r="A653" s="510">
        <v>652</v>
      </c>
      <c r="B653" s="511" t="s">
        <v>1830</v>
      </c>
      <c r="C653" s="593" t="s">
        <v>2045</v>
      </c>
      <c r="D653" s="510">
        <v>50</v>
      </c>
      <c r="E653" s="510">
        <v>3</v>
      </c>
      <c r="F653" s="581">
        <v>400</v>
      </c>
      <c r="G653" s="598">
        <v>15.5</v>
      </c>
      <c r="H653" s="594">
        <v>8.5000000000000006E-2</v>
      </c>
      <c r="I653" s="594">
        <v>0.124</v>
      </c>
      <c r="J653" s="594">
        <v>1.224</v>
      </c>
      <c r="K653" s="594">
        <v>0.45300000000000001</v>
      </c>
      <c r="L653" s="594">
        <v>0.67959999999999998</v>
      </c>
      <c r="M653" s="594">
        <v>0.67959999999999998</v>
      </c>
      <c r="N653" s="594">
        <v>0.14899999999999999</v>
      </c>
      <c r="O653" s="594">
        <v>5.5E-2</v>
      </c>
      <c r="P653" s="594">
        <v>0.314</v>
      </c>
      <c r="Q653" s="609">
        <v>0.314</v>
      </c>
      <c r="R653" s="609">
        <v>0.314</v>
      </c>
      <c r="S653" s="591">
        <v>20</v>
      </c>
      <c r="T653" s="595">
        <v>10.884</v>
      </c>
      <c r="U653" s="595">
        <v>15.71</v>
      </c>
      <c r="V653" s="595">
        <v>1.4530000000000001</v>
      </c>
      <c r="W653" s="595"/>
      <c r="X653" s="595"/>
      <c r="Y653" s="595"/>
      <c r="Z653" s="595">
        <v>0.01</v>
      </c>
      <c r="AA653" s="595">
        <v>4.2000000000000003E-2</v>
      </c>
      <c r="AB653" s="581">
        <v>0.84</v>
      </c>
      <c r="AC653" s="581">
        <v>1.0999999999999999E-2</v>
      </c>
      <c r="AD653" s="592">
        <v>1.1000000000000001</v>
      </c>
      <c r="AI653"/>
      <c r="AJ653"/>
    </row>
    <row r="654" spans="1:36" ht="30" x14ac:dyDescent="0.2">
      <c r="A654" s="510">
        <v>653</v>
      </c>
      <c r="B654" s="511" t="s">
        <v>1830</v>
      </c>
      <c r="C654" s="593" t="s">
        <v>2046</v>
      </c>
      <c r="D654" s="510">
        <v>50</v>
      </c>
      <c r="E654" s="510">
        <v>3</v>
      </c>
      <c r="F654" s="581">
        <v>380</v>
      </c>
      <c r="G654" s="598">
        <v>15</v>
      </c>
      <c r="H654" s="594">
        <v>8.5000000000000006E-2</v>
      </c>
      <c r="I654" s="594">
        <v>0.124</v>
      </c>
      <c r="J654" s="594">
        <v>1.224</v>
      </c>
      <c r="K654" s="594">
        <v>0.45300000000000001</v>
      </c>
      <c r="L654" s="594">
        <v>0.67959999999999998</v>
      </c>
      <c r="M654" s="594">
        <v>0.67959999999999998</v>
      </c>
      <c r="N654" s="594">
        <v>0.14899999999999999</v>
      </c>
      <c r="O654" s="594">
        <v>5.5E-2</v>
      </c>
      <c r="P654" s="594">
        <v>0.314</v>
      </c>
      <c r="Q654" s="609">
        <v>0.314</v>
      </c>
      <c r="R654" s="609">
        <v>0.314</v>
      </c>
      <c r="S654" s="591">
        <v>20</v>
      </c>
      <c r="T654" s="595">
        <v>10.884</v>
      </c>
      <c r="U654" s="595">
        <v>15.71</v>
      </c>
      <c r="V654" s="595">
        <v>1.4530000000000001</v>
      </c>
      <c r="W654" s="595"/>
      <c r="X654" s="595"/>
      <c r="Y654" s="595"/>
      <c r="Z654" s="595">
        <v>0.01</v>
      </c>
      <c r="AA654" s="595">
        <v>4.2000000000000003E-2</v>
      </c>
      <c r="AB654" s="581">
        <v>0.84</v>
      </c>
      <c r="AC654" s="581">
        <v>1.0999999999999999E-2</v>
      </c>
      <c r="AD654" s="592">
        <v>1.1000000000000001</v>
      </c>
      <c r="AI654"/>
      <c r="AJ654"/>
    </row>
    <row r="655" spans="1:36" ht="30" x14ac:dyDescent="0.2">
      <c r="A655" s="510">
        <v>654</v>
      </c>
      <c r="B655" s="511" t="s">
        <v>1830</v>
      </c>
      <c r="C655" s="593" t="s">
        <v>2047</v>
      </c>
      <c r="D655" s="510">
        <v>50</v>
      </c>
      <c r="E655" s="510">
        <v>3</v>
      </c>
      <c r="F655" s="581">
        <v>400</v>
      </c>
      <c r="G655" s="598">
        <v>15</v>
      </c>
      <c r="H655" s="594">
        <v>8.5000000000000006E-2</v>
      </c>
      <c r="I655" s="594">
        <v>0.124</v>
      </c>
      <c r="J655" s="594">
        <v>1.224</v>
      </c>
      <c r="K655" s="594">
        <v>0.45300000000000001</v>
      </c>
      <c r="L655" s="594">
        <v>0.67959999999999998</v>
      </c>
      <c r="M655" s="594">
        <v>0.67959999999999998</v>
      </c>
      <c r="N655" s="594">
        <v>0.14899999999999999</v>
      </c>
      <c r="O655" s="594">
        <v>5.5E-2</v>
      </c>
      <c r="P655" s="594">
        <v>0.314</v>
      </c>
      <c r="Q655" s="609">
        <v>0.314</v>
      </c>
      <c r="R655" s="609">
        <v>0.314</v>
      </c>
      <c r="S655" s="591">
        <v>20</v>
      </c>
      <c r="T655" s="595">
        <v>10.884</v>
      </c>
      <c r="U655" s="595">
        <v>15.71</v>
      </c>
      <c r="V655" s="595">
        <v>1.4530000000000001</v>
      </c>
      <c r="W655" s="595"/>
      <c r="X655" s="595"/>
      <c r="Y655" s="595"/>
      <c r="Z655" s="595">
        <v>0.01</v>
      </c>
      <c r="AA655" s="595">
        <v>4.2000000000000003E-2</v>
      </c>
      <c r="AB655" s="581">
        <v>0.84</v>
      </c>
      <c r="AC655" s="581">
        <v>1.0999999999999999E-2</v>
      </c>
      <c r="AD655" s="592">
        <v>1.1000000000000001</v>
      </c>
      <c r="AI655"/>
      <c r="AJ655"/>
    </row>
    <row r="656" spans="1:36" ht="30" x14ac:dyDescent="0.2">
      <c r="A656" s="510">
        <v>655</v>
      </c>
      <c r="B656" s="511" t="s">
        <v>1830</v>
      </c>
      <c r="C656" s="593" t="s">
        <v>2048</v>
      </c>
      <c r="D656" s="510">
        <v>50</v>
      </c>
      <c r="E656" s="510">
        <v>3</v>
      </c>
      <c r="F656" s="581">
        <v>380</v>
      </c>
      <c r="G656" s="598">
        <v>14</v>
      </c>
      <c r="H656" s="594">
        <v>8.5000000000000006E-2</v>
      </c>
      <c r="I656" s="594">
        <v>0.124</v>
      </c>
      <c r="J656" s="594">
        <v>1.224</v>
      </c>
      <c r="K656" s="594">
        <v>0.45300000000000001</v>
      </c>
      <c r="L656" s="594">
        <v>0.67959999999999998</v>
      </c>
      <c r="M656" s="594">
        <v>0.67959999999999998</v>
      </c>
      <c r="N656" s="594">
        <v>0.14899999999999999</v>
      </c>
      <c r="O656" s="594">
        <v>5.5E-2</v>
      </c>
      <c r="P656" s="594">
        <v>0.314</v>
      </c>
      <c r="Q656" s="609">
        <v>0.314</v>
      </c>
      <c r="R656" s="609">
        <v>0.314</v>
      </c>
      <c r="S656" s="591">
        <v>20</v>
      </c>
      <c r="T656" s="595">
        <v>10.884</v>
      </c>
      <c r="U656" s="595">
        <v>15.71</v>
      </c>
      <c r="V656" s="595">
        <v>1.4530000000000001</v>
      </c>
      <c r="W656" s="595"/>
      <c r="X656" s="595"/>
      <c r="Y656" s="595"/>
      <c r="Z656" s="595">
        <v>0.01</v>
      </c>
      <c r="AA656" s="595">
        <v>4.2000000000000003E-2</v>
      </c>
      <c r="AB656" s="581">
        <v>0.84</v>
      </c>
      <c r="AC656" s="581">
        <v>1.0999999999999999E-2</v>
      </c>
      <c r="AD656" s="592">
        <v>1.1000000000000001</v>
      </c>
      <c r="AI656"/>
      <c r="AJ656"/>
    </row>
    <row r="657" spans="1:36" ht="30" x14ac:dyDescent="0.2">
      <c r="A657" s="510">
        <v>656</v>
      </c>
      <c r="B657" s="511" t="s">
        <v>1830</v>
      </c>
      <c r="C657" s="593" t="s">
        <v>2049</v>
      </c>
      <c r="D657" s="510">
        <v>50</v>
      </c>
      <c r="E657" s="510">
        <v>3</v>
      </c>
      <c r="F657" s="581">
        <v>400</v>
      </c>
      <c r="G657" s="598">
        <v>14</v>
      </c>
      <c r="H657" s="594">
        <v>8.5000000000000006E-2</v>
      </c>
      <c r="I657" s="594">
        <v>0.124</v>
      </c>
      <c r="J657" s="594">
        <v>1.224</v>
      </c>
      <c r="K657" s="594">
        <v>0.45300000000000001</v>
      </c>
      <c r="L657" s="594">
        <v>0.67959999999999998</v>
      </c>
      <c r="M657" s="594">
        <v>0.67959999999999998</v>
      </c>
      <c r="N657" s="594">
        <v>0.14899999999999999</v>
      </c>
      <c r="O657" s="594">
        <v>5.5E-2</v>
      </c>
      <c r="P657" s="594">
        <v>0.314</v>
      </c>
      <c r="Q657" s="609">
        <v>0.314</v>
      </c>
      <c r="R657" s="609">
        <v>0.314</v>
      </c>
      <c r="S657" s="591">
        <v>20</v>
      </c>
      <c r="T657" s="595">
        <v>10.884</v>
      </c>
      <c r="U657" s="595">
        <v>15.71</v>
      </c>
      <c r="V657" s="595">
        <v>1.4530000000000001</v>
      </c>
      <c r="W657" s="595"/>
      <c r="X657" s="595"/>
      <c r="Y657" s="595"/>
      <c r="Z657" s="595">
        <v>0.01</v>
      </c>
      <c r="AA657" s="595">
        <v>4.2000000000000003E-2</v>
      </c>
      <c r="AB657" s="581">
        <v>0.84</v>
      </c>
      <c r="AC657" s="581">
        <v>1.0999999999999999E-2</v>
      </c>
      <c r="AD657" s="592">
        <v>1.1000000000000001</v>
      </c>
      <c r="AI657"/>
      <c r="AJ657"/>
    </row>
    <row r="658" spans="1:36" ht="30" x14ac:dyDescent="0.2">
      <c r="A658" s="510">
        <v>657</v>
      </c>
      <c r="B658" s="511" t="s">
        <v>1830</v>
      </c>
      <c r="C658" s="593" t="s">
        <v>2050</v>
      </c>
      <c r="D658" s="510">
        <v>50</v>
      </c>
      <c r="E658" s="510">
        <v>3</v>
      </c>
      <c r="F658" s="581">
        <v>380</v>
      </c>
      <c r="G658" s="598">
        <v>12</v>
      </c>
      <c r="H658" s="594">
        <v>8.5000000000000006E-2</v>
      </c>
      <c r="I658" s="594">
        <v>0.124</v>
      </c>
      <c r="J658" s="594">
        <v>1.224</v>
      </c>
      <c r="K658" s="594">
        <v>0.45300000000000001</v>
      </c>
      <c r="L658" s="594">
        <v>0.67959999999999998</v>
      </c>
      <c r="M658" s="594">
        <v>0.67959999999999998</v>
      </c>
      <c r="N658" s="594">
        <v>0.14899999999999999</v>
      </c>
      <c r="O658" s="594">
        <v>5.5E-2</v>
      </c>
      <c r="P658" s="594">
        <v>0.314</v>
      </c>
      <c r="Q658" s="609">
        <v>0.314</v>
      </c>
      <c r="R658" s="609">
        <v>0.314</v>
      </c>
      <c r="S658" s="591">
        <v>20</v>
      </c>
      <c r="T658" s="595">
        <v>10.884</v>
      </c>
      <c r="U658" s="595">
        <v>15.71</v>
      </c>
      <c r="V658" s="595">
        <v>1.4530000000000001</v>
      </c>
      <c r="W658" s="595"/>
      <c r="X658" s="595"/>
      <c r="Y658" s="595"/>
      <c r="Z658" s="595">
        <v>0.01</v>
      </c>
      <c r="AA658" s="595">
        <v>4.2000000000000003E-2</v>
      </c>
      <c r="AB658" s="581">
        <v>0.84</v>
      </c>
      <c r="AC658" s="581">
        <v>1.0999999999999999E-2</v>
      </c>
      <c r="AD658" s="592">
        <v>1.1000000000000001</v>
      </c>
      <c r="AI658"/>
      <c r="AJ658"/>
    </row>
    <row r="659" spans="1:36" ht="30" x14ac:dyDescent="0.2">
      <c r="A659" s="510">
        <v>658</v>
      </c>
      <c r="B659" s="511" t="s">
        <v>1830</v>
      </c>
      <c r="C659" s="593" t="s">
        <v>2051</v>
      </c>
      <c r="D659" s="510">
        <v>50</v>
      </c>
      <c r="E659" s="510">
        <v>3</v>
      </c>
      <c r="F659" s="581">
        <v>400</v>
      </c>
      <c r="G659" s="598">
        <v>12</v>
      </c>
      <c r="H659" s="594">
        <v>8.5000000000000006E-2</v>
      </c>
      <c r="I659" s="594">
        <v>0.124</v>
      </c>
      <c r="J659" s="594">
        <v>1.224</v>
      </c>
      <c r="K659" s="594">
        <v>0.45300000000000001</v>
      </c>
      <c r="L659" s="594">
        <v>0.67959999999999998</v>
      </c>
      <c r="M659" s="594">
        <v>0.67959999999999998</v>
      </c>
      <c r="N659" s="594">
        <v>0.14899999999999999</v>
      </c>
      <c r="O659" s="594">
        <v>5.5E-2</v>
      </c>
      <c r="P659" s="594">
        <v>0.314</v>
      </c>
      <c r="Q659" s="609">
        <v>0.314</v>
      </c>
      <c r="R659" s="609">
        <v>0.314</v>
      </c>
      <c r="S659" s="591">
        <v>20</v>
      </c>
      <c r="T659" s="595">
        <v>10.884</v>
      </c>
      <c r="U659" s="595">
        <v>15.71</v>
      </c>
      <c r="V659" s="595">
        <v>1.4530000000000001</v>
      </c>
      <c r="W659" s="595"/>
      <c r="X659" s="595"/>
      <c r="Y659" s="595"/>
      <c r="Z659" s="595">
        <v>0.01</v>
      </c>
      <c r="AA659" s="595">
        <v>4.2000000000000003E-2</v>
      </c>
      <c r="AB659" s="581">
        <v>0.84</v>
      </c>
      <c r="AC659" s="581">
        <v>1.0999999999999999E-2</v>
      </c>
      <c r="AD659" s="592">
        <v>1.1000000000000001</v>
      </c>
      <c r="AI659"/>
      <c r="AJ659"/>
    </row>
    <row r="660" spans="1:36" ht="45" x14ac:dyDescent="0.2">
      <c r="A660" s="510">
        <v>659</v>
      </c>
      <c r="B660" s="511" t="s">
        <v>1830</v>
      </c>
      <c r="C660" s="593" t="s">
        <v>2052</v>
      </c>
      <c r="D660" s="510">
        <v>50</v>
      </c>
      <c r="E660" s="510">
        <v>3</v>
      </c>
      <c r="F660" s="581">
        <v>380</v>
      </c>
      <c r="G660" s="598">
        <v>8.4</v>
      </c>
      <c r="H660" s="594">
        <v>0.109</v>
      </c>
      <c r="I660" s="594">
        <v>0.152</v>
      </c>
      <c r="J660" s="594">
        <v>1.76</v>
      </c>
      <c r="K660" s="594">
        <v>0.22600000000000001</v>
      </c>
      <c r="L660" s="594">
        <v>0.64500000000000002</v>
      </c>
      <c r="M660" s="594">
        <v>0.64500000000000002</v>
      </c>
      <c r="N660" s="594">
        <v>0.14399999999999999</v>
      </c>
      <c r="O660" s="594">
        <v>3.9E-2</v>
      </c>
      <c r="P660" s="594">
        <v>0.95099999999999996</v>
      </c>
      <c r="Q660" s="609">
        <v>0.95099999999999996</v>
      </c>
      <c r="R660" s="609">
        <v>0.95099999999999996</v>
      </c>
      <c r="S660" s="591">
        <v>20</v>
      </c>
      <c r="T660" s="595">
        <v>0.91100000000000003</v>
      </c>
      <c r="U660" s="595">
        <v>10.6</v>
      </c>
      <c r="V660" s="595">
        <v>0.41699999999999998</v>
      </c>
      <c r="W660" s="595"/>
      <c r="X660" s="595"/>
      <c r="Y660" s="595"/>
      <c r="Z660" s="595">
        <v>0.02</v>
      </c>
      <c r="AA660" s="595">
        <v>0.55000000000000004</v>
      </c>
      <c r="AB660" s="581">
        <v>0.95</v>
      </c>
      <c r="AC660" s="581">
        <v>1.4999999999999999E-2</v>
      </c>
      <c r="AD660" s="592">
        <v>0.68</v>
      </c>
      <c r="AI660"/>
      <c r="AJ660"/>
    </row>
    <row r="661" spans="1:36" ht="45" x14ac:dyDescent="0.2">
      <c r="A661" s="510">
        <v>660</v>
      </c>
      <c r="B661" s="511" t="s">
        <v>1830</v>
      </c>
      <c r="C661" s="593" t="s">
        <v>2052</v>
      </c>
      <c r="D661" s="510">
        <v>50</v>
      </c>
      <c r="E661" s="510">
        <v>3</v>
      </c>
      <c r="F661" s="581">
        <v>400</v>
      </c>
      <c r="G661" s="598">
        <v>8.4</v>
      </c>
      <c r="H661" s="594">
        <v>0.109</v>
      </c>
      <c r="I661" s="594">
        <v>0.152</v>
      </c>
      <c r="J661" s="594">
        <v>1.76</v>
      </c>
      <c r="K661" s="594">
        <v>0.22600000000000001</v>
      </c>
      <c r="L661" s="594">
        <v>0.64500000000000002</v>
      </c>
      <c r="M661" s="594">
        <v>0.64500000000000002</v>
      </c>
      <c r="N661" s="594">
        <v>0.14399999999999999</v>
      </c>
      <c r="O661" s="594">
        <v>3.9E-2</v>
      </c>
      <c r="P661" s="594">
        <v>0.95099999999999996</v>
      </c>
      <c r="Q661" s="609">
        <v>0.95099999999999996</v>
      </c>
      <c r="R661" s="609">
        <v>0.95099999999999996</v>
      </c>
      <c r="S661" s="591">
        <v>20</v>
      </c>
      <c r="T661" s="595">
        <v>0.91100000000000003</v>
      </c>
      <c r="U661" s="595">
        <v>10.6</v>
      </c>
      <c r="V661" s="595">
        <v>0.41699999999999998</v>
      </c>
      <c r="W661" s="595"/>
      <c r="X661" s="595"/>
      <c r="Y661" s="595"/>
      <c r="Z661" s="595">
        <v>0.02</v>
      </c>
      <c r="AA661" s="595">
        <v>0.55000000000000004</v>
      </c>
      <c r="AB661" s="581">
        <v>0.95</v>
      </c>
      <c r="AC661" s="581">
        <v>1.4999999999999999E-2</v>
      </c>
      <c r="AD661" s="592">
        <v>0.68</v>
      </c>
      <c r="AI661"/>
      <c r="AJ661"/>
    </row>
    <row r="662" spans="1:36" ht="45" x14ac:dyDescent="0.2">
      <c r="A662" s="510">
        <v>661</v>
      </c>
      <c r="B662" s="511" t="s">
        <v>1830</v>
      </c>
      <c r="C662" s="593" t="s">
        <v>2053</v>
      </c>
      <c r="D662" s="510">
        <v>50</v>
      </c>
      <c r="E662" s="510">
        <v>3</v>
      </c>
      <c r="F662" s="581">
        <v>380</v>
      </c>
      <c r="G662" s="598">
        <v>8</v>
      </c>
      <c r="H662" s="594">
        <v>0.109</v>
      </c>
      <c r="I662" s="594">
        <v>0.152</v>
      </c>
      <c r="J662" s="594">
        <v>1.76</v>
      </c>
      <c r="K662" s="594">
        <v>0.22600000000000001</v>
      </c>
      <c r="L662" s="594">
        <v>0.64500000000000002</v>
      </c>
      <c r="M662" s="594">
        <v>0.64500000000000002</v>
      </c>
      <c r="N662" s="594">
        <v>0.14399999999999999</v>
      </c>
      <c r="O662" s="594">
        <v>3.9E-2</v>
      </c>
      <c r="P662" s="594">
        <v>0.95099999999999996</v>
      </c>
      <c r="Q662" s="609">
        <v>0.95099999999999996</v>
      </c>
      <c r="R662" s="609">
        <v>0.95099999999999996</v>
      </c>
      <c r="S662" s="591">
        <v>20</v>
      </c>
      <c r="T662" s="595">
        <v>0.91100000000000003</v>
      </c>
      <c r="U662" s="595">
        <v>10.6</v>
      </c>
      <c r="V662" s="595">
        <v>0.41699999999999998</v>
      </c>
      <c r="W662" s="595"/>
      <c r="X662" s="595"/>
      <c r="Y662" s="595"/>
      <c r="Z662" s="595">
        <v>0.02</v>
      </c>
      <c r="AA662" s="595">
        <v>0.55000000000000004</v>
      </c>
      <c r="AB662" s="581">
        <v>0.95</v>
      </c>
      <c r="AC662" s="581">
        <v>1.4999999999999999E-2</v>
      </c>
      <c r="AD662" s="592">
        <v>0.68</v>
      </c>
      <c r="AI662"/>
      <c r="AJ662"/>
    </row>
    <row r="663" spans="1:36" ht="45" x14ac:dyDescent="0.2">
      <c r="A663" s="510">
        <v>662</v>
      </c>
      <c r="B663" s="511" t="s">
        <v>1830</v>
      </c>
      <c r="C663" s="593" t="s">
        <v>2054</v>
      </c>
      <c r="D663" s="510">
        <v>50</v>
      </c>
      <c r="E663" s="510">
        <v>3</v>
      </c>
      <c r="F663" s="581">
        <v>400</v>
      </c>
      <c r="G663" s="598">
        <v>8</v>
      </c>
      <c r="H663" s="594">
        <v>0.109</v>
      </c>
      <c r="I663" s="594">
        <v>0.152</v>
      </c>
      <c r="J663" s="594">
        <v>1.76</v>
      </c>
      <c r="K663" s="594">
        <v>0.22600000000000001</v>
      </c>
      <c r="L663" s="594">
        <v>0.64500000000000002</v>
      </c>
      <c r="M663" s="594">
        <v>0.64500000000000002</v>
      </c>
      <c r="N663" s="594">
        <v>0.14399999999999999</v>
      </c>
      <c r="O663" s="594">
        <v>3.9E-2</v>
      </c>
      <c r="P663" s="594">
        <v>0.95099999999999996</v>
      </c>
      <c r="Q663" s="609">
        <v>0.95099999999999996</v>
      </c>
      <c r="R663" s="609">
        <v>0.95099999999999996</v>
      </c>
      <c r="S663" s="591">
        <v>20</v>
      </c>
      <c r="T663" s="595">
        <v>0.91100000000000003</v>
      </c>
      <c r="U663" s="595">
        <v>10.6</v>
      </c>
      <c r="V663" s="595">
        <v>0.41699999999999998</v>
      </c>
      <c r="W663" s="595"/>
      <c r="X663" s="595"/>
      <c r="Y663" s="595"/>
      <c r="Z663" s="595">
        <v>0.02</v>
      </c>
      <c r="AA663" s="595">
        <v>0.55000000000000004</v>
      </c>
      <c r="AB663" s="581">
        <v>0.95</v>
      </c>
      <c r="AC663" s="581">
        <v>1.4999999999999999E-2</v>
      </c>
      <c r="AD663" s="592">
        <v>0.68</v>
      </c>
      <c r="AI663"/>
      <c r="AJ663"/>
    </row>
    <row r="664" spans="1:36" ht="30" x14ac:dyDescent="0.2">
      <c r="A664" s="510">
        <v>663</v>
      </c>
      <c r="B664" s="511" t="s">
        <v>1830</v>
      </c>
      <c r="C664" s="593" t="s">
        <v>2055</v>
      </c>
      <c r="D664" s="510">
        <v>50</v>
      </c>
      <c r="E664" s="510">
        <v>3</v>
      </c>
      <c r="F664" s="581">
        <v>380</v>
      </c>
      <c r="G664" s="598">
        <v>7.8</v>
      </c>
      <c r="H664" s="594">
        <v>0.109</v>
      </c>
      <c r="I664" s="594">
        <v>0.152</v>
      </c>
      <c r="J664" s="594">
        <v>1.76</v>
      </c>
      <c r="K664" s="594">
        <v>0.22600000000000001</v>
      </c>
      <c r="L664" s="594">
        <v>0.64500000000000002</v>
      </c>
      <c r="M664" s="594">
        <v>0.64500000000000002</v>
      </c>
      <c r="N664" s="594">
        <v>0.14399999999999999</v>
      </c>
      <c r="O664" s="594">
        <v>3.9E-2</v>
      </c>
      <c r="P664" s="594">
        <v>0.95099999999999996</v>
      </c>
      <c r="Q664" s="609">
        <v>0.95099999999999996</v>
      </c>
      <c r="R664" s="609">
        <v>0.95099999999999996</v>
      </c>
      <c r="S664" s="591">
        <v>20</v>
      </c>
      <c r="T664" s="595">
        <v>0.91100000000000003</v>
      </c>
      <c r="U664" s="595">
        <v>10.6</v>
      </c>
      <c r="V664" s="595">
        <v>0.41699999999999998</v>
      </c>
      <c r="W664" s="595"/>
      <c r="X664" s="595"/>
      <c r="Y664" s="595"/>
      <c r="Z664" s="595">
        <v>0.02</v>
      </c>
      <c r="AA664" s="595">
        <v>0.55000000000000004</v>
      </c>
      <c r="AB664" s="581">
        <v>0.95</v>
      </c>
      <c r="AC664" s="581">
        <v>1.4999999999999999E-2</v>
      </c>
      <c r="AD664" s="592">
        <v>0.68</v>
      </c>
      <c r="AI664"/>
      <c r="AJ664"/>
    </row>
    <row r="665" spans="1:36" ht="30" x14ac:dyDescent="0.2">
      <c r="A665" s="510">
        <v>664</v>
      </c>
      <c r="B665" s="511" t="s">
        <v>1830</v>
      </c>
      <c r="C665" s="593" t="s">
        <v>2056</v>
      </c>
      <c r="D665" s="510">
        <v>50</v>
      </c>
      <c r="E665" s="510">
        <v>3</v>
      </c>
      <c r="F665" s="581">
        <v>400</v>
      </c>
      <c r="G665" s="598">
        <v>7.8</v>
      </c>
      <c r="H665" s="594">
        <v>0.109</v>
      </c>
      <c r="I665" s="594">
        <v>0.152</v>
      </c>
      <c r="J665" s="594">
        <v>1.76</v>
      </c>
      <c r="K665" s="594">
        <v>0.22600000000000001</v>
      </c>
      <c r="L665" s="594">
        <v>0.64500000000000002</v>
      </c>
      <c r="M665" s="594">
        <v>0.64500000000000002</v>
      </c>
      <c r="N665" s="594">
        <v>0.14399999999999999</v>
      </c>
      <c r="O665" s="594">
        <v>3.9E-2</v>
      </c>
      <c r="P665" s="594">
        <v>0.95099999999999996</v>
      </c>
      <c r="Q665" s="609">
        <v>0.95099999999999996</v>
      </c>
      <c r="R665" s="609">
        <v>0.95099999999999996</v>
      </c>
      <c r="S665" s="591">
        <v>20</v>
      </c>
      <c r="T665" s="595">
        <v>0.91100000000000003</v>
      </c>
      <c r="U665" s="595">
        <v>10.6</v>
      </c>
      <c r="V665" s="595">
        <v>0.41699999999999998</v>
      </c>
      <c r="W665" s="595"/>
      <c r="X665" s="595"/>
      <c r="Y665" s="595"/>
      <c r="Z665" s="595">
        <v>0.02</v>
      </c>
      <c r="AA665" s="595">
        <v>0.55000000000000004</v>
      </c>
      <c r="AB665" s="581">
        <v>0.95</v>
      </c>
      <c r="AC665" s="581">
        <v>1.4999999999999999E-2</v>
      </c>
      <c r="AD665" s="592">
        <v>0.68</v>
      </c>
      <c r="AI665"/>
      <c r="AJ665"/>
    </row>
    <row r="666" spans="1:36" ht="30" x14ac:dyDescent="0.2">
      <c r="A666" s="510">
        <v>665</v>
      </c>
      <c r="B666" s="511" t="s">
        <v>1830</v>
      </c>
      <c r="C666" s="593" t="s">
        <v>2057</v>
      </c>
      <c r="D666" s="510">
        <v>50</v>
      </c>
      <c r="E666" s="510">
        <v>3</v>
      </c>
      <c r="F666" s="581">
        <v>380</v>
      </c>
      <c r="G666" s="598">
        <v>7</v>
      </c>
      <c r="H666" s="594">
        <v>0.109</v>
      </c>
      <c r="I666" s="594">
        <v>0.152</v>
      </c>
      <c r="J666" s="594">
        <v>1.76</v>
      </c>
      <c r="K666" s="594">
        <v>0.22600000000000001</v>
      </c>
      <c r="L666" s="594">
        <v>0.64500000000000002</v>
      </c>
      <c r="M666" s="594">
        <v>0.64500000000000002</v>
      </c>
      <c r="N666" s="594">
        <v>0.14399999999999999</v>
      </c>
      <c r="O666" s="594">
        <v>3.9E-2</v>
      </c>
      <c r="P666" s="594">
        <v>0.95099999999999996</v>
      </c>
      <c r="Q666" s="609">
        <v>0.95099999999999996</v>
      </c>
      <c r="R666" s="609">
        <v>0.95099999999999996</v>
      </c>
      <c r="S666" s="591">
        <v>20</v>
      </c>
      <c r="T666" s="595">
        <v>0.91100000000000003</v>
      </c>
      <c r="U666" s="595">
        <v>10.6</v>
      </c>
      <c r="V666" s="595">
        <v>0.41699999999999998</v>
      </c>
      <c r="W666" s="595"/>
      <c r="X666" s="595"/>
      <c r="Y666" s="595"/>
      <c r="Z666" s="595">
        <v>0.02</v>
      </c>
      <c r="AA666" s="595">
        <v>0.55000000000000004</v>
      </c>
      <c r="AB666" s="581">
        <v>0.95</v>
      </c>
      <c r="AC666" s="581">
        <v>1.4999999999999999E-2</v>
      </c>
      <c r="AD666" s="592">
        <v>0.68</v>
      </c>
      <c r="AI666"/>
      <c r="AJ666"/>
    </row>
    <row r="667" spans="1:36" ht="30" x14ac:dyDescent="0.2">
      <c r="A667" s="510">
        <v>666</v>
      </c>
      <c r="B667" s="511" t="s">
        <v>1830</v>
      </c>
      <c r="C667" s="593" t="s">
        <v>2058</v>
      </c>
      <c r="D667" s="510">
        <v>50</v>
      </c>
      <c r="E667" s="510">
        <v>3</v>
      </c>
      <c r="F667" s="581">
        <v>400</v>
      </c>
      <c r="G667" s="598">
        <v>7</v>
      </c>
      <c r="H667" s="594">
        <v>0.109</v>
      </c>
      <c r="I667" s="594">
        <v>0.152</v>
      </c>
      <c r="J667" s="594">
        <v>1.76</v>
      </c>
      <c r="K667" s="594">
        <v>0.22600000000000001</v>
      </c>
      <c r="L667" s="594">
        <v>0.64500000000000002</v>
      </c>
      <c r="M667" s="594">
        <v>0.64500000000000002</v>
      </c>
      <c r="N667" s="594">
        <v>0.14399999999999999</v>
      </c>
      <c r="O667" s="594">
        <v>3.9E-2</v>
      </c>
      <c r="P667" s="594">
        <v>0.95099999999999996</v>
      </c>
      <c r="Q667" s="609">
        <v>0.95099999999999996</v>
      </c>
      <c r="R667" s="609">
        <v>0.95099999999999996</v>
      </c>
      <c r="S667" s="591">
        <v>20</v>
      </c>
      <c r="T667" s="595">
        <v>0.91100000000000003</v>
      </c>
      <c r="U667" s="595">
        <v>10.6</v>
      </c>
      <c r="V667" s="595">
        <v>0.41699999999999998</v>
      </c>
      <c r="W667" s="595"/>
      <c r="X667" s="595"/>
      <c r="Y667" s="595"/>
      <c r="Z667" s="595">
        <v>0.02</v>
      </c>
      <c r="AA667" s="595">
        <v>0.55000000000000004</v>
      </c>
      <c r="AB667" s="581">
        <v>0.95</v>
      </c>
      <c r="AC667" s="581">
        <v>1.4999999999999999E-2</v>
      </c>
      <c r="AD667" s="592">
        <v>0.68</v>
      </c>
      <c r="AI667"/>
      <c r="AJ667"/>
    </row>
    <row r="668" spans="1:36" ht="30" x14ac:dyDescent="0.2">
      <c r="A668" s="510">
        <v>667</v>
      </c>
      <c r="B668" s="511" t="s">
        <v>1830</v>
      </c>
      <c r="C668" s="593" t="s">
        <v>2059</v>
      </c>
      <c r="D668" s="510">
        <v>50</v>
      </c>
      <c r="E668" s="510">
        <v>3</v>
      </c>
      <c r="F668" s="581">
        <v>380</v>
      </c>
      <c r="G668" s="598">
        <v>6.2</v>
      </c>
      <c r="H668" s="594">
        <v>0.109</v>
      </c>
      <c r="I668" s="594">
        <v>0.152</v>
      </c>
      <c r="J668" s="594">
        <v>1.76</v>
      </c>
      <c r="K668" s="594">
        <v>0.22600000000000001</v>
      </c>
      <c r="L668" s="594">
        <v>0.64500000000000002</v>
      </c>
      <c r="M668" s="594">
        <v>0.64500000000000002</v>
      </c>
      <c r="N668" s="594">
        <v>0.14399999999999999</v>
      </c>
      <c r="O668" s="594">
        <v>3.9E-2</v>
      </c>
      <c r="P668" s="594">
        <v>0.95099999999999996</v>
      </c>
      <c r="Q668" s="609">
        <v>0.95099999999999996</v>
      </c>
      <c r="R668" s="609">
        <v>0.95099999999999996</v>
      </c>
      <c r="S668" s="591">
        <v>20</v>
      </c>
      <c r="T668" s="595">
        <v>0.91100000000000003</v>
      </c>
      <c r="U668" s="595">
        <v>10.6</v>
      </c>
      <c r="V668" s="595">
        <v>0.41699999999999998</v>
      </c>
      <c r="W668" s="595"/>
      <c r="X668" s="595"/>
      <c r="Y668" s="595"/>
      <c r="Z668" s="595">
        <v>0.02</v>
      </c>
      <c r="AA668" s="595">
        <v>0.55000000000000004</v>
      </c>
      <c r="AB668" s="581">
        <v>0.95</v>
      </c>
      <c r="AC668" s="581">
        <v>1.4999999999999999E-2</v>
      </c>
      <c r="AD668" s="592">
        <v>0.68</v>
      </c>
      <c r="AI668"/>
      <c r="AJ668"/>
    </row>
    <row r="669" spans="1:36" ht="30" x14ac:dyDescent="0.2">
      <c r="A669" s="510">
        <v>668</v>
      </c>
      <c r="B669" s="511" t="s">
        <v>1830</v>
      </c>
      <c r="C669" s="593" t="s">
        <v>2060</v>
      </c>
      <c r="D669" s="510">
        <v>50</v>
      </c>
      <c r="E669" s="510">
        <v>3</v>
      </c>
      <c r="F669" s="581">
        <v>400</v>
      </c>
      <c r="G669" s="598">
        <v>6.2</v>
      </c>
      <c r="H669" s="594">
        <v>0.109</v>
      </c>
      <c r="I669" s="594">
        <v>0.152</v>
      </c>
      <c r="J669" s="594">
        <v>1.76</v>
      </c>
      <c r="K669" s="594">
        <v>0.22600000000000001</v>
      </c>
      <c r="L669" s="594">
        <v>0.64500000000000002</v>
      </c>
      <c r="M669" s="594">
        <v>0.64500000000000002</v>
      </c>
      <c r="N669" s="594">
        <v>0.14399999999999999</v>
      </c>
      <c r="O669" s="594">
        <v>3.9E-2</v>
      </c>
      <c r="P669" s="594">
        <v>0.95099999999999996</v>
      </c>
      <c r="Q669" s="609">
        <v>0.95099999999999996</v>
      </c>
      <c r="R669" s="609">
        <v>0.95099999999999996</v>
      </c>
      <c r="S669" s="591">
        <v>20</v>
      </c>
      <c r="T669" s="595">
        <v>0.91100000000000003</v>
      </c>
      <c r="U669" s="595">
        <v>10.6</v>
      </c>
      <c r="V669" s="595">
        <v>0.41699999999999998</v>
      </c>
      <c r="W669" s="595"/>
      <c r="X669" s="595"/>
      <c r="Y669" s="595"/>
      <c r="Z669" s="595">
        <v>0.02</v>
      </c>
      <c r="AA669" s="595">
        <v>0.55000000000000004</v>
      </c>
      <c r="AB669" s="581">
        <v>0.95</v>
      </c>
      <c r="AC669" s="581">
        <v>1.4999999999999999E-2</v>
      </c>
      <c r="AD669" s="592">
        <v>0.68</v>
      </c>
      <c r="AI669"/>
      <c r="AJ669"/>
    </row>
    <row r="670" spans="1:36" ht="45" x14ac:dyDescent="0.2">
      <c r="A670" s="510">
        <v>669</v>
      </c>
      <c r="B670" s="511" t="s">
        <v>1830</v>
      </c>
      <c r="C670" s="593" t="s">
        <v>2061</v>
      </c>
      <c r="D670" s="510">
        <v>50</v>
      </c>
      <c r="E670" s="510">
        <v>3</v>
      </c>
      <c r="F670" s="581">
        <v>380</v>
      </c>
      <c r="G670" s="598">
        <v>11.7</v>
      </c>
      <c r="H670" s="594">
        <v>0.106</v>
      </c>
      <c r="I670" s="594">
        <v>0.14899999999999999</v>
      </c>
      <c r="J670" s="594">
        <v>1.6990000000000001</v>
      </c>
      <c r="K670" s="594">
        <v>0.20899999999999999</v>
      </c>
      <c r="L670" s="594">
        <v>0.61799999999999999</v>
      </c>
      <c r="M670" s="594">
        <v>0.61799999999999999</v>
      </c>
      <c r="N670" s="594">
        <v>0.13500000000000001</v>
      </c>
      <c r="O670" s="594">
        <v>3.5900000000000001E-2</v>
      </c>
      <c r="P670" s="594">
        <v>0.58199999999999996</v>
      </c>
      <c r="Q670" s="609">
        <v>0.58199999999999996</v>
      </c>
      <c r="R670" s="609">
        <v>0.58199999999999996</v>
      </c>
      <c r="S670" s="591">
        <v>20</v>
      </c>
      <c r="T670" s="595">
        <v>1.032</v>
      </c>
      <c r="U670" s="595">
        <v>10.6</v>
      </c>
      <c r="V670" s="595">
        <v>0.41699999999999998</v>
      </c>
      <c r="W670" s="595"/>
      <c r="X670" s="595"/>
      <c r="Y670" s="595"/>
      <c r="Z670" s="595">
        <v>2.1999999999999999E-2</v>
      </c>
      <c r="AA670" s="595">
        <v>0.05</v>
      </c>
      <c r="AB670" s="581">
        <v>0.91</v>
      </c>
      <c r="AC670" s="581">
        <v>1.7999999999999999E-2</v>
      </c>
      <c r="AD670" s="592">
        <v>0.6</v>
      </c>
      <c r="AI670"/>
      <c r="AJ670"/>
    </row>
    <row r="671" spans="1:36" ht="45" x14ac:dyDescent="0.2">
      <c r="A671" s="510">
        <v>670</v>
      </c>
      <c r="B671" s="511" t="s">
        <v>1830</v>
      </c>
      <c r="C671" s="593" t="s">
        <v>2061</v>
      </c>
      <c r="D671" s="510">
        <v>50</v>
      </c>
      <c r="E671" s="510">
        <v>3</v>
      </c>
      <c r="F671" s="581">
        <v>400</v>
      </c>
      <c r="G671" s="598">
        <v>11.7</v>
      </c>
      <c r="H671" s="594">
        <v>0.106</v>
      </c>
      <c r="I671" s="594">
        <v>0.14899999999999999</v>
      </c>
      <c r="J671" s="594">
        <v>1.6990000000000001</v>
      </c>
      <c r="K671" s="594">
        <v>0.20899999999999999</v>
      </c>
      <c r="L671" s="594">
        <v>0.61799999999999999</v>
      </c>
      <c r="M671" s="594">
        <v>0.61799999999999999</v>
      </c>
      <c r="N671" s="594">
        <v>0.13500000000000001</v>
      </c>
      <c r="O671" s="594">
        <v>3.5900000000000001E-2</v>
      </c>
      <c r="P671" s="594">
        <v>0.58199999999999996</v>
      </c>
      <c r="Q671" s="609">
        <v>0.58199999999999996</v>
      </c>
      <c r="R671" s="609">
        <v>0.58199999999999996</v>
      </c>
      <c r="S671" s="591">
        <v>20</v>
      </c>
      <c r="T671" s="595">
        <v>1.032</v>
      </c>
      <c r="U671" s="595">
        <v>10.6</v>
      </c>
      <c r="V671" s="595">
        <v>0.41699999999999998</v>
      </c>
      <c r="W671" s="595"/>
      <c r="X671" s="595"/>
      <c r="Y671" s="595"/>
      <c r="Z671" s="595">
        <v>2.1999999999999999E-2</v>
      </c>
      <c r="AA671" s="595">
        <v>0.05</v>
      </c>
      <c r="AB671" s="581">
        <v>0.91</v>
      </c>
      <c r="AC671" s="581">
        <v>1.7999999999999999E-2</v>
      </c>
      <c r="AD671" s="592">
        <v>0.6</v>
      </c>
      <c r="AI671"/>
      <c r="AJ671"/>
    </row>
    <row r="672" spans="1:36" ht="45" x14ac:dyDescent="0.2">
      <c r="A672" s="510">
        <v>671</v>
      </c>
      <c r="B672" s="511" t="s">
        <v>1830</v>
      </c>
      <c r="C672" s="593" t="s">
        <v>2062</v>
      </c>
      <c r="D672" s="510">
        <v>50</v>
      </c>
      <c r="E672" s="510">
        <v>3</v>
      </c>
      <c r="F672" s="581">
        <v>380</v>
      </c>
      <c r="G672" s="598">
        <v>11.3</v>
      </c>
      <c r="H672" s="594">
        <v>0.106</v>
      </c>
      <c r="I672" s="594">
        <v>0.14899999999999999</v>
      </c>
      <c r="J672" s="594">
        <v>1.6990000000000001</v>
      </c>
      <c r="K672" s="594">
        <v>0.20899999999999999</v>
      </c>
      <c r="L672" s="594">
        <v>0.61799999999999999</v>
      </c>
      <c r="M672" s="594">
        <v>0.61799999999999999</v>
      </c>
      <c r="N672" s="594">
        <v>0.13500000000000001</v>
      </c>
      <c r="O672" s="594">
        <v>3.5900000000000001E-2</v>
      </c>
      <c r="P672" s="594">
        <v>0.58199999999999996</v>
      </c>
      <c r="Q672" s="609">
        <v>0.58199999999999996</v>
      </c>
      <c r="R672" s="609">
        <v>0.58199999999999996</v>
      </c>
      <c r="S672" s="591">
        <v>20</v>
      </c>
      <c r="T672" s="595">
        <v>1.032</v>
      </c>
      <c r="U672" s="595">
        <v>10.6</v>
      </c>
      <c r="V672" s="595">
        <v>0.41699999999999998</v>
      </c>
      <c r="W672" s="595"/>
      <c r="X672" s="595"/>
      <c r="Y672" s="595"/>
      <c r="Z672" s="595">
        <v>2.1999999999999999E-2</v>
      </c>
      <c r="AA672" s="595">
        <v>0.05</v>
      </c>
      <c r="AB672" s="581">
        <v>0.91</v>
      </c>
      <c r="AC672" s="581">
        <v>1.7999999999999999E-2</v>
      </c>
      <c r="AD672" s="592">
        <v>0.6</v>
      </c>
      <c r="AI672"/>
      <c r="AJ672"/>
    </row>
    <row r="673" spans="1:36" ht="45" x14ac:dyDescent="0.2">
      <c r="A673" s="510">
        <v>672</v>
      </c>
      <c r="B673" s="511" t="s">
        <v>1830</v>
      </c>
      <c r="C673" s="593" t="s">
        <v>2063</v>
      </c>
      <c r="D673" s="510">
        <v>50</v>
      </c>
      <c r="E673" s="510">
        <v>3</v>
      </c>
      <c r="F673" s="581">
        <v>400</v>
      </c>
      <c r="G673" s="598">
        <v>11.3</v>
      </c>
      <c r="H673" s="594">
        <v>0.106</v>
      </c>
      <c r="I673" s="594">
        <v>0.14899999999999999</v>
      </c>
      <c r="J673" s="594">
        <v>1.6990000000000001</v>
      </c>
      <c r="K673" s="594">
        <v>0.20899999999999999</v>
      </c>
      <c r="L673" s="594">
        <v>0.61799999999999999</v>
      </c>
      <c r="M673" s="594">
        <v>0.61799999999999999</v>
      </c>
      <c r="N673" s="594">
        <v>0.13500000000000001</v>
      </c>
      <c r="O673" s="594">
        <v>3.5900000000000001E-2</v>
      </c>
      <c r="P673" s="594">
        <v>0.58199999999999996</v>
      </c>
      <c r="Q673" s="609">
        <v>0.58199999999999996</v>
      </c>
      <c r="R673" s="609">
        <v>0.58199999999999996</v>
      </c>
      <c r="S673" s="591">
        <v>20</v>
      </c>
      <c r="T673" s="595">
        <v>1.032</v>
      </c>
      <c r="U673" s="595">
        <v>10.6</v>
      </c>
      <c r="V673" s="595">
        <v>0.41699999999999998</v>
      </c>
      <c r="W673" s="595"/>
      <c r="X673" s="595"/>
      <c r="Y673" s="595"/>
      <c r="Z673" s="595">
        <v>2.1999999999999999E-2</v>
      </c>
      <c r="AA673" s="595">
        <v>0.05</v>
      </c>
      <c r="AB673" s="581">
        <v>0.91</v>
      </c>
      <c r="AC673" s="581">
        <v>1.7999999999999999E-2</v>
      </c>
      <c r="AD673" s="592">
        <v>0.6</v>
      </c>
      <c r="AI673"/>
      <c r="AJ673"/>
    </row>
    <row r="674" spans="1:36" ht="30" x14ac:dyDescent="0.2">
      <c r="A674" s="510">
        <v>673</v>
      </c>
      <c r="B674" s="511" t="s">
        <v>1830</v>
      </c>
      <c r="C674" s="593" t="s">
        <v>2064</v>
      </c>
      <c r="D674" s="510">
        <v>50</v>
      </c>
      <c r="E674" s="510">
        <v>3</v>
      </c>
      <c r="F674" s="581">
        <v>380</v>
      </c>
      <c r="G674" s="598">
        <v>11</v>
      </c>
      <c r="H674" s="594">
        <v>0.106</v>
      </c>
      <c r="I674" s="594">
        <v>0.14899999999999999</v>
      </c>
      <c r="J674" s="594">
        <v>1.6990000000000001</v>
      </c>
      <c r="K674" s="594">
        <v>0.20899999999999999</v>
      </c>
      <c r="L674" s="594">
        <v>0.61799999999999999</v>
      </c>
      <c r="M674" s="594">
        <v>0.61799999999999999</v>
      </c>
      <c r="N674" s="594">
        <v>0.13500000000000001</v>
      </c>
      <c r="O674" s="594">
        <v>3.5900000000000001E-2</v>
      </c>
      <c r="P674" s="594">
        <v>0.58199999999999996</v>
      </c>
      <c r="Q674" s="609">
        <v>0.58199999999999996</v>
      </c>
      <c r="R674" s="609">
        <v>0.58199999999999996</v>
      </c>
      <c r="S674" s="591">
        <v>20</v>
      </c>
      <c r="T674" s="595">
        <v>1.032</v>
      </c>
      <c r="U674" s="595">
        <v>10.6</v>
      </c>
      <c r="V674" s="595">
        <v>0.41699999999999998</v>
      </c>
      <c r="W674" s="595"/>
      <c r="X674" s="595"/>
      <c r="Y674" s="595"/>
      <c r="Z674" s="595">
        <v>2.1999999999999999E-2</v>
      </c>
      <c r="AA674" s="595">
        <v>0.05</v>
      </c>
      <c r="AB674" s="581">
        <v>0.91</v>
      </c>
      <c r="AC674" s="581">
        <v>1.7999999999999999E-2</v>
      </c>
      <c r="AD674" s="592">
        <v>0.6</v>
      </c>
      <c r="AI674"/>
      <c r="AJ674"/>
    </row>
    <row r="675" spans="1:36" ht="30" x14ac:dyDescent="0.2">
      <c r="A675" s="510">
        <v>674</v>
      </c>
      <c r="B675" s="511" t="s">
        <v>1830</v>
      </c>
      <c r="C675" s="593" t="s">
        <v>2065</v>
      </c>
      <c r="D675" s="510">
        <v>50</v>
      </c>
      <c r="E675" s="510">
        <v>3</v>
      </c>
      <c r="F675" s="581">
        <v>400</v>
      </c>
      <c r="G675" s="598">
        <v>11</v>
      </c>
      <c r="H675" s="594">
        <v>0.106</v>
      </c>
      <c r="I675" s="594">
        <v>0.14899999999999999</v>
      </c>
      <c r="J675" s="594">
        <v>1.6990000000000001</v>
      </c>
      <c r="K675" s="594">
        <v>0.20899999999999999</v>
      </c>
      <c r="L675" s="594">
        <v>0.61799999999999999</v>
      </c>
      <c r="M675" s="594">
        <v>0.61799999999999999</v>
      </c>
      <c r="N675" s="594">
        <v>0.13500000000000001</v>
      </c>
      <c r="O675" s="594">
        <v>3.5900000000000001E-2</v>
      </c>
      <c r="P675" s="594">
        <v>0.58199999999999996</v>
      </c>
      <c r="Q675" s="609">
        <v>0.58199999999999996</v>
      </c>
      <c r="R675" s="609">
        <v>0.58199999999999996</v>
      </c>
      <c r="S675" s="591">
        <v>20</v>
      </c>
      <c r="T675" s="595">
        <v>1.032</v>
      </c>
      <c r="U675" s="595">
        <v>10.6</v>
      </c>
      <c r="V675" s="595">
        <v>0.41699999999999998</v>
      </c>
      <c r="W675" s="595"/>
      <c r="X675" s="595"/>
      <c r="Y675" s="595"/>
      <c r="Z675" s="595">
        <v>2.1999999999999999E-2</v>
      </c>
      <c r="AA675" s="595">
        <v>0.05</v>
      </c>
      <c r="AB675" s="581">
        <v>0.91</v>
      </c>
      <c r="AC675" s="581">
        <v>1.7999999999999999E-2</v>
      </c>
      <c r="AD675" s="592">
        <v>0.6</v>
      </c>
      <c r="AI675"/>
      <c r="AJ675"/>
    </row>
    <row r="676" spans="1:36" ht="30" x14ac:dyDescent="0.2">
      <c r="A676" s="510">
        <v>675</v>
      </c>
      <c r="B676" s="511" t="s">
        <v>1830</v>
      </c>
      <c r="C676" s="593" t="s">
        <v>2066</v>
      </c>
      <c r="D676" s="510">
        <v>50</v>
      </c>
      <c r="E676" s="510">
        <v>3</v>
      </c>
      <c r="F676" s="581">
        <v>380</v>
      </c>
      <c r="G676" s="598">
        <v>10</v>
      </c>
      <c r="H676" s="594">
        <v>0.106</v>
      </c>
      <c r="I676" s="594">
        <v>0.14899999999999999</v>
      </c>
      <c r="J676" s="594">
        <v>1.6990000000000001</v>
      </c>
      <c r="K676" s="594">
        <v>0.20899999999999999</v>
      </c>
      <c r="L676" s="594">
        <v>0.61799999999999999</v>
      </c>
      <c r="M676" s="594">
        <v>0.61799999999999999</v>
      </c>
      <c r="N676" s="594">
        <v>0.13500000000000001</v>
      </c>
      <c r="O676" s="594">
        <v>3.5900000000000001E-2</v>
      </c>
      <c r="P676" s="594">
        <v>0.58199999999999996</v>
      </c>
      <c r="Q676" s="609">
        <v>0.58199999999999996</v>
      </c>
      <c r="R676" s="609">
        <v>0.58199999999999996</v>
      </c>
      <c r="S676" s="591">
        <v>20</v>
      </c>
      <c r="T676" s="595">
        <v>1.032</v>
      </c>
      <c r="U676" s="595">
        <v>10.6</v>
      </c>
      <c r="V676" s="595">
        <v>0.41699999999999998</v>
      </c>
      <c r="W676" s="595"/>
      <c r="X676" s="595"/>
      <c r="Y676" s="595"/>
      <c r="Z676" s="595">
        <v>2.1999999999999999E-2</v>
      </c>
      <c r="AA676" s="595">
        <v>0.05</v>
      </c>
      <c r="AB676" s="581">
        <v>0.91</v>
      </c>
      <c r="AC676" s="581">
        <v>1.7999999999999999E-2</v>
      </c>
      <c r="AD676" s="592">
        <v>0.6</v>
      </c>
      <c r="AI676"/>
      <c r="AJ676"/>
    </row>
    <row r="677" spans="1:36" ht="30" x14ac:dyDescent="0.2">
      <c r="A677" s="510">
        <v>676</v>
      </c>
      <c r="B677" s="511" t="s">
        <v>1830</v>
      </c>
      <c r="C677" s="593" t="s">
        <v>2067</v>
      </c>
      <c r="D677" s="510">
        <v>50</v>
      </c>
      <c r="E677" s="510">
        <v>3</v>
      </c>
      <c r="F677" s="581">
        <v>400</v>
      </c>
      <c r="G677" s="598">
        <v>10</v>
      </c>
      <c r="H677" s="594">
        <v>0.106</v>
      </c>
      <c r="I677" s="594">
        <v>0.14899999999999999</v>
      </c>
      <c r="J677" s="594">
        <v>1.6990000000000001</v>
      </c>
      <c r="K677" s="594">
        <v>0.20899999999999999</v>
      </c>
      <c r="L677" s="594">
        <v>0.61799999999999999</v>
      </c>
      <c r="M677" s="594">
        <v>0.61799999999999999</v>
      </c>
      <c r="N677" s="594">
        <v>0.13500000000000001</v>
      </c>
      <c r="O677" s="594">
        <v>3.5900000000000001E-2</v>
      </c>
      <c r="P677" s="594">
        <v>0.58199999999999996</v>
      </c>
      <c r="Q677" s="609">
        <v>0.58199999999999996</v>
      </c>
      <c r="R677" s="609">
        <v>0.58199999999999996</v>
      </c>
      <c r="S677" s="591">
        <v>20</v>
      </c>
      <c r="T677" s="595">
        <v>1.032</v>
      </c>
      <c r="U677" s="595">
        <v>10.6</v>
      </c>
      <c r="V677" s="595">
        <v>0.41699999999999998</v>
      </c>
      <c r="W677" s="595"/>
      <c r="X677" s="595"/>
      <c r="Y677" s="595"/>
      <c r="Z677" s="595">
        <v>2.1999999999999999E-2</v>
      </c>
      <c r="AA677" s="595">
        <v>0.05</v>
      </c>
      <c r="AB677" s="581">
        <v>0.91</v>
      </c>
      <c r="AC677" s="581">
        <v>1.7999999999999999E-2</v>
      </c>
      <c r="AD677" s="592">
        <v>0.6</v>
      </c>
      <c r="AI677"/>
      <c r="AJ677"/>
    </row>
    <row r="678" spans="1:36" ht="30" x14ac:dyDescent="0.2">
      <c r="A678" s="510">
        <v>677</v>
      </c>
      <c r="B678" s="511" t="s">
        <v>1830</v>
      </c>
      <c r="C678" s="593" t="s">
        <v>2068</v>
      </c>
      <c r="D678" s="510">
        <v>50</v>
      </c>
      <c r="E678" s="510">
        <v>3</v>
      </c>
      <c r="F678" s="581">
        <v>380</v>
      </c>
      <c r="G678" s="598">
        <v>8.8000000000000007</v>
      </c>
      <c r="H678" s="594">
        <v>0.106</v>
      </c>
      <c r="I678" s="594">
        <v>0.14899999999999999</v>
      </c>
      <c r="J678" s="594">
        <v>1.6990000000000001</v>
      </c>
      <c r="K678" s="594">
        <v>0.20899999999999999</v>
      </c>
      <c r="L678" s="594">
        <v>0.61799999999999999</v>
      </c>
      <c r="M678" s="594">
        <v>0.61799999999999999</v>
      </c>
      <c r="N678" s="594">
        <v>0.13500000000000001</v>
      </c>
      <c r="O678" s="594">
        <v>3.5900000000000001E-2</v>
      </c>
      <c r="P678" s="594">
        <v>0.58199999999999996</v>
      </c>
      <c r="Q678" s="609">
        <v>0.58199999999999996</v>
      </c>
      <c r="R678" s="609">
        <v>0.58199999999999996</v>
      </c>
      <c r="S678" s="591">
        <v>20</v>
      </c>
      <c r="T678" s="595">
        <v>1.032</v>
      </c>
      <c r="U678" s="595">
        <v>10.6</v>
      </c>
      <c r="V678" s="595">
        <v>0.41699999999999998</v>
      </c>
      <c r="W678" s="595"/>
      <c r="X678" s="595"/>
      <c r="Y678" s="595"/>
      <c r="Z678" s="595">
        <v>2.1999999999999999E-2</v>
      </c>
      <c r="AA678" s="595">
        <v>0.05</v>
      </c>
      <c r="AB678" s="581">
        <v>0.91</v>
      </c>
      <c r="AC678" s="581">
        <v>1.7999999999999999E-2</v>
      </c>
      <c r="AD678" s="592">
        <v>0.6</v>
      </c>
      <c r="AI678"/>
      <c r="AJ678"/>
    </row>
    <row r="679" spans="1:36" ht="30" x14ac:dyDescent="0.2">
      <c r="A679" s="510">
        <v>678</v>
      </c>
      <c r="B679" s="511" t="s">
        <v>1830</v>
      </c>
      <c r="C679" s="593" t="s">
        <v>2069</v>
      </c>
      <c r="D679" s="510">
        <v>50</v>
      </c>
      <c r="E679" s="510">
        <v>3</v>
      </c>
      <c r="F679" s="581">
        <v>400</v>
      </c>
      <c r="G679" s="598">
        <v>8.8000000000000007</v>
      </c>
      <c r="H679" s="594">
        <v>0.106</v>
      </c>
      <c r="I679" s="594">
        <v>0.14899999999999999</v>
      </c>
      <c r="J679" s="594">
        <v>1.6990000000000001</v>
      </c>
      <c r="K679" s="594">
        <v>0.20899999999999999</v>
      </c>
      <c r="L679" s="594">
        <v>0.61799999999999999</v>
      </c>
      <c r="M679" s="594">
        <v>0.61799999999999999</v>
      </c>
      <c r="N679" s="594">
        <v>0.13500000000000001</v>
      </c>
      <c r="O679" s="594">
        <v>3.5900000000000001E-2</v>
      </c>
      <c r="P679" s="594">
        <v>0.58199999999999996</v>
      </c>
      <c r="Q679" s="609">
        <v>0.58199999999999996</v>
      </c>
      <c r="R679" s="609">
        <v>0.58199999999999996</v>
      </c>
      <c r="S679" s="591">
        <v>20</v>
      </c>
      <c r="T679" s="595">
        <v>1.032</v>
      </c>
      <c r="U679" s="595">
        <v>10.6</v>
      </c>
      <c r="V679" s="595">
        <v>0.41699999999999998</v>
      </c>
      <c r="W679" s="595"/>
      <c r="X679" s="595"/>
      <c r="Y679" s="595"/>
      <c r="Z679" s="595">
        <v>2.1999999999999999E-2</v>
      </c>
      <c r="AA679" s="595">
        <v>0.05</v>
      </c>
      <c r="AB679" s="581">
        <v>0.91</v>
      </c>
      <c r="AC679" s="581">
        <v>1.7999999999999999E-2</v>
      </c>
      <c r="AD679" s="592">
        <v>0.6</v>
      </c>
      <c r="AI679"/>
      <c r="AJ679"/>
    </row>
    <row r="680" spans="1:36" ht="45" x14ac:dyDescent="0.2">
      <c r="A680" s="510">
        <v>679</v>
      </c>
      <c r="B680" s="511" t="s">
        <v>1830</v>
      </c>
      <c r="C680" s="593" t="s">
        <v>2070</v>
      </c>
      <c r="D680" s="510">
        <v>50</v>
      </c>
      <c r="E680" s="510">
        <v>3</v>
      </c>
      <c r="F680" s="581">
        <v>380</v>
      </c>
      <c r="G680" s="598">
        <v>14.6</v>
      </c>
      <c r="H680" s="594">
        <v>9.06E-2</v>
      </c>
      <c r="I680" s="594">
        <v>0.14099999999999999</v>
      </c>
      <c r="J680" s="594">
        <v>1.603</v>
      </c>
      <c r="K680" s="594">
        <v>0.192</v>
      </c>
      <c r="L680" s="594">
        <v>0.54900000000000004</v>
      </c>
      <c r="M680" s="594">
        <v>0.54900000000000004</v>
      </c>
      <c r="N680" s="594">
        <v>0.123</v>
      </c>
      <c r="O680" s="594">
        <v>3.1800000000000002E-2</v>
      </c>
      <c r="P680" s="594">
        <v>0.43</v>
      </c>
      <c r="Q680" s="609">
        <v>0.43</v>
      </c>
      <c r="R680" s="609">
        <v>0.43</v>
      </c>
      <c r="S680" s="591">
        <v>20</v>
      </c>
      <c r="T680" s="595">
        <v>1.1299999999999999</v>
      </c>
      <c r="U680" s="595">
        <v>10.6</v>
      </c>
      <c r="V680" s="595">
        <v>0.41699999999999998</v>
      </c>
      <c r="W680" s="595"/>
      <c r="X680" s="595"/>
      <c r="Y680" s="595"/>
      <c r="Z680" s="595">
        <v>2.5000000000000001E-2</v>
      </c>
      <c r="AA680" s="595">
        <v>0.06</v>
      </c>
      <c r="AB680" s="581">
        <v>0.98</v>
      </c>
      <c r="AC680" s="581">
        <v>1.9E-2</v>
      </c>
      <c r="AD680" s="592">
        <v>0.6</v>
      </c>
      <c r="AI680"/>
      <c r="AJ680"/>
    </row>
    <row r="681" spans="1:36" ht="45" x14ac:dyDescent="0.2">
      <c r="A681" s="510">
        <v>680</v>
      </c>
      <c r="B681" s="511" t="s">
        <v>1830</v>
      </c>
      <c r="C681" s="593" t="s">
        <v>2070</v>
      </c>
      <c r="D681" s="510">
        <v>50</v>
      </c>
      <c r="E681" s="510">
        <v>3</v>
      </c>
      <c r="F681" s="581">
        <v>400</v>
      </c>
      <c r="G681" s="598">
        <v>14.6</v>
      </c>
      <c r="H681" s="594">
        <v>9.06E-2</v>
      </c>
      <c r="I681" s="594">
        <v>0.14099999999999999</v>
      </c>
      <c r="J681" s="594">
        <v>1.603</v>
      </c>
      <c r="K681" s="594">
        <v>0.192</v>
      </c>
      <c r="L681" s="594">
        <v>0.54900000000000004</v>
      </c>
      <c r="M681" s="594">
        <v>0.54900000000000004</v>
      </c>
      <c r="N681" s="594">
        <v>0.123</v>
      </c>
      <c r="O681" s="594">
        <v>3.1800000000000002E-2</v>
      </c>
      <c r="P681" s="594">
        <v>0.43</v>
      </c>
      <c r="Q681" s="609">
        <v>0.43</v>
      </c>
      <c r="R681" s="609">
        <v>0.43</v>
      </c>
      <c r="S681" s="591">
        <v>20</v>
      </c>
      <c r="T681" s="595">
        <v>1.1299999999999999</v>
      </c>
      <c r="U681" s="595">
        <v>10.6</v>
      </c>
      <c r="V681" s="595">
        <v>0.41699999999999998</v>
      </c>
      <c r="W681" s="595"/>
      <c r="X681" s="595"/>
      <c r="Y681" s="595"/>
      <c r="Z681" s="595">
        <v>2.5000000000000001E-2</v>
      </c>
      <c r="AA681" s="595">
        <v>0.06</v>
      </c>
      <c r="AB681" s="581">
        <v>0.98</v>
      </c>
      <c r="AC681" s="581">
        <v>1.9E-2</v>
      </c>
      <c r="AD681" s="592">
        <v>0.6</v>
      </c>
      <c r="AI681"/>
      <c r="AJ681"/>
    </row>
    <row r="682" spans="1:36" ht="45" x14ac:dyDescent="0.2">
      <c r="A682" s="510">
        <v>681</v>
      </c>
      <c r="B682" s="511" t="s">
        <v>1830</v>
      </c>
      <c r="C682" s="593" t="s">
        <v>2071</v>
      </c>
      <c r="D682" s="510">
        <v>50</v>
      </c>
      <c r="E682" s="510">
        <v>3</v>
      </c>
      <c r="F682" s="581">
        <v>380</v>
      </c>
      <c r="G682" s="598">
        <v>14</v>
      </c>
      <c r="H682" s="594">
        <v>9.06E-2</v>
      </c>
      <c r="I682" s="594">
        <v>0.14099999999999999</v>
      </c>
      <c r="J682" s="594">
        <v>1.603</v>
      </c>
      <c r="K682" s="594">
        <v>0.192</v>
      </c>
      <c r="L682" s="594">
        <v>0.54900000000000004</v>
      </c>
      <c r="M682" s="594">
        <v>0.54900000000000004</v>
      </c>
      <c r="N682" s="594">
        <v>0.123</v>
      </c>
      <c r="O682" s="594">
        <v>3.1800000000000002E-2</v>
      </c>
      <c r="P682" s="594">
        <v>0.43</v>
      </c>
      <c r="Q682" s="609">
        <v>0.43</v>
      </c>
      <c r="R682" s="609">
        <v>0.43</v>
      </c>
      <c r="S682" s="591">
        <v>20</v>
      </c>
      <c r="T682" s="595">
        <v>1.1299999999999999</v>
      </c>
      <c r="U682" s="595">
        <v>10.6</v>
      </c>
      <c r="V682" s="595">
        <v>0.41699999999999998</v>
      </c>
      <c r="W682" s="595"/>
      <c r="X682" s="595"/>
      <c r="Y682" s="595"/>
      <c r="Z682" s="595">
        <v>2.5000000000000001E-2</v>
      </c>
      <c r="AA682" s="595">
        <v>0.06</v>
      </c>
      <c r="AB682" s="581">
        <v>0.98</v>
      </c>
      <c r="AC682" s="581">
        <v>1.9E-2</v>
      </c>
      <c r="AD682" s="592">
        <v>0.6</v>
      </c>
      <c r="AI682"/>
      <c r="AJ682"/>
    </row>
    <row r="683" spans="1:36" ht="45" x14ac:dyDescent="0.2">
      <c r="A683" s="510">
        <v>682</v>
      </c>
      <c r="B683" s="511" t="s">
        <v>1830</v>
      </c>
      <c r="C683" s="593" t="s">
        <v>2072</v>
      </c>
      <c r="D683" s="510">
        <v>50</v>
      </c>
      <c r="E683" s="510">
        <v>3</v>
      </c>
      <c r="F683" s="581">
        <v>400</v>
      </c>
      <c r="G683" s="598">
        <v>14</v>
      </c>
      <c r="H683" s="594">
        <v>9.06E-2</v>
      </c>
      <c r="I683" s="594">
        <v>0.14099999999999999</v>
      </c>
      <c r="J683" s="594">
        <v>1.603</v>
      </c>
      <c r="K683" s="594">
        <v>0.192</v>
      </c>
      <c r="L683" s="594">
        <v>0.54900000000000004</v>
      </c>
      <c r="M683" s="594">
        <v>0.54900000000000004</v>
      </c>
      <c r="N683" s="594">
        <v>0.123</v>
      </c>
      <c r="O683" s="594">
        <v>3.1800000000000002E-2</v>
      </c>
      <c r="P683" s="594">
        <v>0.43</v>
      </c>
      <c r="Q683" s="609">
        <v>0.43</v>
      </c>
      <c r="R683" s="609">
        <v>0.43</v>
      </c>
      <c r="S683" s="591">
        <v>20</v>
      </c>
      <c r="T683" s="595">
        <v>1.1299999999999999</v>
      </c>
      <c r="U683" s="595">
        <v>10.6</v>
      </c>
      <c r="V683" s="595">
        <v>0.41699999999999998</v>
      </c>
      <c r="W683" s="595"/>
      <c r="X683" s="595"/>
      <c r="Y683" s="595"/>
      <c r="Z683" s="595">
        <v>2.5000000000000001E-2</v>
      </c>
      <c r="AA683" s="595">
        <v>0.06</v>
      </c>
      <c r="AB683" s="581">
        <v>0.98</v>
      </c>
      <c r="AC683" s="581">
        <v>1.9E-2</v>
      </c>
      <c r="AD683" s="592">
        <v>0.6</v>
      </c>
      <c r="AI683"/>
      <c r="AJ683"/>
    </row>
    <row r="684" spans="1:36" ht="30" x14ac:dyDescent="0.2">
      <c r="A684" s="510">
        <v>683</v>
      </c>
      <c r="B684" s="511" t="s">
        <v>1830</v>
      </c>
      <c r="C684" s="593" t="s">
        <v>2073</v>
      </c>
      <c r="D684" s="510">
        <v>50</v>
      </c>
      <c r="E684" s="510">
        <v>3</v>
      </c>
      <c r="F684" s="581">
        <v>380</v>
      </c>
      <c r="G684" s="598">
        <v>13.5</v>
      </c>
      <c r="H684" s="594">
        <v>9.06E-2</v>
      </c>
      <c r="I684" s="594">
        <v>0.14099999999999999</v>
      </c>
      <c r="J684" s="594">
        <v>1.603</v>
      </c>
      <c r="K684" s="594">
        <v>0.192</v>
      </c>
      <c r="L684" s="594">
        <v>0.54900000000000004</v>
      </c>
      <c r="M684" s="594">
        <v>0.54900000000000004</v>
      </c>
      <c r="N684" s="594">
        <v>0.123</v>
      </c>
      <c r="O684" s="594">
        <v>3.1800000000000002E-2</v>
      </c>
      <c r="P684" s="594">
        <v>0.43</v>
      </c>
      <c r="Q684" s="609">
        <v>0.43</v>
      </c>
      <c r="R684" s="609">
        <v>0.43</v>
      </c>
      <c r="S684" s="591">
        <v>20</v>
      </c>
      <c r="T684" s="595">
        <v>1.1299999999999999</v>
      </c>
      <c r="U684" s="595">
        <v>10.6</v>
      </c>
      <c r="V684" s="595">
        <v>0.41699999999999998</v>
      </c>
      <c r="W684" s="595"/>
      <c r="X684" s="595"/>
      <c r="Y684" s="595"/>
      <c r="Z684" s="595">
        <v>2.5000000000000001E-2</v>
      </c>
      <c r="AA684" s="595">
        <v>0.06</v>
      </c>
      <c r="AB684" s="581">
        <v>0.98</v>
      </c>
      <c r="AC684" s="581">
        <v>1.9E-2</v>
      </c>
      <c r="AD684" s="592">
        <v>0.6</v>
      </c>
      <c r="AI684"/>
      <c r="AJ684"/>
    </row>
    <row r="685" spans="1:36" ht="30" x14ac:dyDescent="0.2">
      <c r="A685" s="510">
        <v>684</v>
      </c>
      <c r="B685" s="511" t="s">
        <v>1830</v>
      </c>
      <c r="C685" s="593" t="s">
        <v>2074</v>
      </c>
      <c r="D685" s="510">
        <v>50</v>
      </c>
      <c r="E685" s="510">
        <v>3</v>
      </c>
      <c r="F685" s="581">
        <v>400</v>
      </c>
      <c r="G685" s="598">
        <v>13.5</v>
      </c>
      <c r="H685" s="594">
        <v>9.06E-2</v>
      </c>
      <c r="I685" s="594">
        <v>0.14099999999999999</v>
      </c>
      <c r="J685" s="594">
        <v>1.603</v>
      </c>
      <c r="K685" s="594">
        <v>0.192</v>
      </c>
      <c r="L685" s="594">
        <v>0.54900000000000004</v>
      </c>
      <c r="M685" s="594">
        <v>0.54900000000000004</v>
      </c>
      <c r="N685" s="594">
        <v>0.123</v>
      </c>
      <c r="O685" s="594">
        <v>3.1800000000000002E-2</v>
      </c>
      <c r="P685" s="594">
        <v>0.43</v>
      </c>
      <c r="Q685" s="609">
        <v>0.43</v>
      </c>
      <c r="R685" s="609">
        <v>0.43</v>
      </c>
      <c r="S685" s="591">
        <v>20</v>
      </c>
      <c r="T685" s="595">
        <v>1.1299999999999999</v>
      </c>
      <c r="U685" s="595">
        <v>10.6</v>
      </c>
      <c r="V685" s="595">
        <v>0.41699999999999998</v>
      </c>
      <c r="W685" s="595"/>
      <c r="X685" s="595"/>
      <c r="Y685" s="595"/>
      <c r="Z685" s="595">
        <v>2.5000000000000001E-2</v>
      </c>
      <c r="AA685" s="595">
        <v>0.06</v>
      </c>
      <c r="AB685" s="581">
        <v>0.98</v>
      </c>
      <c r="AC685" s="581">
        <v>1.9E-2</v>
      </c>
      <c r="AD685" s="592">
        <v>0.6</v>
      </c>
      <c r="AI685"/>
      <c r="AJ685"/>
    </row>
    <row r="686" spans="1:36" ht="30" x14ac:dyDescent="0.2">
      <c r="A686" s="510">
        <v>685</v>
      </c>
      <c r="B686" s="511" t="s">
        <v>1830</v>
      </c>
      <c r="C686" s="593" t="s">
        <v>2075</v>
      </c>
      <c r="D686" s="510">
        <v>50</v>
      </c>
      <c r="E686" s="510">
        <v>3</v>
      </c>
      <c r="F686" s="581">
        <v>380</v>
      </c>
      <c r="G686" s="598">
        <v>12.5</v>
      </c>
      <c r="H686" s="594">
        <v>9.06E-2</v>
      </c>
      <c r="I686" s="594">
        <v>0.14099999999999999</v>
      </c>
      <c r="J686" s="594">
        <v>1.603</v>
      </c>
      <c r="K686" s="594">
        <v>0.192</v>
      </c>
      <c r="L686" s="594">
        <v>0.54900000000000004</v>
      </c>
      <c r="M686" s="594">
        <v>0.54900000000000004</v>
      </c>
      <c r="N686" s="594">
        <v>0.123</v>
      </c>
      <c r="O686" s="594">
        <v>3.1800000000000002E-2</v>
      </c>
      <c r="P686" s="594">
        <v>0.43</v>
      </c>
      <c r="Q686" s="609">
        <v>0.43</v>
      </c>
      <c r="R686" s="609">
        <v>0.43</v>
      </c>
      <c r="S686" s="591">
        <v>20</v>
      </c>
      <c r="T686" s="595">
        <v>1.1299999999999999</v>
      </c>
      <c r="U686" s="595">
        <v>10.6</v>
      </c>
      <c r="V686" s="595">
        <v>0.41699999999999998</v>
      </c>
      <c r="W686" s="595"/>
      <c r="X686" s="595"/>
      <c r="Y686" s="595"/>
      <c r="Z686" s="595">
        <v>2.5000000000000001E-2</v>
      </c>
      <c r="AA686" s="595">
        <v>0.06</v>
      </c>
      <c r="AB686" s="581">
        <v>0.98</v>
      </c>
      <c r="AC686" s="581">
        <v>1.9E-2</v>
      </c>
      <c r="AD686" s="592">
        <v>0.6</v>
      </c>
      <c r="AI686"/>
      <c r="AJ686"/>
    </row>
    <row r="687" spans="1:36" ht="30" x14ac:dyDescent="0.2">
      <c r="A687" s="510">
        <v>686</v>
      </c>
      <c r="B687" s="511" t="s">
        <v>1830</v>
      </c>
      <c r="C687" s="593" t="s">
        <v>2076</v>
      </c>
      <c r="D687" s="510">
        <v>50</v>
      </c>
      <c r="E687" s="510">
        <v>3</v>
      </c>
      <c r="F687" s="581">
        <v>400</v>
      </c>
      <c r="G687" s="598">
        <v>12.5</v>
      </c>
      <c r="H687" s="594">
        <v>9.06E-2</v>
      </c>
      <c r="I687" s="594">
        <v>0.14099999999999999</v>
      </c>
      <c r="J687" s="594">
        <v>1.603</v>
      </c>
      <c r="K687" s="594">
        <v>0.192</v>
      </c>
      <c r="L687" s="594">
        <v>0.54900000000000004</v>
      </c>
      <c r="M687" s="594">
        <v>0.54900000000000004</v>
      </c>
      <c r="N687" s="594">
        <v>0.123</v>
      </c>
      <c r="O687" s="594">
        <v>3.1800000000000002E-2</v>
      </c>
      <c r="P687" s="594">
        <v>0.43</v>
      </c>
      <c r="Q687" s="609">
        <v>0.43</v>
      </c>
      <c r="R687" s="609">
        <v>0.43</v>
      </c>
      <c r="S687" s="591">
        <v>20</v>
      </c>
      <c r="T687" s="595">
        <v>1.1299999999999999</v>
      </c>
      <c r="U687" s="595">
        <v>10.6</v>
      </c>
      <c r="V687" s="595">
        <v>0.41699999999999998</v>
      </c>
      <c r="W687" s="595"/>
      <c r="X687" s="595"/>
      <c r="Y687" s="595"/>
      <c r="Z687" s="595">
        <v>2.5000000000000001E-2</v>
      </c>
      <c r="AA687" s="595">
        <v>0.06</v>
      </c>
      <c r="AB687" s="581">
        <v>0.98</v>
      </c>
      <c r="AC687" s="581">
        <v>1.9E-2</v>
      </c>
      <c r="AD687" s="592">
        <v>0.6</v>
      </c>
      <c r="AI687"/>
      <c r="AJ687"/>
    </row>
    <row r="688" spans="1:36" ht="30" x14ac:dyDescent="0.2">
      <c r="A688" s="510">
        <v>687</v>
      </c>
      <c r="B688" s="511" t="s">
        <v>1830</v>
      </c>
      <c r="C688" s="593" t="s">
        <v>2077</v>
      </c>
      <c r="D688" s="510">
        <v>50</v>
      </c>
      <c r="E688" s="510">
        <v>3</v>
      </c>
      <c r="F688" s="581">
        <v>380</v>
      </c>
      <c r="G688" s="598">
        <v>10.8</v>
      </c>
      <c r="H688" s="594">
        <v>9.06E-2</v>
      </c>
      <c r="I688" s="594">
        <v>0.14099999999999999</v>
      </c>
      <c r="J688" s="594">
        <v>1.603</v>
      </c>
      <c r="K688" s="594">
        <v>0.192</v>
      </c>
      <c r="L688" s="594">
        <v>0.54900000000000004</v>
      </c>
      <c r="M688" s="594">
        <v>0.54900000000000004</v>
      </c>
      <c r="N688" s="594">
        <v>0.123</v>
      </c>
      <c r="O688" s="594">
        <v>3.1800000000000002E-2</v>
      </c>
      <c r="P688" s="594">
        <v>0.43</v>
      </c>
      <c r="Q688" s="609">
        <v>0.43</v>
      </c>
      <c r="R688" s="609">
        <v>0.43</v>
      </c>
      <c r="S688" s="591">
        <v>20</v>
      </c>
      <c r="T688" s="595">
        <v>1.1299999999999999</v>
      </c>
      <c r="U688" s="595">
        <v>10.6</v>
      </c>
      <c r="V688" s="595">
        <v>0.41699999999999998</v>
      </c>
      <c r="W688" s="595"/>
      <c r="X688" s="595"/>
      <c r="Y688" s="595"/>
      <c r="Z688" s="595">
        <v>2.5000000000000001E-2</v>
      </c>
      <c r="AA688" s="595">
        <v>0.06</v>
      </c>
      <c r="AB688" s="581">
        <v>0.98</v>
      </c>
      <c r="AC688" s="581">
        <v>1.9E-2</v>
      </c>
      <c r="AD688" s="592">
        <v>0.6</v>
      </c>
      <c r="AI688"/>
      <c r="AJ688"/>
    </row>
    <row r="689" spans="1:36" ht="30" x14ac:dyDescent="0.2">
      <c r="A689" s="510">
        <v>688</v>
      </c>
      <c r="B689" s="511" t="s">
        <v>1830</v>
      </c>
      <c r="C689" s="593" t="s">
        <v>2078</v>
      </c>
      <c r="D689" s="510">
        <v>50</v>
      </c>
      <c r="E689" s="510">
        <v>3</v>
      </c>
      <c r="F689" s="581">
        <v>400</v>
      </c>
      <c r="G689" s="598">
        <v>10.8</v>
      </c>
      <c r="H689" s="594">
        <v>9.06E-2</v>
      </c>
      <c r="I689" s="594">
        <v>0.14099999999999999</v>
      </c>
      <c r="J689" s="594">
        <v>1.603</v>
      </c>
      <c r="K689" s="594">
        <v>0.192</v>
      </c>
      <c r="L689" s="594">
        <v>0.54900000000000004</v>
      </c>
      <c r="M689" s="594">
        <v>0.54900000000000004</v>
      </c>
      <c r="N689" s="594">
        <v>0.123</v>
      </c>
      <c r="O689" s="594">
        <v>3.1800000000000002E-2</v>
      </c>
      <c r="P689" s="594">
        <v>0.43</v>
      </c>
      <c r="Q689" s="609">
        <v>0.43</v>
      </c>
      <c r="R689" s="609">
        <v>0.43</v>
      </c>
      <c r="S689" s="591">
        <v>20</v>
      </c>
      <c r="T689" s="595">
        <v>1.1299999999999999</v>
      </c>
      <c r="U689" s="595">
        <v>10.6</v>
      </c>
      <c r="V689" s="595">
        <v>0.41699999999999998</v>
      </c>
      <c r="W689" s="595"/>
      <c r="X689" s="595"/>
      <c r="Y689" s="595"/>
      <c r="Z689" s="595">
        <v>2.5000000000000001E-2</v>
      </c>
      <c r="AA689" s="595">
        <v>0.06</v>
      </c>
      <c r="AB689" s="581">
        <v>0.98</v>
      </c>
      <c r="AC689" s="581">
        <v>1.9E-2</v>
      </c>
      <c r="AD689" s="592">
        <v>0.6</v>
      </c>
      <c r="AI689"/>
      <c r="AJ689"/>
    </row>
    <row r="690" spans="1:36" ht="45" x14ac:dyDescent="0.2">
      <c r="A690" s="510">
        <v>689</v>
      </c>
      <c r="B690" s="511" t="s">
        <v>1830</v>
      </c>
      <c r="C690" s="593" t="s">
        <v>2079</v>
      </c>
      <c r="D690" s="510">
        <v>50</v>
      </c>
      <c r="E690" s="510">
        <v>3</v>
      </c>
      <c r="F690" s="581">
        <v>380</v>
      </c>
      <c r="G690" s="598">
        <v>18</v>
      </c>
      <c r="H690" s="594">
        <v>0.1</v>
      </c>
      <c r="I690" s="594">
        <v>0.14699999999999999</v>
      </c>
      <c r="J690" s="594">
        <v>1.7070000000000001</v>
      </c>
      <c r="K690" s="594">
        <v>0.20899999999999999</v>
      </c>
      <c r="L690" s="594">
        <v>0.627</v>
      </c>
      <c r="M690" s="594">
        <v>0.627</v>
      </c>
      <c r="N690" s="594">
        <v>0.14799999999999999</v>
      </c>
      <c r="O690" s="594">
        <v>3.6900000000000002E-2</v>
      </c>
      <c r="P690" s="594">
        <v>0.28299999999999997</v>
      </c>
      <c r="Q690" s="609">
        <v>0.28299999999999997</v>
      </c>
      <c r="R690" s="609">
        <v>0.28299999999999997</v>
      </c>
      <c r="S690" s="591">
        <v>20</v>
      </c>
      <c r="T690" s="595">
        <v>1.26</v>
      </c>
      <c r="U690" s="595">
        <v>10.6</v>
      </c>
      <c r="V690" s="595">
        <v>0.41699999999999998</v>
      </c>
      <c r="W690" s="595"/>
      <c r="X690" s="595"/>
      <c r="Y690" s="595"/>
      <c r="Z690" s="595">
        <v>1.7999999999999999E-2</v>
      </c>
      <c r="AA690" s="595">
        <v>5.0999999999999997E-2</v>
      </c>
      <c r="AB690" s="581">
        <v>0.9</v>
      </c>
      <c r="AC690" s="581">
        <v>1.6E-2</v>
      </c>
      <c r="AD690" s="592">
        <v>0.67</v>
      </c>
      <c r="AI690"/>
      <c r="AJ690"/>
    </row>
    <row r="691" spans="1:36" ht="45" x14ac:dyDescent="0.2">
      <c r="A691" s="510">
        <v>690</v>
      </c>
      <c r="B691" s="511" t="s">
        <v>1830</v>
      </c>
      <c r="C691" s="593" t="s">
        <v>2079</v>
      </c>
      <c r="D691" s="510">
        <v>50</v>
      </c>
      <c r="E691" s="510">
        <v>3</v>
      </c>
      <c r="F691" s="581">
        <v>400</v>
      </c>
      <c r="G691" s="598">
        <v>18</v>
      </c>
      <c r="H691" s="594">
        <v>0.1</v>
      </c>
      <c r="I691" s="594">
        <v>0.14699999999999999</v>
      </c>
      <c r="J691" s="594">
        <v>1.7070000000000001</v>
      </c>
      <c r="K691" s="594">
        <v>0.20899999999999999</v>
      </c>
      <c r="L691" s="594">
        <v>0.627</v>
      </c>
      <c r="M691" s="594">
        <v>0.627</v>
      </c>
      <c r="N691" s="594">
        <v>0.14799999999999999</v>
      </c>
      <c r="O691" s="594">
        <v>3.6900000000000002E-2</v>
      </c>
      <c r="P691" s="594">
        <v>0.28299999999999997</v>
      </c>
      <c r="Q691" s="609">
        <v>0.28299999999999997</v>
      </c>
      <c r="R691" s="609">
        <v>0.28299999999999997</v>
      </c>
      <c r="S691" s="591">
        <v>20</v>
      </c>
      <c r="T691" s="595">
        <v>1.26</v>
      </c>
      <c r="U691" s="595">
        <v>10.6</v>
      </c>
      <c r="V691" s="595">
        <v>0.41699999999999998</v>
      </c>
      <c r="W691" s="595"/>
      <c r="X691" s="595"/>
      <c r="Y691" s="595"/>
      <c r="Z691" s="595">
        <v>1.7999999999999999E-2</v>
      </c>
      <c r="AA691" s="595">
        <v>5.0999999999999997E-2</v>
      </c>
      <c r="AB691" s="581">
        <v>0.9</v>
      </c>
      <c r="AC691" s="581">
        <v>1.6E-2</v>
      </c>
      <c r="AD691" s="592">
        <v>0.67</v>
      </c>
      <c r="AI691"/>
      <c r="AJ691"/>
    </row>
    <row r="692" spans="1:36" ht="45" x14ac:dyDescent="0.2">
      <c r="A692" s="510">
        <v>691</v>
      </c>
      <c r="B692" s="511" t="s">
        <v>1830</v>
      </c>
      <c r="C692" s="593" t="s">
        <v>2080</v>
      </c>
      <c r="D692" s="510">
        <v>50</v>
      </c>
      <c r="E692" s="510">
        <v>3</v>
      </c>
      <c r="F692" s="581">
        <v>380</v>
      </c>
      <c r="G692" s="598">
        <v>17.5</v>
      </c>
      <c r="H692" s="594">
        <v>0.1</v>
      </c>
      <c r="I692" s="594">
        <v>0.14699999999999999</v>
      </c>
      <c r="J692" s="594">
        <v>1.7070000000000001</v>
      </c>
      <c r="K692" s="594">
        <v>0.20899999999999999</v>
      </c>
      <c r="L692" s="594">
        <v>0.627</v>
      </c>
      <c r="M692" s="594">
        <v>0.627</v>
      </c>
      <c r="N692" s="594">
        <v>0.14799999999999999</v>
      </c>
      <c r="O692" s="594">
        <v>3.6900000000000002E-2</v>
      </c>
      <c r="P692" s="594">
        <v>0.28299999999999997</v>
      </c>
      <c r="Q692" s="609">
        <v>0.28299999999999997</v>
      </c>
      <c r="R692" s="609">
        <v>0.28299999999999997</v>
      </c>
      <c r="S692" s="591">
        <v>20</v>
      </c>
      <c r="T692" s="595">
        <v>1.26</v>
      </c>
      <c r="U692" s="595">
        <v>10.6</v>
      </c>
      <c r="V692" s="595">
        <v>0.41699999999999998</v>
      </c>
      <c r="W692" s="595"/>
      <c r="X692" s="595"/>
      <c r="Y692" s="595"/>
      <c r="Z692" s="595">
        <v>1.7999999999999999E-2</v>
      </c>
      <c r="AA692" s="595">
        <v>5.0999999999999997E-2</v>
      </c>
      <c r="AB692" s="581">
        <v>0.9</v>
      </c>
      <c r="AC692" s="581">
        <v>1.6E-2</v>
      </c>
      <c r="AD692" s="592">
        <v>0.67</v>
      </c>
      <c r="AI692"/>
      <c r="AJ692"/>
    </row>
    <row r="693" spans="1:36" ht="45" x14ac:dyDescent="0.2">
      <c r="A693" s="510">
        <v>692</v>
      </c>
      <c r="B693" s="511" t="s">
        <v>1830</v>
      </c>
      <c r="C693" s="593" t="s">
        <v>2081</v>
      </c>
      <c r="D693" s="510">
        <v>50</v>
      </c>
      <c r="E693" s="510">
        <v>3</v>
      </c>
      <c r="F693" s="581">
        <v>400</v>
      </c>
      <c r="G693" s="598">
        <v>17.5</v>
      </c>
      <c r="H693" s="594">
        <v>0.1</v>
      </c>
      <c r="I693" s="594">
        <v>0.14699999999999999</v>
      </c>
      <c r="J693" s="594">
        <v>1.7070000000000001</v>
      </c>
      <c r="K693" s="594">
        <v>0.20899999999999999</v>
      </c>
      <c r="L693" s="594">
        <v>0.627</v>
      </c>
      <c r="M693" s="594">
        <v>0.627</v>
      </c>
      <c r="N693" s="594">
        <v>0.14799999999999999</v>
      </c>
      <c r="O693" s="594">
        <v>3.6900000000000002E-2</v>
      </c>
      <c r="P693" s="594">
        <v>0.28299999999999997</v>
      </c>
      <c r="Q693" s="609">
        <v>0.28299999999999997</v>
      </c>
      <c r="R693" s="609">
        <v>0.28299999999999997</v>
      </c>
      <c r="S693" s="591">
        <v>20</v>
      </c>
      <c r="T693" s="595">
        <v>1.26</v>
      </c>
      <c r="U693" s="595">
        <v>10.6</v>
      </c>
      <c r="V693" s="595">
        <v>0.41699999999999998</v>
      </c>
      <c r="W693" s="595"/>
      <c r="X693" s="595"/>
      <c r="Y693" s="595"/>
      <c r="Z693" s="595">
        <v>1.7999999999999999E-2</v>
      </c>
      <c r="AA693" s="595">
        <v>5.0999999999999997E-2</v>
      </c>
      <c r="AB693" s="581">
        <v>0.9</v>
      </c>
      <c r="AC693" s="581">
        <v>1.6E-2</v>
      </c>
      <c r="AD693" s="592">
        <v>0.67</v>
      </c>
      <c r="AI693"/>
      <c r="AJ693"/>
    </row>
    <row r="694" spans="1:36" ht="30" x14ac:dyDescent="0.2">
      <c r="A694" s="510">
        <v>693</v>
      </c>
      <c r="B694" s="511" t="s">
        <v>1830</v>
      </c>
      <c r="C694" s="593" t="s">
        <v>2082</v>
      </c>
      <c r="D694" s="510">
        <v>50</v>
      </c>
      <c r="E694" s="510">
        <v>3</v>
      </c>
      <c r="F694" s="581">
        <v>380</v>
      </c>
      <c r="G694" s="598">
        <v>17</v>
      </c>
      <c r="H694" s="594">
        <v>0.1</v>
      </c>
      <c r="I694" s="594">
        <v>0.14699999999999999</v>
      </c>
      <c r="J694" s="594">
        <v>1.7070000000000001</v>
      </c>
      <c r="K694" s="594">
        <v>0.20899999999999999</v>
      </c>
      <c r="L694" s="594">
        <v>0.627</v>
      </c>
      <c r="M694" s="594">
        <v>0.627</v>
      </c>
      <c r="N694" s="594">
        <v>0.14799999999999999</v>
      </c>
      <c r="O694" s="594">
        <v>3.6900000000000002E-2</v>
      </c>
      <c r="P694" s="594">
        <v>0.28299999999999997</v>
      </c>
      <c r="Q694" s="609">
        <v>0.28299999999999997</v>
      </c>
      <c r="R694" s="609">
        <v>0.28299999999999997</v>
      </c>
      <c r="S694" s="591">
        <v>20</v>
      </c>
      <c r="T694" s="595">
        <v>1.26</v>
      </c>
      <c r="U694" s="595">
        <v>10.6</v>
      </c>
      <c r="V694" s="595">
        <v>0.41699999999999998</v>
      </c>
      <c r="W694" s="595"/>
      <c r="X694" s="595"/>
      <c r="Y694" s="595"/>
      <c r="Z694" s="595">
        <v>1.7999999999999999E-2</v>
      </c>
      <c r="AA694" s="595">
        <v>5.0999999999999997E-2</v>
      </c>
      <c r="AB694" s="581">
        <v>0.9</v>
      </c>
      <c r="AC694" s="581">
        <v>1.6E-2</v>
      </c>
      <c r="AD694" s="592">
        <v>0.67</v>
      </c>
      <c r="AI694"/>
      <c r="AJ694"/>
    </row>
    <row r="695" spans="1:36" ht="30" x14ac:dyDescent="0.2">
      <c r="A695" s="510">
        <v>694</v>
      </c>
      <c r="B695" s="511" t="s">
        <v>1830</v>
      </c>
      <c r="C695" s="593" t="s">
        <v>2083</v>
      </c>
      <c r="D695" s="510">
        <v>50</v>
      </c>
      <c r="E695" s="510">
        <v>3</v>
      </c>
      <c r="F695" s="581">
        <v>400</v>
      </c>
      <c r="G695" s="598">
        <v>17</v>
      </c>
      <c r="H695" s="594">
        <v>0.1</v>
      </c>
      <c r="I695" s="594">
        <v>0.14699999999999999</v>
      </c>
      <c r="J695" s="594">
        <v>1.7070000000000001</v>
      </c>
      <c r="K695" s="594">
        <v>0.20899999999999999</v>
      </c>
      <c r="L695" s="594">
        <v>0.627</v>
      </c>
      <c r="M695" s="594">
        <v>0.627</v>
      </c>
      <c r="N695" s="594">
        <v>0.14799999999999999</v>
      </c>
      <c r="O695" s="594">
        <v>3.6900000000000002E-2</v>
      </c>
      <c r="P695" s="594">
        <v>0.28299999999999997</v>
      </c>
      <c r="Q695" s="609">
        <v>0.28299999999999997</v>
      </c>
      <c r="R695" s="609">
        <v>0.28299999999999997</v>
      </c>
      <c r="S695" s="591">
        <v>20</v>
      </c>
      <c r="T695" s="595">
        <v>1.26</v>
      </c>
      <c r="U695" s="595">
        <v>10.6</v>
      </c>
      <c r="V695" s="595">
        <v>0.41699999999999998</v>
      </c>
      <c r="W695" s="595"/>
      <c r="X695" s="595"/>
      <c r="Y695" s="595"/>
      <c r="Z695" s="595">
        <v>1.7999999999999999E-2</v>
      </c>
      <c r="AA695" s="595">
        <v>5.0999999999999997E-2</v>
      </c>
      <c r="AB695" s="581">
        <v>0.9</v>
      </c>
      <c r="AC695" s="581">
        <v>1.6E-2</v>
      </c>
      <c r="AD695" s="592">
        <v>0.67</v>
      </c>
      <c r="AI695"/>
      <c r="AJ695"/>
    </row>
    <row r="696" spans="1:36" ht="30" x14ac:dyDescent="0.2">
      <c r="A696" s="510">
        <v>695</v>
      </c>
      <c r="B696" s="511" t="s">
        <v>1830</v>
      </c>
      <c r="C696" s="593" t="s">
        <v>2084</v>
      </c>
      <c r="D696" s="510">
        <v>50</v>
      </c>
      <c r="E696" s="510">
        <v>3</v>
      </c>
      <c r="F696" s="581">
        <v>380</v>
      </c>
      <c r="G696" s="598">
        <v>16</v>
      </c>
      <c r="H696" s="594">
        <v>0.1</v>
      </c>
      <c r="I696" s="594">
        <v>0.14699999999999999</v>
      </c>
      <c r="J696" s="594">
        <v>1.7070000000000001</v>
      </c>
      <c r="K696" s="594">
        <v>0.20899999999999999</v>
      </c>
      <c r="L696" s="594">
        <v>0.627</v>
      </c>
      <c r="M696" s="594">
        <v>0.627</v>
      </c>
      <c r="N696" s="594">
        <v>0.14799999999999999</v>
      </c>
      <c r="O696" s="594">
        <v>3.6900000000000002E-2</v>
      </c>
      <c r="P696" s="594">
        <v>0.28299999999999997</v>
      </c>
      <c r="Q696" s="609">
        <v>0.28299999999999997</v>
      </c>
      <c r="R696" s="609">
        <v>0.28299999999999997</v>
      </c>
      <c r="S696" s="591">
        <v>20</v>
      </c>
      <c r="T696" s="595">
        <v>1.26</v>
      </c>
      <c r="U696" s="595">
        <v>10.6</v>
      </c>
      <c r="V696" s="595">
        <v>0.41699999999999998</v>
      </c>
      <c r="W696" s="595"/>
      <c r="X696" s="595"/>
      <c r="Y696" s="595"/>
      <c r="Z696" s="595">
        <v>1.7999999999999999E-2</v>
      </c>
      <c r="AA696" s="595">
        <v>5.0999999999999997E-2</v>
      </c>
      <c r="AB696" s="581">
        <v>0.9</v>
      </c>
      <c r="AC696" s="581">
        <v>1.6E-2</v>
      </c>
      <c r="AD696" s="592">
        <v>0.67</v>
      </c>
      <c r="AI696"/>
      <c r="AJ696"/>
    </row>
    <row r="697" spans="1:36" ht="30" x14ac:dyDescent="0.2">
      <c r="A697" s="510">
        <v>696</v>
      </c>
      <c r="B697" s="511" t="s">
        <v>1830</v>
      </c>
      <c r="C697" s="593" t="s">
        <v>2085</v>
      </c>
      <c r="D697" s="510">
        <v>50</v>
      </c>
      <c r="E697" s="510">
        <v>3</v>
      </c>
      <c r="F697" s="581">
        <v>400</v>
      </c>
      <c r="G697" s="598">
        <v>16</v>
      </c>
      <c r="H697" s="594">
        <v>0.1</v>
      </c>
      <c r="I697" s="594">
        <v>0.14699999999999999</v>
      </c>
      <c r="J697" s="594">
        <v>1.7070000000000001</v>
      </c>
      <c r="K697" s="594">
        <v>0.20899999999999999</v>
      </c>
      <c r="L697" s="594">
        <v>0.627</v>
      </c>
      <c r="M697" s="594">
        <v>0.627</v>
      </c>
      <c r="N697" s="594">
        <v>0.14799999999999999</v>
      </c>
      <c r="O697" s="594">
        <v>3.6900000000000002E-2</v>
      </c>
      <c r="P697" s="594">
        <v>0.28299999999999997</v>
      </c>
      <c r="Q697" s="609">
        <v>0.28299999999999997</v>
      </c>
      <c r="R697" s="609">
        <v>0.28299999999999997</v>
      </c>
      <c r="S697" s="591">
        <v>20</v>
      </c>
      <c r="T697" s="595">
        <v>1.26</v>
      </c>
      <c r="U697" s="595">
        <v>10.6</v>
      </c>
      <c r="V697" s="595">
        <v>0.41699999999999998</v>
      </c>
      <c r="W697" s="595"/>
      <c r="X697" s="595"/>
      <c r="Y697" s="595"/>
      <c r="Z697" s="595">
        <v>1.7999999999999999E-2</v>
      </c>
      <c r="AA697" s="595">
        <v>5.0999999999999997E-2</v>
      </c>
      <c r="AB697" s="581">
        <v>0.9</v>
      </c>
      <c r="AC697" s="581">
        <v>1.6E-2</v>
      </c>
      <c r="AD697" s="592">
        <v>0.67</v>
      </c>
      <c r="AI697"/>
      <c r="AJ697"/>
    </row>
    <row r="698" spans="1:36" ht="30" x14ac:dyDescent="0.2">
      <c r="A698" s="510">
        <v>697</v>
      </c>
      <c r="B698" s="511" t="s">
        <v>1830</v>
      </c>
      <c r="C698" s="593" t="s">
        <v>2086</v>
      </c>
      <c r="D698" s="510">
        <v>50</v>
      </c>
      <c r="E698" s="510">
        <v>3</v>
      </c>
      <c r="F698" s="581">
        <v>380</v>
      </c>
      <c r="G698" s="598">
        <v>13.6</v>
      </c>
      <c r="H698" s="594">
        <v>0.1</v>
      </c>
      <c r="I698" s="594">
        <v>0.14699999999999999</v>
      </c>
      <c r="J698" s="594">
        <v>1.7070000000000001</v>
      </c>
      <c r="K698" s="594">
        <v>0.20899999999999999</v>
      </c>
      <c r="L698" s="594">
        <v>0.627</v>
      </c>
      <c r="M698" s="594">
        <v>0.627</v>
      </c>
      <c r="N698" s="594">
        <v>0.14799999999999999</v>
      </c>
      <c r="O698" s="594">
        <v>3.6900000000000002E-2</v>
      </c>
      <c r="P698" s="594">
        <v>0.28299999999999997</v>
      </c>
      <c r="Q698" s="609">
        <v>0.28299999999999997</v>
      </c>
      <c r="R698" s="609">
        <v>0.28299999999999997</v>
      </c>
      <c r="S698" s="591">
        <v>20</v>
      </c>
      <c r="T698" s="595">
        <v>1.26</v>
      </c>
      <c r="U698" s="595">
        <v>10.6</v>
      </c>
      <c r="V698" s="595">
        <v>0.41699999999999998</v>
      </c>
      <c r="W698" s="595"/>
      <c r="X698" s="595"/>
      <c r="Y698" s="595"/>
      <c r="Z698" s="595">
        <v>1.7999999999999999E-2</v>
      </c>
      <c r="AA698" s="595">
        <v>5.0999999999999997E-2</v>
      </c>
      <c r="AB698" s="581">
        <v>0.9</v>
      </c>
      <c r="AC698" s="581">
        <v>1.6E-2</v>
      </c>
      <c r="AD698" s="592">
        <v>0.67</v>
      </c>
      <c r="AI698"/>
      <c r="AJ698"/>
    </row>
    <row r="699" spans="1:36" ht="30" x14ac:dyDescent="0.2">
      <c r="A699" s="510">
        <v>698</v>
      </c>
      <c r="B699" s="511" t="s">
        <v>1830</v>
      </c>
      <c r="C699" s="593" t="s">
        <v>2087</v>
      </c>
      <c r="D699" s="510">
        <v>50</v>
      </c>
      <c r="E699" s="510">
        <v>3</v>
      </c>
      <c r="F699" s="581">
        <v>400</v>
      </c>
      <c r="G699" s="598">
        <v>13.6</v>
      </c>
      <c r="H699" s="594">
        <v>0.1</v>
      </c>
      <c r="I699" s="594">
        <v>0.14699999999999999</v>
      </c>
      <c r="J699" s="594">
        <v>1.7070000000000001</v>
      </c>
      <c r="K699" s="594">
        <v>0.20899999999999999</v>
      </c>
      <c r="L699" s="594">
        <v>0.627</v>
      </c>
      <c r="M699" s="594">
        <v>0.627</v>
      </c>
      <c r="N699" s="594">
        <v>0.14799999999999999</v>
      </c>
      <c r="O699" s="594">
        <v>3.6900000000000002E-2</v>
      </c>
      <c r="P699" s="594">
        <v>0.28299999999999997</v>
      </c>
      <c r="Q699" s="609">
        <v>0.28299999999999997</v>
      </c>
      <c r="R699" s="609">
        <v>0.28299999999999997</v>
      </c>
      <c r="S699" s="591">
        <v>20</v>
      </c>
      <c r="T699" s="595">
        <v>1.26</v>
      </c>
      <c r="U699" s="595">
        <v>10.6</v>
      </c>
      <c r="V699" s="595">
        <v>0.41699999999999998</v>
      </c>
      <c r="W699" s="595"/>
      <c r="X699" s="595"/>
      <c r="Y699" s="595"/>
      <c r="Z699" s="595">
        <v>1.7999999999999999E-2</v>
      </c>
      <c r="AA699" s="595">
        <v>5.0999999999999997E-2</v>
      </c>
      <c r="AB699" s="581">
        <v>0.9</v>
      </c>
      <c r="AC699" s="581">
        <v>1.6E-2</v>
      </c>
      <c r="AD699" s="592">
        <v>0.67</v>
      </c>
      <c r="AI699"/>
      <c r="AJ699"/>
    </row>
    <row r="700" spans="1:36" ht="45" x14ac:dyDescent="0.2">
      <c r="A700" s="510">
        <v>699</v>
      </c>
      <c r="B700" s="511" t="s">
        <v>1830</v>
      </c>
      <c r="C700" s="593" t="s">
        <v>2088</v>
      </c>
      <c r="D700" s="510">
        <v>50</v>
      </c>
      <c r="E700" s="510">
        <v>3</v>
      </c>
      <c r="F700" s="581">
        <v>380</v>
      </c>
      <c r="G700" s="598">
        <v>21.5</v>
      </c>
      <c r="H700" s="594">
        <v>8.3599999999999994E-2</v>
      </c>
      <c r="I700" s="594">
        <v>0.1464</v>
      </c>
      <c r="J700" s="594">
        <v>1.5680000000000001</v>
      </c>
      <c r="K700" s="594">
        <v>0.192</v>
      </c>
      <c r="L700" s="594">
        <v>0.68</v>
      </c>
      <c r="M700" s="594">
        <v>0.68</v>
      </c>
      <c r="N700" s="594">
        <v>0.125</v>
      </c>
      <c r="O700" s="594">
        <v>3.3799999999999997E-2</v>
      </c>
      <c r="P700" s="594">
        <v>0.19800000000000001</v>
      </c>
      <c r="Q700" s="609">
        <v>0.19800000000000001</v>
      </c>
      <c r="R700" s="609">
        <v>0.19800000000000001</v>
      </c>
      <c r="S700" s="591">
        <v>20</v>
      </c>
      <c r="T700" s="595">
        <v>1.3959999999999999</v>
      </c>
      <c r="U700" s="595">
        <v>10.6</v>
      </c>
      <c r="V700" s="595">
        <v>0.41699999999999998</v>
      </c>
      <c r="W700" s="595"/>
      <c r="X700" s="595"/>
      <c r="Y700" s="595"/>
      <c r="Z700" s="595">
        <v>1.4E-2</v>
      </c>
      <c r="AA700" s="595">
        <v>4.3999999999999997E-2</v>
      </c>
      <c r="AB700" s="581">
        <v>0.85</v>
      </c>
      <c r="AC700" s="581">
        <v>1.2E-2</v>
      </c>
      <c r="AD700" s="592">
        <v>0.64</v>
      </c>
      <c r="AI700"/>
      <c r="AJ700"/>
    </row>
    <row r="701" spans="1:36" ht="45" x14ac:dyDescent="0.2">
      <c r="A701" s="510">
        <v>700</v>
      </c>
      <c r="B701" s="511" t="s">
        <v>1830</v>
      </c>
      <c r="C701" s="593" t="s">
        <v>2088</v>
      </c>
      <c r="D701" s="510">
        <v>50</v>
      </c>
      <c r="E701" s="510">
        <v>3</v>
      </c>
      <c r="F701" s="581">
        <v>400</v>
      </c>
      <c r="G701" s="598">
        <v>21.5</v>
      </c>
      <c r="H701" s="594">
        <v>8.3599999999999994E-2</v>
      </c>
      <c r="I701" s="594">
        <v>0.1464</v>
      </c>
      <c r="J701" s="594">
        <v>1.5680000000000001</v>
      </c>
      <c r="K701" s="594">
        <v>0.192</v>
      </c>
      <c r="L701" s="594">
        <v>0.68</v>
      </c>
      <c r="M701" s="594">
        <v>0.68</v>
      </c>
      <c r="N701" s="594">
        <v>0.125</v>
      </c>
      <c r="O701" s="594">
        <v>3.3799999999999997E-2</v>
      </c>
      <c r="P701" s="594">
        <v>0.19800000000000001</v>
      </c>
      <c r="Q701" s="609">
        <v>0.19800000000000001</v>
      </c>
      <c r="R701" s="609">
        <v>0.19800000000000001</v>
      </c>
      <c r="S701" s="591">
        <v>20</v>
      </c>
      <c r="T701" s="595">
        <v>1.3959999999999999</v>
      </c>
      <c r="U701" s="595">
        <v>10.6</v>
      </c>
      <c r="V701" s="595">
        <v>0.41699999999999998</v>
      </c>
      <c r="W701" s="595"/>
      <c r="X701" s="595"/>
      <c r="Y701" s="595"/>
      <c r="Z701" s="595">
        <v>1.4E-2</v>
      </c>
      <c r="AA701" s="595">
        <v>4.3999999999999997E-2</v>
      </c>
      <c r="AB701" s="581">
        <v>0.85</v>
      </c>
      <c r="AC701" s="581">
        <v>1.2E-2</v>
      </c>
      <c r="AD701" s="592">
        <v>0.64</v>
      </c>
      <c r="AI701"/>
      <c r="AJ701"/>
    </row>
    <row r="702" spans="1:36" ht="45" x14ac:dyDescent="0.2">
      <c r="A702" s="510">
        <v>701</v>
      </c>
      <c r="B702" s="511" t="s">
        <v>1830</v>
      </c>
      <c r="C702" s="593" t="s">
        <v>2089</v>
      </c>
      <c r="D702" s="510">
        <v>50</v>
      </c>
      <c r="E702" s="510">
        <v>3</v>
      </c>
      <c r="F702" s="581">
        <v>380</v>
      </c>
      <c r="G702" s="598">
        <v>20.5</v>
      </c>
      <c r="H702" s="594">
        <v>8.3599999999999994E-2</v>
      </c>
      <c r="I702" s="594">
        <v>0.1464</v>
      </c>
      <c r="J702" s="594">
        <v>1.5680000000000001</v>
      </c>
      <c r="K702" s="594">
        <v>0.192</v>
      </c>
      <c r="L702" s="594">
        <v>0.68</v>
      </c>
      <c r="M702" s="594">
        <v>0.68</v>
      </c>
      <c r="N702" s="594">
        <v>0.125</v>
      </c>
      <c r="O702" s="594">
        <v>3.3799999999999997E-2</v>
      </c>
      <c r="P702" s="594">
        <v>0.19800000000000001</v>
      </c>
      <c r="Q702" s="609">
        <v>0.19800000000000001</v>
      </c>
      <c r="R702" s="609">
        <v>0.19800000000000001</v>
      </c>
      <c r="S702" s="591">
        <v>20</v>
      </c>
      <c r="T702" s="595">
        <v>1.3959999999999999</v>
      </c>
      <c r="U702" s="595">
        <v>10.6</v>
      </c>
      <c r="V702" s="595">
        <v>0.41699999999999998</v>
      </c>
      <c r="W702" s="595"/>
      <c r="X702" s="595"/>
      <c r="Y702" s="595"/>
      <c r="Z702" s="595">
        <v>1.4E-2</v>
      </c>
      <c r="AA702" s="595">
        <v>4.3999999999999997E-2</v>
      </c>
      <c r="AB702" s="581">
        <v>0.85</v>
      </c>
      <c r="AC702" s="581">
        <v>1.2E-2</v>
      </c>
      <c r="AD702" s="592">
        <v>0.64</v>
      </c>
      <c r="AI702"/>
      <c r="AJ702"/>
    </row>
    <row r="703" spans="1:36" ht="45" x14ac:dyDescent="0.2">
      <c r="A703" s="510">
        <v>702</v>
      </c>
      <c r="B703" s="511" t="s">
        <v>1830</v>
      </c>
      <c r="C703" s="593" t="s">
        <v>2090</v>
      </c>
      <c r="D703" s="510">
        <v>50</v>
      </c>
      <c r="E703" s="510">
        <v>3</v>
      </c>
      <c r="F703" s="581">
        <v>400</v>
      </c>
      <c r="G703" s="598">
        <v>20.5</v>
      </c>
      <c r="H703" s="594">
        <v>8.3599999999999994E-2</v>
      </c>
      <c r="I703" s="594">
        <v>0.1464</v>
      </c>
      <c r="J703" s="594">
        <v>1.5680000000000001</v>
      </c>
      <c r="K703" s="594">
        <v>0.192</v>
      </c>
      <c r="L703" s="594">
        <v>0.68</v>
      </c>
      <c r="M703" s="594">
        <v>0.68</v>
      </c>
      <c r="N703" s="594">
        <v>0.125</v>
      </c>
      <c r="O703" s="594">
        <v>3.3799999999999997E-2</v>
      </c>
      <c r="P703" s="594">
        <v>0.19800000000000001</v>
      </c>
      <c r="Q703" s="609">
        <v>0.19800000000000001</v>
      </c>
      <c r="R703" s="609">
        <v>0.19800000000000001</v>
      </c>
      <c r="S703" s="591">
        <v>20</v>
      </c>
      <c r="T703" s="595">
        <v>1.3959999999999999</v>
      </c>
      <c r="U703" s="595">
        <v>10.6</v>
      </c>
      <c r="V703" s="595">
        <v>0.41699999999999998</v>
      </c>
      <c r="W703" s="595"/>
      <c r="X703" s="595"/>
      <c r="Y703" s="595"/>
      <c r="Z703" s="595">
        <v>1.4E-2</v>
      </c>
      <c r="AA703" s="595">
        <v>4.3999999999999997E-2</v>
      </c>
      <c r="AB703" s="581">
        <v>0.85</v>
      </c>
      <c r="AC703" s="581">
        <v>1.2E-2</v>
      </c>
      <c r="AD703" s="592">
        <v>0.64</v>
      </c>
      <c r="AI703"/>
      <c r="AJ703"/>
    </row>
    <row r="704" spans="1:36" ht="30" x14ac:dyDescent="0.2">
      <c r="A704" s="510">
        <v>703</v>
      </c>
      <c r="B704" s="511" t="s">
        <v>1830</v>
      </c>
      <c r="C704" s="593" t="s">
        <v>2091</v>
      </c>
      <c r="D704" s="510">
        <v>50</v>
      </c>
      <c r="E704" s="510">
        <v>3</v>
      </c>
      <c r="F704" s="581">
        <v>380</v>
      </c>
      <c r="G704" s="598">
        <v>20</v>
      </c>
      <c r="H704" s="594">
        <v>8.3599999999999994E-2</v>
      </c>
      <c r="I704" s="594">
        <v>0.1464</v>
      </c>
      <c r="J704" s="594">
        <v>1.5680000000000001</v>
      </c>
      <c r="K704" s="594">
        <v>0.192</v>
      </c>
      <c r="L704" s="594">
        <v>0.68</v>
      </c>
      <c r="M704" s="594">
        <v>0.68</v>
      </c>
      <c r="N704" s="594">
        <v>0.125</v>
      </c>
      <c r="O704" s="594">
        <v>3.3799999999999997E-2</v>
      </c>
      <c r="P704" s="594">
        <v>0.19800000000000001</v>
      </c>
      <c r="Q704" s="609">
        <v>0.19800000000000001</v>
      </c>
      <c r="R704" s="609">
        <v>0.19800000000000001</v>
      </c>
      <c r="S704" s="591">
        <v>20</v>
      </c>
      <c r="T704" s="595">
        <v>1.3959999999999999</v>
      </c>
      <c r="U704" s="595">
        <v>10.6</v>
      </c>
      <c r="V704" s="595">
        <v>0.41699999999999998</v>
      </c>
      <c r="W704" s="595"/>
      <c r="X704" s="595"/>
      <c r="Y704" s="595"/>
      <c r="Z704" s="595">
        <v>1.4E-2</v>
      </c>
      <c r="AA704" s="595">
        <v>4.3999999999999997E-2</v>
      </c>
      <c r="AB704" s="581">
        <v>0.85</v>
      </c>
      <c r="AC704" s="581">
        <v>1.2E-2</v>
      </c>
      <c r="AD704" s="592">
        <v>0.64</v>
      </c>
      <c r="AI704"/>
      <c r="AJ704"/>
    </row>
    <row r="705" spans="1:36" ht="30" x14ac:dyDescent="0.2">
      <c r="A705" s="510">
        <v>704</v>
      </c>
      <c r="B705" s="511" t="s">
        <v>1830</v>
      </c>
      <c r="C705" s="593" t="s">
        <v>2092</v>
      </c>
      <c r="D705" s="510">
        <v>50</v>
      </c>
      <c r="E705" s="510">
        <v>3</v>
      </c>
      <c r="F705" s="581">
        <v>400</v>
      </c>
      <c r="G705" s="598">
        <v>20</v>
      </c>
      <c r="H705" s="594">
        <v>8.3599999999999994E-2</v>
      </c>
      <c r="I705" s="594">
        <v>0.1464</v>
      </c>
      <c r="J705" s="594">
        <v>1.5680000000000001</v>
      </c>
      <c r="K705" s="594">
        <v>0.192</v>
      </c>
      <c r="L705" s="594">
        <v>0.68</v>
      </c>
      <c r="M705" s="594">
        <v>0.68</v>
      </c>
      <c r="N705" s="594">
        <v>0.125</v>
      </c>
      <c r="O705" s="594">
        <v>3.3799999999999997E-2</v>
      </c>
      <c r="P705" s="594">
        <v>0.19800000000000001</v>
      </c>
      <c r="Q705" s="609">
        <v>0.19800000000000001</v>
      </c>
      <c r="R705" s="609">
        <v>0.19800000000000001</v>
      </c>
      <c r="S705" s="591">
        <v>20</v>
      </c>
      <c r="T705" s="595">
        <v>1.3959999999999999</v>
      </c>
      <c r="U705" s="595">
        <v>10.6</v>
      </c>
      <c r="V705" s="595">
        <v>0.41699999999999998</v>
      </c>
      <c r="W705" s="595"/>
      <c r="X705" s="595"/>
      <c r="Y705" s="595"/>
      <c r="Z705" s="595">
        <v>1.4E-2</v>
      </c>
      <c r="AA705" s="595">
        <v>4.3999999999999997E-2</v>
      </c>
      <c r="AB705" s="581">
        <v>0.85</v>
      </c>
      <c r="AC705" s="581">
        <v>1.2E-2</v>
      </c>
      <c r="AD705" s="592">
        <v>0.64</v>
      </c>
      <c r="AI705"/>
      <c r="AJ705"/>
    </row>
    <row r="706" spans="1:36" ht="30" x14ac:dyDescent="0.2">
      <c r="A706" s="510">
        <v>705</v>
      </c>
      <c r="B706" s="511" t="s">
        <v>1830</v>
      </c>
      <c r="C706" s="593" t="s">
        <v>2093</v>
      </c>
      <c r="D706" s="510">
        <v>50</v>
      </c>
      <c r="E706" s="510">
        <v>3</v>
      </c>
      <c r="F706" s="581">
        <v>380</v>
      </c>
      <c r="G706" s="598">
        <v>18.5</v>
      </c>
      <c r="H706" s="594">
        <v>8.3599999999999994E-2</v>
      </c>
      <c r="I706" s="594">
        <v>0.1464</v>
      </c>
      <c r="J706" s="594">
        <v>1.5680000000000001</v>
      </c>
      <c r="K706" s="594">
        <v>0.192</v>
      </c>
      <c r="L706" s="594">
        <v>0.68</v>
      </c>
      <c r="M706" s="594">
        <v>0.68</v>
      </c>
      <c r="N706" s="594">
        <v>0.125</v>
      </c>
      <c r="O706" s="594">
        <v>3.3799999999999997E-2</v>
      </c>
      <c r="P706" s="594">
        <v>0.19800000000000001</v>
      </c>
      <c r="Q706" s="609">
        <v>0.19800000000000001</v>
      </c>
      <c r="R706" s="609">
        <v>0.19800000000000001</v>
      </c>
      <c r="S706" s="591">
        <v>20</v>
      </c>
      <c r="T706" s="595">
        <v>1.3959999999999999</v>
      </c>
      <c r="U706" s="595">
        <v>10.6</v>
      </c>
      <c r="V706" s="595">
        <v>0.41699999999999998</v>
      </c>
      <c r="W706" s="595"/>
      <c r="X706" s="595"/>
      <c r="Y706" s="595"/>
      <c r="Z706" s="595">
        <v>1.4E-2</v>
      </c>
      <c r="AA706" s="595">
        <v>4.3999999999999997E-2</v>
      </c>
      <c r="AB706" s="581">
        <v>0.85</v>
      </c>
      <c r="AC706" s="581">
        <v>1.2E-2</v>
      </c>
      <c r="AD706" s="592">
        <v>0.64</v>
      </c>
      <c r="AI706"/>
      <c r="AJ706"/>
    </row>
    <row r="707" spans="1:36" ht="30" x14ac:dyDescent="0.2">
      <c r="A707" s="510">
        <v>706</v>
      </c>
      <c r="B707" s="511" t="s">
        <v>1830</v>
      </c>
      <c r="C707" s="593" t="s">
        <v>2094</v>
      </c>
      <c r="D707" s="510">
        <v>50</v>
      </c>
      <c r="E707" s="510">
        <v>3</v>
      </c>
      <c r="F707" s="581">
        <v>400</v>
      </c>
      <c r="G707" s="598">
        <v>18.5</v>
      </c>
      <c r="H707" s="594">
        <v>8.3599999999999994E-2</v>
      </c>
      <c r="I707" s="594">
        <v>0.1464</v>
      </c>
      <c r="J707" s="594">
        <v>1.5680000000000001</v>
      </c>
      <c r="K707" s="594">
        <v>0.192</v>
      </c>
      <c r="L707" s="594">
        <v>0.68</v>
      </c>
      <c r="M707" s="594">
        <v>0.68</v>
      </c>
      <c r="N707" s="594">
        <v>0.125</v>
      </c>
      <c r="O707" s="594">
        <v>3.3799999999999997E-2</v>
      </c>
      <c r="P707" s="594">
        <v>0.19800000000000001</v>
      </c>
      <c r="Q707" s="609">
        <v>0.19800000000000001</v>
      </c>
      <c r="R707" s="609">
        <v>0.19800000000000001</v>
      </c>
      <c r="S707" s="591">
        <v>20</v>
      </c>
      <c r="T707" s="595">
        <v>1.3959999999999999</v>
      </c>
      <c r="U707" s="595">
        <v>10.6</v>
      </c>
      <c r="V707" s="595">
        <v>0.41699999999999998</v>
      </c>
      <c r="W707" s="595"/>
      <c r="X707" s="595"/>
      <c r="Y707" s="595"/>
      <c r="Z707" s="595">
        <v>1.4E-2</v>
      </c>
      <c r="AA707" s="595">
        <v>4.3999999999999997E-2</v>
      </c>
      <c r="AB707" s="581">
        <v>0.85</v>
      </c>
      <c r="AC707" s="581">
        <v>1.2E-2</v>
      </c>
      <c r="AD707" s="592">
        <v>0.64</v>
      </c>
      <c r="AI707"/>
      <c r="AJ707"/>
    </row>
    <row r="708" spans="1:36" ht="30" x14ac:dyDescent="0.2">
      <c r="A708" s="510">
        <v>707</v>
      </c>
      <c r="B708" s="511" t="s">
        <v>1830</v>
      </c>
      <c r="C708" s="593" t="s">
        <v>2095</v>
      </c>
      <c r="D708" s="510">
        <v>50</v>
      </c>
      <c r="E708" s="510">
        <v>3</v>
      </c>
      <c r="F708" s="581">
        <v>380</v>
      </c>
      <c r="G708" s="598">
        <v>16</v>
      </c>
      <c r="H708" s="594">
        <v>8.3599999999999994E-2</v>
      </c>
      <c r="I708" s="594">
        <v>0.1464</v>
      </c>
      <c r="J708" s="594">
        <v>1.5680000000000001</v>
      </c>
      <c r="K708" s="594">
        <v>0.192</v>
      </c>
      <c r="L708" s="594">
        <v>0.68</v>
      </c>
      <c r="M708" s="594">
        <v>0.68</v>
      </c>
      <c r="N708" s="594">
        <v>0.125</v>
      </c>
      <c r="O708" s="594">
        <v>3.3799999999999997E-2</v>
      </c>
      <c r="P708" s="594">
        <v>0.19800000000000001</v>
      </c>
      <c r="Q708" s="609">
        <v>0.19800000000000001</v>
      </c>
      <c r="R708" s="609">
        <v>0.19800000000000001</v>
      </c>
      <c r="S708" s="591">
        <v>20</v>
      </c>
      <c r="T708" s="595">
        <v>1.3959999999999999</v>
      </c>
      <c r="U708" s="595">
        <v>10.6</v>
      </c>
      <c r="V708" s="595">
        <v>0.41699999999999998</v>
      </c>
      <c r="W708" s="595"/>
      <c r="X708" s="595"/>
      <c r="Y708" s="595"/>
      <c r="Z708" s="595">
        <v>1.4E-2</v>
      </c>
      <c r="AA708" s="595">
        <v>4.3999999999999997E-2</v>
      </c>
      <c r="AB708" s="581">
        <v>0.85</v>
      </c>
      <c r="AC708" s="581">
        <v>1.2E-2</v>
      </c>
      <c r="AD708" s="592">
        <v>0.64</v>
      </c>
      <c r="AI708"/>
      <c r="AJ708"/>
    </row>
    <row r="709" spans="1:36" ht="30" x14ac:dyDescent="0.2">
      <c r="A709" s="510">
        <v>708</v>
      </c>
      <c r="B709" s="511" t="s">
        <v>1830</v>
      </c>
      <c r="C709" s="593" t="s">
        <v>2096</v>
      </c>
      <c r="D709" s="510">
        <v>50</v>
      </c>
      <c r="E709" s="510">
        <v>3</v>
      </c>
      <c r="F709" s="581">
        <v>400</v>
      </c>
      <c r="G709" s="598">
        <v>16</v>
      </c>
      <c r="H709" s="594">
        <v>8.3599999999999994E-2</v>
      </c>
      <c r="I709" s="594">
        <v>0.1464</v>
      </c>
      <c r="J709" s="594">
        <v>1.5680000000000001</v>
      </c>
      <c r="K709" s="594">
        <v>0.192</v>
      </c>
      <c r="L709" s="594">
        <v>0.68</v>
      </c>
      <c r="M709" s="594">
        <v>0.68</v>
      </c>
      <c r="N709" s="594">
        <v>0.125</v>
      </c>
      <c r="O709" s="594">
        <v>3.3799999999999997E-2</v>
      </c>
      <c r="P709" s="594">
        <v>0.19800000000000001</v>
      </c>
      <c r="Q709" s="609">
        <v>0.19800000000000001</v>
      </c>
      <c r="R709" s="609">
        <v>0.19800000000000001</v>
      </c>
      <c r="S709" s="591">
        <v>20</v>
      </c>
      <c r="T709" s="595">
        <v>1.3959999999999999</v>
      </c>
      <c r="U709" s="595">
        <v>10.6</v>
      </c>
      <c r="V709" s="595">
        <v>0.41699999999999998</v>
      </c>
      <c r="W709" s="595"/>
      <c r="X709" s="595"/>
      <c r="Y709" s="595"/>
      <c r="Z709" s="595">
        <v>1.4E-2</v>
      </c>
      <c r="AA709" s="595">
        <v>4.3999999999999997E-2</v>
      </c>
      <c r="AB709" s="581">
        <v>0.85</v>
      </c>
      <c r="AC709" s="581">
        <v>1.2E-2</v>
      </c>
      <c r="AD709" s="592">
        <v>0.64</v>
      </c>
      <c r="AI709"/>
      <c r="AJ709"/>
    </row>
    <row r="710" spans="1:36" ht="45" x14ac:dyDescent="0.2">
      <c r="A710" s="510">
        <v>709</v>
      </c>
      <c r="B710" s="511" t="s">
        <v>1830</v>
      </c>
      <c r="C710" s="593" t="s">
        <v>2097</v>
      </c>
      <c r="D710" s="510">
        <v>50</v>
      </c>
      <c r="E710" s="510">
        <v>3</v>
      </c>
      <c r="F710" s="581">
        <v>380</v>
      </c>
      <c r="G710" s="598">
        <v>26.5</v>
      </c>
      <c r="H710" s="594">
        <v>8.0100000000000005E-2</v>
      </c>
      <c r="I710" s="594">
        <v>0.14099999999999999</v>
      </c>
      <c r="J710" s="594">
        <v>1.6120000000000001</v>
      </c>
      <c r="K710" s="594">
        <v>0.183</v>
      </c>
      <c r="L710" s="594">
        <v>0.66200000000000003</v>
      </c>
      <c r="M710" s="594">
        <v>0.66200000000000003</v>
      </c>
      <c r="N710" s="594">
        <v>0.11899999999999999</v>
      </c>
      <c r="O710" s="594">
        <v>3.2000000000000001E-2</v>
      </c>
      <c r="P710" s="594">
        <v>0.128</v>
      </c>
      <c r="Q710" s="609">
        <v>0.128</v>
      </c>
      <c r="R710" s="609">
        <v>0.128</v>
      </c>
      <c r="S710" s="591">
        <v>20</v>
      </c>
      <c r="T710" s="595">
        <v>1.67</v>
      </c>
      <c r="U710" s="595">
        <v>10.6</v>
      </c>
      <c r="V710" s="595">
        <v>0.41699999999999998</v>
      </c>
      <c r="W710" s="595"/>
      <c r="X710" s="595"/>
      <c r="Y710" s="595"/>
      <c r="Z710" s="595">
        <v>1.2999999999999999E-2</v>
      </c>
      <c r="AA710" s="595">
        <v>4.7E-2</v>
      </c>
      <c r="AB710" s="581">
        <v>0.93</v>
      </c>
      <c r="AC710" s="581">
        <v>1.0999999999999999E-2</v>
      </c>
      <c r="AD710" s="592">
        <v>0.57999999999999996</v>
      </c>
      <c r="AI710"/>
      <c r="AJ710"/>
    </row>
    <row r="711" spans="1:36" ht="45" x14ac:dyDescent="0.2">
      <c r="A711" s="510">
        <v>710</v>
      </c>
      <c r="B711" s="511" t="s">
        <v>1830</v>
      </c>
      <c r="C711" s="593" t="s">
        <v>2097</v>
      </c>
      <c r="D711" s="510">
        <v>50</v>
      </c>
      <c r="E711" s="510">
        <v>3</v>
      </c>
      <c r="F711" s="581">
        <v>400</v>
      </c>
      <c r="G711" s="598">
        <v>26.5</v>
      </c>
      <c r="H711" s="594">
        <v>8.0100000000000005E-2</v>
      </c>
      <c r="I711" s="594">
        <v>0.14099999999999999</v>
      </c>
      <c r="J711" s="594">
        <v>1.6120000000000001</v>
      </c>
      <c r="K711" s="594">
        <v>0.183</v>
      </c>
      <c r="L711" s="594">
        <v>0.66200000000000003</v>
      </c>
      <c r="M711" s="594">
        <v>0.66200000000000003</v>
      </c>
      <c r="N711" s="594">
        <v>0.11899999999999999</v>
      </c>
      <c r="O711" s="594">
        <v>3.2000000000000001E-2</v>
      </c>
      <c r="P711" s="594">
        <v>0.128</v>
      </c>
      <c r="Q711" s="609">
        <v>0.128</v>
      </c>
      <c r="R711" s="609">
        <v>0.128</v>
      </c>
      <c r="S711" s="591">
        <v>20</v>
      </c>
      <c r="T711" s="595">
        <v>1.67</v>
      </c>
      <c r="U711" s="595">
        <v>10.6</v>
      </c>
      <c r="V711" s="595">
        <v>0.41699999999999998</v>
      </c>
      <c r="W711" s="595"/>
      <c r="X711" s="595"/>
      <c r="Y711" s="595"/>
      <c r="Z711" s="595">
        <v>1.2999999999999999E-2</v>
      </c>
      <c r="AA711" s="595">
        <v>4.7E-2</v>
      </c>
      <c r="AB711" s="581">
        <v>0.93</v>
      </c>
      <c r="AC711" s="581">
        <v>1.0999999999999999E-2</v>
      </c>
      <c r="AD711" s="592">
        <v>0.57999999999999996</v>
      </c>
      <c r="AI711"/>
      <c r="AJ711"/>
    </row>
    <row r="712" spans="1:36" ht="45" x14ac:dyDescent="0.2">
      <c r="A712" s="510">
        <v>711</v>
      </c>
      <c r="B712" s="511" t="s">
        <v>1830</v>
      </c>
      <c r="C712" s="593" t="s">
        <v>2098</v>
      </c>
      <c r="D712" s="510">
        <v>50</v>
      </c>
      <c r="E712" s="510">
        <v>3</v>
      </c>
      <c r="F712" s="581">
        <v>380</v>
      </c>
      <c r="G712" s="598">
        <v>25.5</v>
      </c>
      <c r="H712" s="594">
        <v>8.0100000000000005E-2</v>
      </c>
      <c r="I712" s="594">
        <v>0.14099999999999999</v>
      </c>
      <c r="J712" s="594">
        <v>1.6120000000000001</v>
      </c>
      <c r="K712" s="594">
        <v>0.183</v>
      </c>
      <c r="L712" s="594">
        <v>0.66200000000000003</v>
      </c>
      <c r="M712" s="594">
        <v>0.66200000000000003</v>
      </c>
      <c r="N712" s="594">
        <v>0.11899999999999999</v>
      </c>
      <c r="O712" s="594">
        <v>3.2000000000000001E-2</v>
      </c>
      <c r="P712" s="594">
        <v>0.128</v>
      </c>
      <c r="Q712" s="609">
        <v>0.128</v>
      </c>
      <c r="R712" s="609">
        <v>0.128</v>
      </c>
      <c r="S712" s="591">
        <v>20</v>
      </c>
      <c r="T712" s="595">
        <v>1.67</v>
      </c>
      <c r="U712" s="595">
        <v>10.6</v>
      </c>
      <c r="V712" s="595">
        <v>0.41699999999999998</v>
      </c>
      <c r="W712" s="595"/>
      <c r="X712" s="595"/>
      <c r="Y712" s="595"/>
      <c r="Z712" s="595">
        <v>1.2999999999999999E-2</v>
      </c>
      <c r="AA712" s="595">
        <v>4.7E-2</v>
      </c>
      <c r="AB712" s="581">
        <v>0.93</v>
      </c>
      <c r="AC712" s="581">
        <v>1.0999999999999999E-2</v>
      </c>
      <c r="AD712" s="592">
        <v>0.57999999999999996</v>
      </c>
      <c r="AI712"/>
      <c r="AJ712"/>
    </row>
    <row r="713" spans="1:36" ht="45" x14ac:dyDescent="0.2">
      <c r="A713" s="510">
        <v>712</v>
      </c>
      <c r="B713" s="511" t="s">
        <v>1830</v>
      </c>
      <c r="C713" s="593" t="s">
        <v>2099</v>
      </c>
      <c r="D713" s="510">
        <v>50</v>
      </c>
      <c r="E713" s="510">
        <v>3</v>
      </c>
      <c r="F713" s="581">
        <v>400</v>
      </c>
      <c r="G713" s="598">
        <v>25.5</v>
      </c>
      <c r="H713" s="594">
        <v>8.0100000000000005E-2</v>
      </c>
      <c r="I713" s="594">
        <v>0.14099999999999999</v>
      </c>
      <c r="J713" s="594">
        <v>1.6120000000000001</v>
      </c>
      <c r="K713" s="594">
        <v>0.183</v>
      </c>
      <c r="L713" s="594">
        <v>0.66200000000000003</v>
      </c>
      <c r="M713" s="594">
        <v>0.66200000000000003</v>
      </c>
      <c r="N713" s="594">
        <v>0.11899999999999999</v>
      </c>
      <c r="O713" s="594">
        <v>3.2000000000000001E-2</v>
      </c>
      <c r="P713" s="594">
        <v>0.128</v>
      </c>
      <c r="Q713" s="609">
        <v>0.128</v>
      </c>
      <c r="R713" s="609">
        <v>0.128</v>
      </c>
      <c r="S713" s="591">
        <v>20</v>
      </c>
      <c r="T713" s="595">
        <v>1.67</v>
      </c>
      <c r="U713" s="595">
        <v>10.6</v>
      </c>
      <c r="V713" s="595">
        <v>0.41699999999999998</v>
      </c>
      <c r="W713" s="595"/>
      <c r="X713" s="595"/>
      <c r="Y713" s="595"/>
      <c r="Z713" s="595">
        <v>1.2999999999999999E-2</v>
      </c>
      <c r="AA713" s="595">
        <v>4.7E-2</v>
      </c>
      <c r="AB713" s="581">
        <v>0.93</v>
      </c>
      <c r="AC713" s="581">
        <v>1.0999999999999999E-2</v>
      </c>
      <c r="AD713" s="592">
        <v>0.57999999999999996</v>
      </c>
      <c r="AI713"/>
      <c r="AJ713"/>
    </row>
    <row r="714" spans="1:36" ht="30" x14ac:dyDescent="0.2">
      <c r="A714" s="510">
        <v>713</v>
      </c>
      <c r="B714" s="511" t="s">
        <v>1830</v>
      </c>
      <c r="C714" s="593" t="s">
        <v>2100</v>
      </c>
      <c r="D714" s="510">
        <v>50</v>
      </c>
      <c r="E714" s="510">
        <v>3</v>
      </c>
      <c r="F714" s="581">
        <v>380</v>
      </c>
      <c r="G714" s="598">
        <v>25</v>
      </c>
      <c r="H714" s="594">
        <v>8.0100000000000005E-2</v>
      </c>
      <c r="I714" s="594">
        <v>0.14099999999999999</v>
      </c>
      <c r="J714" s="594">
        <v>1.6120000000000001</v>
      </c>
      <c r="K714" s="594">
        <v>0.183</v>
      </c>
      <c r="L714" s="594">
        <v>0.66200000000000003</v>
      </c>
      <c r="M714" s="594">
        <v>0.66200000000000003</v>
      </c>
      <c r="N714" s="594">
        <v>0.11899999999999999</v>
      </c>
      <c r="O714" s="594">
        <v>3.2000000000000001E-2</v>
      </c>
      <c r="P714" s="594">
        <v>0.128</v>
      </c>
      <c r="Q714" s="609">
        <v>0.128</v>
      </c>
      <c r="R714" s="609">
        <v>0.128</v>
      </c>
      <c r="S714" s="591">
        <v>20</v>
      </c>
      <c r="T714" s="595">
        <v>1.67</v>
      </c>
      <c r="U714" s="595">
        <v>10.6</v>
      </c>
      <c r="V714" s="595">
        <v>0.41699999999999998</v>
      </c>
      <c r="W714" s="595"/>
      <c r="X714" s="595"/>
      <c r="Y714" s="595"/>
      <c r="Z714" s="595">
        <v>1.2999999999999999E-2</v>
      </c>
      <c r="AA714" s="595">
        <v>4.7E-2</v>
      </c>
      <c r="AB714" s="581">
        <v>0.93</v>
      </c>
      <c r="AC714" s="581">
        <v>1.0999999999999999E-2</v>
      </c>
      <c r="AD714" s="592">
        <v>0.57999999999999996</v>
      </c>
      <c r="AI714"/>
      <c r="AJ714"/>
    </row>
    <row r="715" spans="1:36" ht="30" x14ac:dyDescent="0.2">
      <c r="A715" s="510">
        <v>714</v>
      </c>
      <c r="B715" s="511" t="s">
        <v>1830</v>
      </c>
      <c r="C715" s="593" t="s">
        <v>2101</v>
      </c>
      <c r="D715" s="510">
        <v>50</v>
      </c>
      <c r="E715" s="510">
        <v>3</v>
      </c>
      <c r="F715" s="581">
        <v>400</v>
      </c>
      <c r="G715" s="598">
        <v>25</v>
      </c>
      <c r="H715" s="594">
        <v>8.0100000000000005E-2</v>
      </c>
      <c r="I715" s="594">
        <v>0.14099999999999999</v>
      </c>
      <c r="J715" s="594">
        <v>1.6120000000000001</v>
      </c>
      <c r="K715" s="594">
        <v>0.183</v>
      </c>
      <c r="L715" s="594">
        <v>0.66200000000000003</v>
      </c>
      <c r="M715" s="594">
        <v>0.66200000000000003</v>
      </c>
      <c r="N715" s="594">
        <v>0.11899999999999999</v>
      </c>
      <c r="O715" s="594">
        <v>3.2000000000000001E-2</v>
      </c>
      <c r="P715" s="594">
        <v>0.128</v>
      </c>
      <c r="Q715" s="609">
        <v>0.128</v>
      </c>
      <c r="R715" s="609">
        <v>0.128</v>
      </c>
      <c r="S715" s="591">
        <v>20</v>
      </c>
      <c r="T715" s="595">
        <v>1.67</v>
      </c>
      <c r="U715" s="595">
        <v>10.6</v>
      </c>
      <c r="V715" s="595">
        <v>0.41699999999999998</v>
      </c>
      <c r="W715" s="595"/>
      <c r="X715" s="595"/>
      <c r="Y715" s="595"/>
      <c r="Z715" s="595">
        <v>1.2999999999999999E-2</v>
      </c>
      <c r="AA715" s="595">
        <v>4.7E-2</v>
      </c>
      <c r="AB715" s="581">
        <v>0.93</v>
      </c>
      <c r="AC715" s="581">
        <v>1.0999999999999999E-2</v>
      </c>
      <c r="AD715" s="592">
        <v>0.57999999999999996</v>
      </c>
      <c r="AI715"/>
      <c r="AJ715"/>
    </row>
    <row r="716" spans="1:36" ht="30" x14ac:dyDescent="0.2">
      <c r="A716" s="510">
        <v>715</v>
      </c>
      <c r="B716" s="511" t="s">
        <v>1830</v>
      </c>
      <c r="C716" s="593" t="s">
        <v>2102</v>
      </c>
      <c r="D716" s="510">
        <v>50</v>
      </c>
      <c r="E716" s="510">
        <v>3</v>
      </c>
      <c r="F716" s="581">
        <v>380</v>
      </c>
      <c r="G716" s="598">
        <v>23</v>
      </c>
      <c r="H716" s="594">
        <v>8.0100000000000005E-2</v>
      </c>
      <c r="I716" s="594">
        <v>0.14099999999999999</v>
      </c>
      <c r="J716" s="594">
        <v>1.6120000000000001</v>
      </c>
      <c r="K716" s="594">
        <v>0.183</v>
      </c>
      <c r="L716" s="594">
        <v>0.66200000000000003</v>
      </c>
      <c r="M716" s="594">
        <v>0.66200000000000003</v>
      </c>
      <c r="N716" s="594">
        <v>0.11899999999999999</v>
      </c>
      <c r="O716" s="594">
        <v>3.2000000000000001E-2</v>
      </c>
      <c r="P716" s="594">
        <v>0.128</v>
      </c>
      <c r="Q716" s="609">
        <v>0.128</v>
      </c>
      <c r="R716" s="609">
        <v>0.128</v>
      </c>
      <c r="S716" s="591">
        <v>20</v>
      </c>
      <c r="T716" s="595">
        <v>1.67</v>
      </c>
      <c r="U716" s="595">
        <v>10.6</v>
      </c>
      <c r="V716" s="595">
        <v>0.41699999999999998</v>
      </c>
      <c r="W716" s="595"/>
      <c r="X716" s="595"/>
      <c r="Y716" s="595"/>
      <c r="Z716" s="595">
        <v>1.2999999999999999E-2</v>
      </c>
      <c r="AA716" s="595">
        <v>4.7E-2</v>
      </c>
      <c r="AB716" s="581">
        <v>0.93</v>
      </c>
      <c r="AC716" s="581">
        <v>1.0999999999999999E-2</v>
      </c>
      <c r="AD716" s="592">
        <v>0.57999999999999996</v>
      </c>
      <c r="AI716"/>
      <c r="AJ716"/>
    </row>
    <row r="717" spans="1:36" ht="30" x14ac:dyDescent="0.2">
      <c r="A717" s="510">
        <v>716</v>
      </c>
      <c r="B717" s="511" t="s">
        <v>1830</v>
      </c>
      <c r="C717" s="593" t="s">
        <v>2103</v>
      </c>
      <c r="D717" s="510">
        <v>50</v>
      </c>
      <c r="E717" s="510">
        <v>3</v>
      </c>
      <c r="F717" s="581">
        <v>400</v>
      </c>
      <c r="G717" s="598">
        <v>23</v>
      </c>
      <c r="H717" s="594">
        <v>8.0100000000000005E-2</v>
      </c>
      <c r="I717" s="594">
        <v>0.14099999999999999</v>
      </c>
      <c r="J717" s="594">
        <v>1.6120000000000001</v>
      </c>
      <c r="K717" s="594">
        <v>0.183</v>
      </c>
      <c r="L717" s="594">
        <v>0.66200000000000003</v>
      </c>
      <c r="M717" s="594">
        <v>0.66200000000000003</v>
      </c>
      <c r="N717" s="594">
        <v>0.11899999999999999</v>
      </c>
      <c r="O717" s="594">
        <v>3.2000000000000001E-2</v>
      </c>
      <c r="P717" s="594">
        <v>0.128</v>
      </c>
      <c r="Q717" s="609">
        <v>0.128</v>
      </c>
      <c r="R717" s="609">
        <v>0.128</v>
      </c>
      <c r="S717" s="591">
        <v>20</v>
      </c>
      <c r="T717" s="595">
        <v>1.67</v>
      </c>
      <c r="U717" s="595">
        <v>10.6</v>
      </c>
      <c r="V717" s="595">
        <v>0.41699999999999998</v>
      </c>
      <c r="W717" s="595"/>
      <c r="X717" s="595"/>
      <c r="Y717" s="595"/>
      <c r="Z717" s="595">
        <v>1.2999999999999999E-2</v>
      </c>
      <c r="AA717" s="595">
        <v>4.7E-2</v>
      </c>
      <c r="AB717" s="581">
        <v>0.93</v>
      </c>
      <c r="AC717" s="581">
        <v>1.0999999999999999E-2</v>
      </c>
      <c r="AD717" s="592">
        <v>0.57999999999999996</v>
      </c>
      <c r="AI717"/>
      <c r="AJ717"/>
    </row>
    <row r="718" spans="1:36" ht="30" x14ac:dyDescent="0.2">
      <c r="A718" s="510">
        <v>717</v>
      </c>
      <c r="B718" s="511" t="s">
        <v>1830</v>
      </c>
      <c r="C718" s="593" t="s">
        <v>2104</v>
      </c>
      <c r="D718" s="510">
        <v>50</v>
      </c>
      <c r="E718" s="510">
        <v>3</v>
      </c>
      <c r="F718" s="581">
        <v>380</v>
      </c>
      <c r="G718" s="598">
        <v>20</v>
      </c>
      <c r="H718" s="594">
        <v>8.0100000000000005E-2</v>
      </c>
      <c r="I718" s="594">
        <v>0.14099999999999999</v>
      </c>
      <c r="J718" s="594">
        <v>1.6120000000000001</v>
      </c>
      <c r="K718" s="594">
        <v>0.183</v>
      </c>
      <c r="L718" s="594">
        <v>0.66200000000000003</v>
      </c>
      <c r="M718" s="594">
        <v>0.66200000000000003</v>
      </c>
      <c r="N718" s="594">
        <v>0.11899999999999999</v>
      </c>
      <c r="O718" s="594">
        <v>3.2000000000000001E-2</v>
      </c>
      <c r="P718" s="594">
        <v>0.128</v>
      </c>
      <c r="Q718" s="609">
        <v>0.128</v>
      </c>
      <c r="R718" s="609">
        <v>0.128</v>
      </c>
      <c r="S718" s="591">
        <v>20</v>
      </c>
      <c r="T718" s="595">
        <v>1.67</v>
      </c>
      <c r="U718" s="595">
        <v>10.6</v>
      </c>
      <c r="V718" s="595">
        <v>0.41699999999999998</v>
      </c>
      <c r="W718" s="595"/>
      <c r="X718" s="595"/>
      <c r="Y718" s="595"/>
      <c r="Z718" s="595">
        <v>1.2999999999999999E-2</v>
      </c>
      <c r="AA718" s="595">
        <v>4.7E-2</v>
      </c>
      <c r="AB718" s="581">
        <v>0.93</v>
      </c>
      <c r="AC718" s="581">
        <v>1.0999999999999999E-2</v>
      </c>
      <c r="AD718" s="592">
        <v>0.57999999999999996</v>
      </c>
      <c r="AI718"/>
      <c r="AJ718"/>
    </row>
    <row r="719" spans="1:36" ht="30" x14ac:dyDescent="0.2">
      <c r="A719" s="510">
        <v>718</v>
      </c>
      <c r="B719" s="511" t="s">
        <v>1830</v>
      </c>
      <c r="C719" s="593" t="s">
        <v>2105</v>
      </c>
      <c r="D719" s="510">
        <v>50</v>
      </c>
      <c r="E719" s="510">
        <v>3</v>
      </c>
      <c r="F719" s="581">
        <v>400</v>
      </c>
      <c r="G719" s="598">
        <v>20</v>
      </c>
      <c r="H719" s="594">
        <v>8.0100000000000005E-2</v>
      </c>
      <c r="I719" s="594">
        <v>0.14099999999999999</v>
      </c>
      <c r="J719" s="594">
        <v>1.6120000000000001</v>
      </c>
      <c r="K719" s="594">
        <v>0.183</v>
      </c>
      <c r="L719" s="594">
        <v>0.66200000000000003</v>
      </c>
      <c r="M719" s="594">
        <v>0.66200000000000003</v>
      </c>
      <c r="N719" s="594">
        <v>0.11899999999999999</v>
      </c>
      <c r="O719" s="594">
        <v>3.2000000000000001E-2</v>
      </c>
      <c r="P719" s="594">
        <v>0.128</v>
      </c>
      <c r="Q719" s="609">
        <v>0.128</v>
      </c>
      <c r="R719" s="609">
        <v>0.128</v>
      </c>
      <c r="S719" s="591">
        <v>20</v>
      </c>
      <c r="T719" s="595">
        <v>1.67</v>
      </c>
      <c r="U719" s="595">
        <v>10.6</v>
      </c>
      <c r="V719" s="595">
        <v>0.41699999999999998</v>
      </c>
      <c r="W719" s="595"/>
      <c r="X719" s="595"/>
      <c r="Y719" s="595"/>
      <c r="Z719" s="595">
        <v>1.2999999999999999E-2</v>
      </c>
      <c r="AA719" s="595">
        <v>4.7E-2</v>
      </c>
      <c r="AB719" s="581">
        <v>0.93</v>
      </c>
      <c r="AC719" s="581">
        <v>1.0999999999999999E-2</v>
      </c>
      <c r="AD719" s="592">
        <v>0.57999999999999996</v>
      </c>
      <c r="AI719"/>
      <c r="AJ719"/>
    </row>
    <row r="720" spans="1:36" ht="45" x14ac:dyDescent="0.2">
      <c r="A720" s="510">
        <v>719</v>
      </c>
      <c r="B720" s="511" t="s">
        <v>1830</v>
      </c>
      <c r="C720" s="593" t="s">
        <v>2106</v>
      </c>
      <c r="D720" s="510">
        <v>50</v>
      </c>
      <c r="E720" s="510">
        <v>3</v>
      </c>
      <c r="F720" s="581">
        <v>380</v>
      </c>
      <c r="G720" s="598">
        <v>32.5</v>
      </c>
      <c r="H720" s="594">
        <v>7.6700000000000004E-2</v>
      </c>
      <c r="I720" s="594">
        <v>0.13420000000000001</v>
      </c>
      <c r="J720" s="594">
        <v>1.4379999999999999</v>
      </c>
      <c r="K720" s="594">
        <v>0.16600000000000001</v>
      </c>
      <c r="L720" s="594">
        <v>0.61899999999999999</v>
      </c>
      <c r="M720" s="594">
        <v>0.61899999999999999</v>
      </c>
      <c r="N720" s="594">
        <v>0.115</v>
      </c>
      <c r="O720" s="594">
        <v>2.87E-2</v>
      </c>
      <c r="P720" s="594">
        <v>0.106</v>
      </c>
      <c r="Q720" s="609">
        <v>0.106</v>
      </c>
      <c r="R720" s="609">
        <v>0.106</v>
      </c>
      <c r="S720" s="591">
        <v>20</v>
      </c>
      <c r="T720" s="595">
        <v>1.86</v>
      </c>
      <c r="U720" s="595">
        <v>10.6</v>
      </c>
      <c r="V720" s="595">
        <v>0.41699999999999998</v>
      </c>
      <c r="W720" s="595"/>
      <c r="X720" s="595"/>
      <c r="Y720" s="595"/>
      <c r="Z720" s="595">
        <v>1.2E-2</v>
      </c>
      <c r="AA720" s="595">
        <v>4.5999999999999999E-2</v>
      </c>
      <c r="AB720" s="581">
        <v>0.93</v>
      </c>
      <c r="AC720" s="581">
        <v>1.0999999999999999E-2</v>
      </c>
      <c r="AD720" s="592">
        <v>0.62</v>
      </c>
      <c r="AI720"/>
      <c r="AJ720"/>
    </row>
    <row r="721" spans="1:36" ht="45" x14ac:dyDescent="0.2">
      <c r="A721" s="510">
        <v>720</v>
      </c>
      <c r="B721" s="511" t="s">
        <v>1830</v>
      </c>
      <c r="C721" s="593" t="s">
        <v>2106</v>
      </c>
      <c r="D721" s="510">
        <v>50</v>
      </c>
      <c r="E721" s="510">
        <v>3</v>
      </c>
      <c r="F721" s="581">
        <v>400</v>
      </c>
      <c r="G721" s="598">
        <v>32.5</v>
      </c>
      <c r="H721" s="594">
        <v>7.6700000000000004E-2</v>
      </c>
      <c r="I721" s="594">
        <v>0.13420000000000001</v>
      </c>
      <c r="J721" s="594">
        <v>1.4379999999999999</v>
      </c>
      <c r="K721" s="594">
        <v>0.16600000000000001</v>
      </c>
      <c r="L721" s="594">
        <v>0.61899999999999999</v>
      </c>
      <c r="M721" s="594">
        <v>0.61899999999999999</v>
      </c>
      <c r="N721" s="594">
        <v>0.115</v>
      </c>
      <c r="O721" s="594">
        <v>2.87E-2</v>
      </c>
      <c r="P721" s="594">
        <v>0.106</v>
      </c>
      <c r="Q721" s="609">
        <v>0.106</v>
      </c>
      <c r="R721" s="609">
        <v>0.106</v>
      </c>
      <c r="S721" s="591">
        <v>20</v>
      </c>
      <c r="T721" s="595">
        <v>1.86</v>
      </c>
      <c r="U721" s="595">
        <v>10.6</v>
      </c>
      <c r="V721" s="595">
        <v>0.41699999999999998</v>
      </c>
      <c r="W721" s="595"/>
      <c r="X721" s="595"/>
      <c r="Y721" s="595"/>
      <c r="Z721" s="595">
        <v>1.2E-2</v>
      </c>
      <c r="AA721" s="595">
        <v>4.5999999999999999E-2</v>
      </c>
      <c r="AB721" s="581">
        <v>0.93</v>
      </c>
      <c r="AC721" s="581">
        <v>1.0999999999999999E-2</v>
      </c>
      <c r="AD721" s="592">
        <v>0.62</v>
      </c>
      <c r="AI721"/>
      <c r="AJ721"/>
    </row>
    <row r="722" spans="1:36" ht="45" x14ac:dyDescent="0.2">
      <c r="A722" s="510">
        <v>721</v>
      </c>
      <c r="B722" s="511" t="s">
        <v>1830</v>
      </c>
      <c r="C722" s="593" t="s">
        <v>2107</v>
      </c>
      <c r="D722" s="510">
        <v>50</v>
      </c>
      <c r="E722" s="510">
        <v>3</v>
      </c>
      <c r="F722" s="581">
        <v>380</v>
      </c>
      <c r="G722" s="598">
        <v>30.5</v>
      </c>
      <c r="H722" s="594">
        <v>7.6700000000000004E-2</v>
      </c>
      <c r="I722" s="594">
        <v>0.13420000000000001</v>
      </c>
      <c r="J722" s="594">
        <v>1.4379999999999999</v>
      </c>
      <c r="K722" s="594">
        <v>0.16600000000000001</v>
      </c>
      <c r="L722" s="594">
        <v>0.61899999999999999</v>
      </c>
      <c r="M722" s="594">
        <v>0.61899999999999999</v>
      </c>
      <c r="N722" s="594">
        <v>0.115</v>
      </c>
      <c r="O722" s="594">
        <v>2.87E-2</v>
      </c>
      <c r="P722" s="594">
        <v>0.106</v>
      </c>
      <c r="Q722" s="609">
        <v>0.106</v>
      </c>
      <c r="R722" s="609">
        <v>0.106</v>
      </c>
      <c r="S722" s="591">
        <v>20</v>
      </c>
      <c r="T722" s="595">
        <v>1.86</v>
      </c>
      <c r="U722" s="595">
        <v>10.6</v>
      </c>
      <c r="V722" s="595">
        <v>0.41699999999999998</v>
      </c>
      <c r="W722" s="595"/>
      <c r="X722" s="595"/>
      <c r="Y722" s="595"/>
      <c r="Z722" s="595">
        <v>1.2E-2</v>
      </c>
      <c r="AA722" s="595">
        <v>4.5999999999999999E-2</v>
      </c>
      <c r="AB722" s="581">
        <v>0.93</v>
      </c>
      <c r="AC722" s="581">
        <v>1.0999999999999999E-2</v>
      </c>
      <c r="AD722" s="592">
        <v>0.62</v>
      </c>
      <c r="AI722"/>
      <c r="AJ722"/>
    </row>
    <row r="723" spans="1:36" ht="45" x14ac:dyDescent="0.2">
      <c r="A723" s="510">
        <v>722</v>
      </c>
      <c r="B723" s="511" t="s">
        <v>1830</v>
      </c>
      <c r="C723" s="593" t="s">
        <v>2108</v>
      </c>
      <c r="D723" s="510">
        <v>50</v>
      </c>
      <c r="E723" s="510">
        <v>3</v>
      </c>
      <c r="F723" s="581">
        <v>400</v>
      </c>
      <c r="G723" s="598">
        <v>30.5</v>
      </c>
      <c r="H723" s="594">
        <v>7.6700000000000004E-2</v>
      </c>
      <c r="I723" s="594">
        <v>0.13420000000000001</v>
      </c>
      <c r="J723" s="594">
        <v>1.4379999999999999</v>
      </c>
      <c r="K723" s="594">
        <v>0.16600000000000001</v>
      </c>
      <c r="L723" s="594">
        <v>0.61899999999999999</v>
      </c>
      <c r="M723" s="594">
        <v>0.61899999999999999</v>
      </c>
      <c r="N723" s="594">
        <v>0.115</v>
      </c>
      <c r="O723" s="594">
        <v>2.87E-2</v>
      </c>
      <c r="P723" s="594">
        <v>0.106</v>
      </c>
      <c r="Q723" s="609">
        <v>0.106</v>
      </c>
      <c r="R723" s="609">
        <v>0.106</v>
      </c>
      <c r="S723" s="591">
        <v>20</v>
      </c>
      <c r="T723" s="595">
        <v>1.86</v>
      </c>
      <c r="U723" s="595">
        <v>10.6</v>
      </c>
      <c r="V723" s="595">
        <v>0.41699999999999998</v>
      </c>
      <c r="W723" s="595"/>
      <c r="X723" s="595"/>
      <c r="Y723" s="595"/>
      <c r="Z723" s="595">
        <v>1.2E-2</v>
      </c>
      <c r="AA723" s="595">
        <v>4.5999999999999999E-2</v>
      </c>
      <c r="AB723" s="581">
        <v>0.93</v>
      </c>
      <c r="AC723" s="581">
        <v>1.0999999999999999E-2</v>
      </c>
      <c r="AD723" s="592">
        <v>0.62</v>
      </c>
      <c r="AI723"/>
      <c r="AJ723"/>
    </row>
    <row r="724" spans="1:36" ht="30" x14ac:dyDescent="0.2">
      <c r="A724" s="510">
        <v>723</v>
      </c>
      <c r="B724" s="511" t="s">
        <v>1830</v>
      </c>
      <c r="C724" s="593" t="s">
        <v>2109</v>
      </c>
      <c r="D724" s="510">
        <v>50</v>
      </c>
      <c r="E724" s="510">
        <v>3</v>
      </c>
      <c r="F724" s="581">
        <v>380</v>
      </c>
      <c r="G724" s="598">
        <v>30</v>
      </c>
      <c r="H724" s="594">
        <v>7.6700000000000004E-2</v>
      </c>
      <c r="I724" s="594">
        <v>0.13420000000000001</v>
      </c>
      <c r="J724" s="594">
        <v>1.4379999999999999</v>
      </c>
      <c r="K724" s="594">
        <v>0.16600000000000001</v>
      </c>
      <c r="L724" s="594">
        <v>0.61899999999999999</v>
      </c>
      <c r="M724" s="594">
        <v>0.61899999999999999</v>
      </c>
      <c r="N724" s="594">
        <v>0.115</v>
      </c>
      <c r="O724" s="594">
        <v>2.87E-2</v>
      </c>
      <c r="P724" s="594">
        <v>0.106</v>
      </c>
      <c r="Q724" s="609">
        <v>0.106</v>
      </c>
      <c r="R724" s="609">
        <v>0.106</v>
      </c>
      <c r="S724" s="591">
        <v>20</v>
      </c>
      <c r="T724" s="595">
        <v>1.86</v>
      </c>
      <c r="U724" s="595">
        <v>10.6</v>
      </c>
      <c r="V724" s="595">
        <v>0.41699999999999998</v>
      </c>
      <c r="W724" s="595"/>
      <c r="X724" s="595"/>
      <c r="Y724" s="595"/>
      <c r="Z724" s="595">
        <v>1.2E-2</v>
      </c>
      <c r="AA724" s="595">
        <v>4.5999999999999999E-2</v>
      </c>
      <c r="AB724" s="581">
        <v>0.93</v>
      </c>
      <c r="AC724" s="581">
        <v>1.0999999999999999E-2</v>
      </c>
      <c r="AD724" s="592">
        <v>0.62</v>
      </c>
      <c r="AI724"/>
      <c r="AJ724"/>
    </row>
    <row r="725" spans="1:36" ht="30" x14ac:dyDescent="0.2">
      <c r="A725" s="510">
        <v>724</v>
      </c>
      <c r="B725" s="511" t="s">
        <v>1830</v>
      </c>
      <c r="C725" s="593" t="s">
        <v>2110</v>
      </c>
      <c r="D725" s="510">
        <v>50</v>
      </c>
      <c r="E725" s="510">
        <v>3</v>
      </c>
      <c r="F725" s="581">
        <v>400</v>
      </c>
      <c r="G725" s="598">
        <v>30</v>
      </c>
      <c r="H725" s="594">
        <v>7.6700000000000004E-2</v>
      </c>
      <c r="I725" s="594">
        <v>0.13420000000000001</v>
      </c>
      <c r="J725" s="594">
        <v>1.4379999999999999</v>
      </c>
      <c r="K725" s="594">
        <v>0.16600000000000001</v>
      </c>
      <c r="L725" s="594">
        <v>0.61899999999999999</v>
      </c>
      <c r="M725" s="594">
        <v>0.61899999999999999</v>
      </c>
      <c r="N725" s="594">
        <v>0.115</v>
      </c>
      <c r="O725" s="594">
        <v>2.87E-2</v>
      </c>
      <c r="P725" s="594">
        <v>0.106</v>
      </c>
      <c r="Q725" s="609">
        <v>0.106</v>
      </c>
      <c r="R725" s="609">
        <v>0.106</v>
      </c>
      <c r="S725" s="591">
        <v>20</v>
      </c>
      <c r="T725" s="595">
        <v>1.86</v>
      </c>
      <c r="U725" s="595">
        <v>10.6</v>
      </c>
      <c r="V725" s="595">
        <v>0.41699999999999998</v>
      </c>
      <c r="W725" s="595"/>
      <c r="X725" s="595"/>
      <c r="Y725" s="595"/>
      <c r="Z725" s="595">
        <v>1.2E-2</v>
      </c>
      <c r="AA725" s="595">
        <v>4.5999999999999999E-2</v>
      </c>
      <c r="AB725" s="581">
        <v>0.93</v>
      </c>
      <c r="AC725" s="581">
        <v>1.0999999999999999E-2</v>
      </c>
      <c r="AD725" s="592">
        <v>0.62</v>
      </c>
      <c r="AI725"/>
      <c r="AJ725"/>
    </row>
    <row r="726" spans="1:36" ht="30" x14ac:dyDescent="0.2">
      <c r="A726" s="510">
        <v>725</v>
      </c>
      <c r="B726" s="511" t="s">
        <v>1830</v>
      </c>
      <c r="C726" s="593" t="s">
        <v>2111</v>
      </c>
      <c r="D726" s="510">
        <v>50</v>
      </c>
      <c r="E726" s="510">
        <v>3</v>
      </c>
      <c r="F726" s="581">
        <v>380</v>
      </c>
      <c r="G726" s="598">
        <v>26</v>
      </c>
      <c r="H726" s="594">
        <v>7.6700000000000004E-2</v>
      </c>
      <c r="I726" s="594">
        <v>0.13420000000000001</v>
      </c>
      <c r="J726" s="594">
        <v>1.4379999999999999</v>
      </c>
      <c r="K726" s="594">
        <v>0.16600000000000001</v>
      </c>
      <c r="L726" s="594">
        <v>0.61899999999999999</v>
      </c>
      <c r="M726" s="594">
        <v>0.61899999999999999</v>
      </c>
      <c r="N726" s="594">
        <v>0.115</v>
      </c>
      <c r="O726" s="594">
        <v>2.87E-2</v>
      </c>
      <c r="P726" s="594">
        <v>0.106</v>
      </c>
      <c r="Q726" s="609">
        <v>0.106</v>
      </c>
      <c r="R726" s="609">
        <v>0.106</v>
      </c>
      <c r="S726" s="591">
        <v>20</v>
      </c>
      <c r="T726" s="595">
        <v>1.86</v>
      </c>
      <c r="U726" s="595">
        <v>10.6</v>
      </c>
      <c r="V726" s="595">
        <v>0.41699999999999998</v>
      </c>
      <c r="W726" s="595"/>
      <c r="X726" s="595"/>
      <c r="Y726" s="595"/>
      <c r="Z726" s="595">
        <v>1.2E-2</v>
      </c>
      <c r="AA726" s="595">
        <v>4.5999999999999999E-2</v>
      </c>
      <c r="AB726" s="581">
        <v>0.93</v>
      </c>
      <c r="AC726" s="581">
        <v>1.0999999999999999E-2</v>
      </c>
      <c r="AD726" s="592">
        <v>0.62</v>
      </c>
      <c r="AI726"/>
      <c r="AJ726"/>
    </row>
    <row r="727" spans="1:36" ht="30" x14ac:dyDescent="0.2">
      <c r="A727" s="510">
        <v>726</v>
      </c>
      <c r="B727" s="511" t="s">
        <v>1830</v>
      </c>
      <c r="C727" s="593" t="s">
        <v>2112</v>
      </c>
      <c r="D727" s="510">
        <v>50</v>
      </c>
      <c r="E727" s="510">
        <v>3</v>
      </c>
      <c r="F727" s="581">
        <v>400</v>
      </c>
      <c r="G727" s="598">
        <v>26</v>
      </c>
      <c r="H727" s="594">
        <v>7.6700000000000004E-2</v>
      </c>
      <c r="I727" s="594">
        <v>0.13420000000000001</v>
      </c>
      <c r="J727" s="594">
        <v>1.4379999999999999</v>
      </c>
      <c r="K727" s="594">
        <v>0.16600000000000001</v>
      </c>
      <c r="L727" s="594">
        <v>0.61899999999999999</v>
      </c>
      <c r="M727" s="594">
        <v>0.61899999999999999</v>
      </c>
      <c r="N727" s="594">
        <v>0.115</v>
      </c>
      <c r="O727" s="594">
        <v>2.87E-2</v>
      </c>
      <c r="P727" s="594">
        <v>0.106</v>
      </c>
      <c r="Q727" s="609">
        <v>0.106</v>
      </c>
      <c r="R727" s="609">
        <v>0.106</v>
      </c>
      <c r="S727" s="591">
        <v>20</v>
      </c>
      <c r="T727" s="595">
        <v>1.86</v>
      </c>
      <c r="U727" s="595">
        <v>10.6</v>
      </c>
      <c r="V727" s="595">
        <v>0.41699999999999998</v>
      </c>
      <c r="W727" s="595"/>
      <c r="X727" s="595"/>
      <c r="Y727" s="595"/>
      <c r="Z727" s="595">
        <v>1.2E-2</v>
      </c>
      <c r="AA727" s="595">
        <v>4.5999999999999999E-2</v>
      </c>
      <c r="AB727" s="581">
        <v>0.93</v>
      </c>
      <c r="AC727" s="581">
        <v>1.0999999999999999E-2</v>
      </c>
      <c r="AD727" s="592">
        <v>0.62</v>
      </c>
      <c r="AI727"/>
      <c r="AJ727"/>
    </row>
    <row r="728" spans="1:36" ht="30" x14ac:dyDescent="0.2">
      <c r="A728" s="510">
        <v>727</v>
      </c>
      <c r="B728" s="511" t="s">
        <v>1830</v>
      </c>
      <c r="C728" s="593" t="s">
        <v>2113</v>
      </c>
      <c r="D728" s="510">
        <v>50</v>
      </c>
      <c r="E728" s="510">
        <v>3</v>
      </c>
      <c r="F728" s="581">
        <v>380</v>
      </c>
      <c r="G728" s="598">
        <v>24</v>
      </c>
      <c r="H728" s="594">
        <v>7.6700000000000004E-2</v>
      </c>
      <c r="I728" s="594">
        <v>0.13420000000000001</v>
      </c>
      <c r="J728" s="594">
        <v>1.4379999999999999</v>
      </c>
      <c r="K728" s="594">
        <v>0.16600000000000001</v>
      </c>
      <c r="L728" s="594">
        <v>0.61899999999999999</v>
      </c>
      <c r="M728" s="594">
        <v>0.61899999999999999</v>
      </c>
      <c r="N728" s="594">
        <v>0.115</v>
      </c>
      <c r="O728" s="594">
        <v>2.87E-2</v>
      </c>
      <c r="P728" s="594">
        <v>0.106</v>
      </c>
      <c r="Q728" s="609">
        <v>0.106</v>
      </c>
      <c r="R728" s="609">
        <v>0.106</v>
      </c>
      <c r="S728" s="591">
        <v>20</v>
      </c>
      <c r="T728" s="595">
        <v>1.86</v>
      </c>
      <c r="U728" s="595">
        <v>10.6</v>
      </c>
      <c r="V728" s="595">
        <v>0.41699999999999998</v>
      </c>
      <c r="W728" s="595"/>
      <c r="X728" s="595"/>
      <c r="Y728" s="595"/>
      <c r="Z728" s="595">
        <v>1.2E-2</v>
      </c>
      <c r="AA728" s="595">
        <v>4.5999999999999999E-2</v>
      </c>
      <c r="AB728" s="581">
        <v>0.93</v>
      </c>
      <c r="AC728" s="581">
        <v>1.0999999999999999E-2</v>
      </c>
      <c r="AD728" s="592">
        <v>0.62</v>
      </c>
      <c r="AI728"/>
      <c r="AJ728"/>
    </row>
    <row r="729" spans="1:36" ht="30" x14ac:dyDescent="0.2">
      <c r="A729" s="510">
        <v>728</v>
      </c>
      <c r="B729" s="511" t="s">
        <v>1830</v>
      </c>
      <c r="C729" s="593" t="s">
        <v>2114</v>
      </c>
      <c r="D729" s="510">
        <v>50</v>
      </c>
      <c r="E729" s="510">
        <v>3</v>
      </c>
      <c r="F729" s="581">
        <v>400</v>
      </c>
      <c r="G729" s="598">
        <v>24</v>
      </c>
      <c r="H729" s="594">
        <v>7.6700000000000004E-2</v>
      </c>
      <c r="I729" s="594">
        <v>0.13420000000000001</v>
      </c>
      <c r="J729" s="594">
        <v>1.4379999999999999</v>
      </c>
      <c r="K729" s="594">
        <v>0.16600000000000001</v>
      </c>
      <c r="L729" s="594">
        <v>0.61899999999999999</v>
      </c>
      <c r="M729" s="594">
        <v>0.61899999999999999</v>
      </c>
      <c r="N729" s="594">
        <v>0.115</v>
      </c>
      <c r="O729" s="594">
        <v>2.87E-2</v>
      </c>
      <c r="P729" s="594">
        <v>0.106</v>
      </c>
      <c r="Q729" s="609">
        <v>0.106</v>
      </c>
      <c r="R729" s="609">
        <v>0.106</v>
      </c>
      <c r="S729" s="591">
        <v>20</v>
      </c>
      <c r="T729" s="595">
        <v>1.86</v>
      </c>
      <c r="U729" s="595">
        <v>10.6</v>
      </c>
      <c r="V729" s="595">
        <v>0.41699999999999998</v>
      </c>
      <c r="W729" s="595"/>
      <c r="X729" s="595"/>
      <c r="Y729" s="595"/>
      <c r="Z729" s="595">
        <v>1.2E-2</v>
      </c>
      <c r="AA729" s="595">
        <v>4.5999999999999999E-2</v>
      </c>
      <c r="AB729" s="581">
        <v>0.93</v>
      </c>
      <c r="AC729" s="581">
        <v>1.0999999999999999E-2</v>
      </c>
      <c r="AD729" s="592">
        <v>0.62</v>
      </c>
      <c r="AI729"/>
      <c r="AJ729"/>
    </row>
    <row r="730" spans="1:36" ht="45" x14ac:dyDescent="0.2">
      <c r="A730" s="510">
        <v>729</v>
      </c>
      <c r="B730" s="511" t="s">
        <v>1830</v>
      </c>
      <c r="C730" s="593" t="s">
        <v>2115</v>
      </c>
      <c r="D730" s="510">
        <v>50</v>
      </c>
      <c r="E730" s="510">
        <v>3</v>
      </c>
      <c r="F730" s="581">
        <v>380</v>
      </c>
      <c r="G730" s="598">
        <v>8.1999999999999993</v>
      </c>
      <c r="H730" s="594">
        <v>0.122</v>
      </c>
      <c r="I730" s="594">
        <v>0.17199999999999999</v>
      </c>
      <c r="J730" s="594">
        <v>1.982</v>
      </c>
      <c r="K730" s="594">
        <v>0.255</v>
      </c>
      <c r="L730" s="594">
        <v>0.72699999999999998</v>
      </c>
      <c r="M730" s="594">
        <v>0.72699999999999998</v>
      </c>
      <c r="N730" s="594">
        <v>0.184</v>
      </c>
      <c r="O730" s="594">
        <v>4.41E-2</v>
      </c>
      <c r="P730" s="594">
        <v>1.101</v>
      </c>
      <c r="Q730" s="609">
        <v>1.101</v>
      </c>
      <c r="R730" s="609">
        <v>1.101</v>
      </c>
      <c r="S730" s="591">
        <v>20</v>
      </c>
      <c r="T730" s="595">
        <v>0.90400000000000003</v>
      </c>
      <c r="U730" s="595">
        <v>9.6</v>
      </c>
      <c r="V730" s="595">
        <v>0.38400000000000001</v>
      </c>
      <c r="W730" s="595"/>
      <c r="X730" s="595"/>
      <c r="Y730" s="595"/>
      <c r="Z730" s="595">
        <v>2.3E-2</v>
      </c>
      <c r="AA730" s="595">
        <v>6.2E-2</v>
      </c>
      <c r="AB730" s="581">
        <v>0.72</v>
      </c>
      <c r="AC730" s="581">
        <v>0.09</v>
      </c>
      <c r="AD730" s="592">
        <v>0.5</v>
      </c>
      <c r="AI730"/>
      <c r="AJ730"/>
    </row>
    <row r="731" spans="1:36" ht="45" x14ac:dyDescent="0.2">
      <c r="A731" s="510">
        <v>730</v>
      </c>
      <c r="B731" s="511" t="s">
        <v>1830</v>
      </c>
      <c r="C731" s="593" t="s">
        <v>2115</v>
      </c>
      <c r="D731" s="510">
        <v>50</v>
      </c>
      <c r="E731" s="510">
        <v>3</v>
      </c>
      <c r="F731" s="581">
        <v>400</v>
      </c>
      <c r="G731" s="598">
        <v>8.1999999999999993</v>
      </c>
      <c r="H731" s="594">
        <v>0.122</v>
      </c>
      <c r="I731" s="594">
        <v>0.17199999999999999</v>
      </c>
      <c r="J731" s="594">
        <v>1.982</v>
      </c>
      <c r="K731" s="594">
        <v>0.255</v>
      </c>
      <c r="L731" s="594">
        <v>0.72699999999999998</v>
      </c>
      <c r="M731" s="594">
        <v>0.72699999999999998</v>
      </c>
      <c r="N731" s="594">
        <v>0.184</v>
      </c>
      <c r="O731" s="594">
        <v>4.41E-2</v>
      </c>
      <c r="P731" s="594">
        <v>1.101</v>
      </c>
      <c r="Q731" s="609">
        <v>1.101</v>
      </c>
      <c r="R731" s="609">
        <v>1.101</v>
      </c>
      <c r="S731" s="591">
        <v>20</v>
      </c>
      <c r="T731" s="595">
        <v>0.90400000000000003</v>
      </c>
      <c r="U731" s="595">
        <v>9.6</v>
      </c>
      <c r="V731" s="595">
        <v>0.38400000000000001</v>
      </c>
      <c r="W731" s="595"/>
      <c r="X731" s="595"/>
      <c r="Y731" s="595"/>
      <c r="Z731" s="595">
        <v>2.3E-2</v>
      </c>
      <c r="AA731" s="595">
        <v>6.2E-2</v>
      </c>
      <c r="AB731" s="581">
        <v>0.72</v>
      </c>
      <c r="AC731" s="581">
        <v>0.09</v>
      </c>
      <c r="AD731" s="592">
        <v>0.5</v>
      </c>
      <c r="AI731"/>
      <c r="AJ731"/>
    </row>
    <row r="732" spans="1:36" ht="45" x14ac:dyDescent="0.2">
      <c r="A732" s="510">
        <v>731</v>
      </c>
      <c r="B732" s="511" t="s">
        <v>1830</v>
      </c>
      <c r="C732" s="593" t="s">
        <v>2116</v>
      </c>
      <c r="D732" s="510">
        <v>50</v>
      </c>
      <c r="E732" s="510">
        <v>3</v>
      </c>
      <c r="F732" s="581">
        <v>380</v>
      </c>
      <c r="G732" s="598">
        <v>7.7</v>
      </c>
      <c r="H732" s="594">
        <v>0.122</v>
      </c>
      <c r="I732" s="594">
        <v>0.17199999999999999</v>
      </c>
      <c r="J732" s="594">
        <v>1.982</v>
      </c>
      <c r="K732" s="594">
        <v>0.255</v>
      </c>
      <c r="L732" s="594">
        <v>0.72699999999999998</v>
      </c>
      <c r="M732" s="594">
        <v>0.72699999999999998</v>
      </c>
      <c r="N732" s="594">
        <v>0.184</v>
      </c>
      <c r="O732" s="594">
        <v>4.41E-2</v>
      </c>
      <c r="P732" s="594">
        <v>1.101</v>
      </c>
      <c r="Q732" s="609">
        <v>1.101</v>
      </c>
      <c r="R732" s="609">
        <v>1.101</v>
      </c>
      <c r="S732" s="591">
        <v>20</v>
      </c>
      <c r="T732" s="595">
        <v>0.90400000000000003</v>
      </c>
      <c r="U732" s="595">
        <v>9.6</v>
      </c>
      <c r="V732" s="595">
        <v>0.38400000000000001</v>
      </c>
      <c r="W732" s="595"/>
      <c r="X732" s="595"/>
      <c r="Y732" s="595"/>
      <c r="Z732" s="595">
        <v>2.3E-2</v>
      </c>
      <c r="AA732" s="595">
        <v>6.2E-2</v>
      </c>
      <c r="AB732" s="581">
        <v>0.72</v>
      </c>
      <c r="AC732" s="581">
        <v>0.09</v>
      </c>
      <c r="AD732" s="592">
        <v>0.5</v>
      </c>
      <c r="AI732"/>
      <c r="AJ732"/>
    </row>
    <row r="733" spans="1:36" ht="45" x14ac:dyDescent="0.2">
      <c r="A733" s="510">
        <v>732</v>
      </c>
      <c r="B733" s="511" t="s">
        <v>1830</v>
      </c>
      <c r="C733" s="593" t="s">
        <v>2117</v>
      </c>
      <c r="D733" s="510">
        <v>50</v>
      </c>
      <c r="E733" s="510">
        <v>3</v>
      </c>
      <c r="F733" s="581">
        <v>400</v>
      </c>
      <c r="G733" s="598">
        <v>7.7</v>
      </c>
      <c r="H733" s="594">
        <v>0.122</v>
      </c>
      <c r="I733" s="594">
        <v>0.17199999999999999</v>
      </c>
      <c r="J733" s="594">
        <v>1.982</v>
      </c>
      <c r="K733" s="594">
        <v>0.255</v>
      </c>
      <c r="L733" s="594">
        <v>0.72699999999999998</v>
      </c>
      <c r="M733" s="594">
        <v>0.72699999999999998</v>
      </c>
      <c r="N733" s="594">
        <v>0.184</v>
      </c>
      <c r="O733" s="594">
        <v>4.41E-2</v>
      </c>
      <c r="P733" s="594">
        <v>1.101</v>
      </c>
      <c r="Q733" s="609">
        <v>1.101</v>
      </c>
      <c r="R733" s="609">
        <v>1.101</v>
      </c>
      <c r="S733" s="591">
        <v>20</v>
      </c>
      <c r="T733" s="595">
        <v>0.90400000000000003</v>
      </c>
      <c r="U733" s="595">
        <v>9.6</v>
      </c>
      <c r="V733" s="595">
        <v>0.38400000000000001</v>
      </c>
      <c r="W733" s="595"/>
      <c r="X733" s="595"/>
      <c r="Y733" s="595"/>
      <c r="Z733" s="595">
        <v>2.3E-2</v>
      </c>
      <c r="AA733" s="595">
        <v>6.2E-2</v>
      </c>
      <c r="AB733" s="581">
        <v>0.72</v>
      </c>
      <c r="AC733" s="581">
        <v>0.09</v>
      </c>
      <c r="AD733" s="592">
        <v>0.5</v>
      </c>
      <c r="AI733"/>
      <c r="AJ733"/>
    </row>
    <row r="734" spans="1:36" ht="30" x14ac:dyDescent="0.2">
      <c r="A734" s="510">
        <v>733</v>
      </c>
      <c r="B734" s="511" t="s">
        <v>1830</v>
      </c>
      <c r="C734" s="593" t="s">
        <v>2118</v>
      </c>
      <c r="D734" s="510">
        <v>50</v>
      </c>
      <c r="E734" s="510">
        <v>3</v>
      </c>
      <c r="F734" s="581">
        <v>380</v>
      </c>
      <c r="G734" s="598">
        <v>7.5</v>
      </c>
      <c r="H734" s="594">
        <v>0.122</v>
      </c>
      <c r="I734" s="594">
        <v>0.17199999999999999</v>
      </c>
      <c r="J734" s="594">
        <v>1.982</v>
      </c>
      <c r="K734" s="594">
        <v>0.255</v>
      </c>
      <c r="L734" s="594">
        <v>0.72699999999999998</v>
      </c>
      <c r="M734" s="594">
        <v>0.72699999999999998</v>
      </c>
      <c r="N734" s="594">
        <v>0.184</v>
      </c>
      <c r="O734" s="594">
        <v>4.41E-2</v>
      </c>
      <c r="P734" s="594">
        <v>1.101</v>
      </c>
      <c r="Q734" s="609">
        <v>1.101</v>
      </c>
      <c r="R734" s="609">
        <v>1.101</v>
      </c>
      <c r="S734" s="591">
        <v>20</v>
      </c>
      <c r="T734" s="595">
        <v>0.90400000000000003</v>
      </c>
      <c r="U734" s="595">
        <v>9.6</v>
      </c>
      <c r="V734" s="595">
        <v>0.38400000000000001</v>
      </c>
      <c r="W734" s="595"/>
      <c r="X734" s="595"/>
      <c r="Y734" s="595"/>
      <c r="Z734" s="595">
        <v>2.3E-2</v>
      </c>
      <c r="AA734" s="595">
        <v>6.2E-2</v>
      </c>
      <c r="AB734" s="581">
        <v>0.72</v>
      </c>
      <c r="AC734" s="581">
        <v>0.09</v>
      </c>
      <c r="AD734" s="592">
        <v>0.5</v>
      </c>
      <c r="AI734"/>
      <c r="AJ734"/>
    </row>
    <row r="735" spans="1:36" ht="30" x14ac:dyDescent="0.2">
      <c r="A735" s="510">
        <v>734</v>
      </c>
      <c r="B735" s="511" t="s">
        <v>1830</v>
      </c>
      <c r="C735" s="593" t="s">
        <v>2119</v>
      </c>
      <c r="D735" s="510">
        <v>50</v>
      </c>
      <c r="E735" s="510">
        <v>3</v>
      </c>
      <c r="F735" s="581">
        <v>400</v>
      </c>
      <c r="G735" s="598">
        <v>7.5</v>
      </c>
      <c r="H735" s="594">
        <v>0.122</v>
      </c>
      <c r="I735" s="594">
        <v>0.17199999999999999</v>
      </c>
      <c r="J735" s="594">
        <v>1.982</v>
      </c>
      <c r="K735" s="594">
        <v>0.255</v>
      </c>
      <c r="L735" s="594">
        <v>0.72699999999999998</v>
      </c>
      <c r="M735" s="594">
        <v>0.72699999999999998</v>
      </c>
      <c r="N735" s="594">
        <v>0.184</v>
      </c>
      <c r="O735" s="594">
        <v>4.41E-2</v>
      </c>
      <c r="P735" s="594">
        <v>1.101</v>
      </c>
      <c r="Q735" s="609">
        <v>1.101</v>
      </c>
      <c r="R735" s="609">
        <v>1.101</v>
      </c>
      <c r="S735" s="591">
        <v>20</v>
      </c>
      <c r="T735" s="595">
        <v>0.90400000000000003</v>
      </c>
      <c r="U735" s="595">
        <v>9.6</v>
      </c>
      <c r="V735" s="595">
        <v>0.38400000000000001</v>
      </c>
      <c r="W735" s="595"/>
      <c r="X735" s="595"/>
      <c r="Y735" s="595"/>
      <c r="Z735" s="595">
        <v>2.3E-2</v>
      </c>
      <c r="AA735" s="595">
        <v>6.2E-2</v>
      </c>
      <c r="AB735" s="581">
        <v>0.72</v>
      </c>
      <c r="AC735" s="581">
        <v>0.09</v>
      </c>
      <c r="AD735" s="592">
        <v>0.5</v>
      </c>
      <c r="AI735"/>
      <c r="AJ735"/>
    </row>
    <row r="736" spans="1:36" ht="30" x14ac:dyDescent="0.2">
      <c r="A736" s="510">
        <v>735</v>
      </c>
      <c r="B736" s="511" t="s">
        <v>1830</v>
      </c>
      <c r="C736" s="593" t="s">
        <v>2120</v>
      </c>
      <c r="D736" s="510">
        <v>50</v>
      </c>
      <c r="E736" s="510">
        <v>3</v>
      </c>
      <c r="F736" s="581">
        <v>380</v>
      </c>
      <c r="G736" s="598">
        <v>6.7</v>
      </c>
      <c r="H736" s="594">
        <v>0.122</v>
      </c>
      <c r="I736" s="594">
        <v>0.17199999999999999</v>
      </c>
      <c r="J736" s="594">
        <v>1.982</v>
      </c>
      <c r="K736" s="594">
        <v>0.255</v>
      </c>
      <c r="L736" s="594">
        <v>0.72699999999999998</v>
      </c>
      <c r="M736" s="594">
        <v>0.72699999999999998</v>
      </c>
      <c r="N736" s="594">
        <v>0.184</v>
      </c>
      <c r="O736" s="594">
        <v>4.41E-2</v>
      </c>
      <c r="P736" s="594">
        <v>1.101</v>
      </c>
      <c r="Q736" s="609">
        <v>1.101</v>
      </c>
      <c r="R736" s="609">
        <v>1.101</v>
      </c>
      <c r="S736" s="591">
        <v>20</v>
      </c>
      <c r="T736" s="595">
        <v>0.90400000000000003</v>
      </c>
      <c r="U736" s="595">
        <v>9.6</v>
      </c>
      <c r="V736" s="595">
        <v>0.38400000000000001</v>
      </c>
      <c r="W736" s="595"/>
      <c r="X736" s="595"/>
      <c r="Y736" s="595"/>
      <c r="Z736" s="595">
        <v>2.3E-2</v>
      </c>
      <c r="AA736" s="595">
        <v>6.2E-2</v>
      </c>
      <c r="AB736" s="581">
        <v>0.72</v>
      </c>
      <c r="AC736" s="581">
        <v>0.09</v>
      </c>
      <c r="AD736" s="592">
        <v>0.5</v>
      </c>
      <c r="AI736"/>
      <c r="AJ736"/>
    </row>
    <row r="737" spans="1:36" ht="30" x14ac:dyDescent="0.2">
      <c r="A737" s="510">
        <v>736</v>
      </c>
      <c r="B737" s="511" t="s">
        <v>1830</v>
      </c>
      <c r="C737" s="593" t="s">
        <v>2121</v>
      </c>
      <c r="D737" s="510">
        <v>50</v>
      </c>
      <c r="E737" s="510">
        <v>3</v>
      </c>
      <c r="F737" s="581">
        <v>400</v>
      </c>
      <c r="G737" s="598">
        <v>6.7</v>
      </c>
      <c r="H737" s="594">
        <v>0.122</v>
      </c>
      <c r="I737" s="594">
        <v>0.17199999999999999</v>
      </c>
      <c r="J737" s="594">
        <v>1.982</v>
      </c>
      <c r="K737" s="594">
        <v>0.255</v>
      </c>
      <c r="L737" s="594">
        <v>0.72699999999999998</v>
      </c>
      <c r="M737" s="594">
        <v>0.72699999999999998</v>
      </c>
      <c r="N737" s="594">
        <v>0.184</v>
      </c>
      <c r="O737" s="594">
        <v>4.41E-2</v>
      </c>
      <c r="P737" s="594">
        <v>1.101</v>
      </c>
      <c r="Q737" s="609">
        <v>1.101</v>
      </c>
      <c r="R737" s="609">
        <v>1.101</v>
      </c>
      <c r="S737" s="591">
        <v>20</v>
      </c>
      <c r="T737" s="595">
        <v>0.90400000000000003</v>
      </c>
      <c r="U737" s="595">
        <v>9.6</v>
      </c>
      <c r="V737" s="595">
        <v>0.38400000000000001</v>
      </c>
      <c r="W737" s="595"/>
      <c r="X737" s="595"/>
      <c r="Y737" s="595"/>
      <c r="Z737" s="595">
        <v>2.3E-2</v>
      </c>
      <c r="AA737" s="595">
        <v>6.2E-2</v>
      </c>
      <c r="AB737" s="581">
        <v>0.72</v>
      </c>
      <c r="AC737" s="581">
        <v>0.09</v>
      </c>
      <c r="AD737" s="592">
        <v>0.5</v>
      </c>
      <c r="AI737"/>
      <c r="AJ737"/>
    </row>
    <row r="738" spans="1:36" ht="30" x14ac:dyDescent="0.2">
      <c r="A738" s="510">
        <v>737</v>
      </c>
      <c r="B738" s="511" t="s">
        <v>1830</v>
      </c>
      <c r="C738" s="593" t="s">
        <v>2122</v>
      </c>
      <c r="D738" s="510">
        <v>50</v>
      </c>
      <c r="E738" s="510">
        <v>3</v>
      </c>
      <c r="F738" s="581">
        <v>380</v>
      </c>
      <c r="G738" s="598">
        <v>6</v>
      </c>
      <c r="H738" s="594">
        <v>0.122</v>
      </c>
      <c r="I738" s="594">
        <v>0.17199999999999999</v>
      </c>
      <c r="J738" s="594">
        <v>1.982</v>
      </c>
      <c r="K738" s="594">
        <v>0.255</v>
      </c>
      <c r="L738" s="594">
        <v>0.72699999999999998</v>
      </c>
      <c r="M738" s="594">
        <v>0.72699999999999998</v>
      </c>
      <c r="N738" s="594">
        <v>0.184</v>
      </c>
      <c r="O738" s="594">
        <v>4.41E-2</v>
      </c>
      <c r="P738" s="594">
        <v>1.101</v>
      </c>
      <c r="Q738" s="609">
        <v>1.101</v>
      </c>
      <c r="R738" s="609">
        <v>1.101</v>
      </c>
      <c r="S738" s="591">
        <v>20</v>
      </c>
      <c r="T738" s="595">
        <v>0.90400000000000003</v>
      </c>
      <c r="U738" s="595">
        <v>9.6</v>
      </c>
      <c r="V738" s="595">
        <v>0.38400000000000001</v>
      </c>
      <c r="W738" s="595"/>
      <c r="X738" s="595"/>
      <c r="Y738" s="595"/>
      <c r="Z738" s="595">
        <v>2.3E-2</v>
      </c>
      <c r="AA738" s="595">
        <v>6.2E-2</v>
      </c>
      <c r="AB738" s="581">
        <v>0.72</v>
      </c>
      <c r="AC738" s="581">
        <v>0.09</v>
      </c>
      <c r="AD738" s="592">
        <v>0.5</v>
      </c>
      <c r="AI738"/>
      <c r="AJ738"/>
    </row>
    <row r="739" spans="1:36" ht="30" x14ac:dyDescent="0.2">
      <c r="A739" s="510">
        <v>738</v>
      </c>
      <c r="B739" s="511" t="s">
        <v>1830</v>
      </c>
      <c r="C739" s="593" t="s">
        <v>2123</v>
      </c>
      <c r="D739" s="510">
        <v>50</v>
      </c>
      <c r="E739" s="510">
        <v>3</v>
      </c>
      <c r="F739" s="581">
        <v>400</v>
      </c>
      <c r="G739" s="598">
        <v>6</v>
      </c>
      <c r="H739" s="594">
        <v>0.122</v>
      </c>
      <c r="I739" s="594">
        <v>0.17199999999999999</v>
      </c>
      <c r="J739" s="594">
        <v>1.982</v>
      </c>
      <c r="K739" s="594">
        <v>0.255</v>
      </c>
      <c r="L739" s="594">
        <v>0.72699999999999998</v>
      </c>
      <c r="M739" s="594">
        <v>0.72699999999999998</v>
      </c>
      <c r="N739" s="594">
        <v>0.184</v>
      </c>
      <c r="O739" s="594">
        <v>4.41E-2</v>
      </c>
      <c r="P739" s="594">
        <v>1.101</v>
      </c>
      <c r="Q739" s="609">
        <v>1.101</v>
      </c>
      <c r="R739" s="609">
        <v>1.101</v>
      </c>
      <c r="S739" s="591">
        <v>20</v>
      </c>
      <c r="T739" s="595">
        <v>0.90400000000000003</v>
      </c>
      <c r="U739" s="595">
        <v>9.6</v>
      </c>
      <c r="V739" s="595">
        <v>0.38400000000000001</v>
      </c>
      <c r="W739" s="595"/>
      <c r="X739" s="595"/>
      <c r="Y739" s="595"/>
      <c r="Z739" s="595">
        <v>2.3E-2</v>
      </c>
      <c r="AA739" s="595">
        <v>6.2E-2</v>
      </c>
      <c r="AB739" s="581">
        <v>0.72</v>
      </c>
      <c r="AC739" s="581">
        <v>0.09</v>
      </c>
      <c r="AD739" s="592">
        <v>0.5</v>
      </c>
      <c r="AI739"/>
      <c r="AJ739"/>
    </row>
    <row r="740" spans="1:36" ht="45" x14ac:dyDescent="0.2">
      <c r="A740" s="510">
        <v>739</v>
      </c>
      <c r="B740" s="511" t="s">
        <v>1830</v>
      </c>
      <c r="C740" s="593" t="s">
        <v>2124</v>
      </c>
      <c r="D740" s="510">
        <v>50</v>
      </c>
      <c r="E740" s="510">
        <v>3</v>
      </c>
      <c r="F740" s="581">
        <v>380</v>
      </c>
      <c r="G740" s="598">
        <v>11</v>
      </c>
      <c r="H740" s="594">
        <v>0.122</v>
      </c>
      <c r="I740" s="594">
        <v>0.17</v>
      </c>
      <c r="J740" s="594">
        <v>1.9450000000000001</v>
      </c>
      <c r="K740" s="594">
        <v>0.24</v>
      </c>
      <c r="L740" s="594">
        <v>0.70899999999999996</v>
      </c>
      <c r="M740" s="594">
        <v>0.70899999999999996</v>
      </c>
      <c r="N740" s="594">
        <v>0.17599999999999999</v>
      </c>
      <c r="O740" s="594">
        <v>4.1099999999999998E-2</v>
      </c>
      <c r="P740" s="594">
        <v>0.73699999999999999</v>
      </c>
      <c r="Q740" s="609">
        <v>0.73699999999999999</v>
      </c>
      <c r="R740" s="609">
        <v>0.73699999999999999</v>
      </c>
      <c r="S740" s="591">
        <v>20</v>
      </c>
      <c r="T740" s="595">
        <v>0.98599999999999999</v>
      </c>
      <c r="U740" s="595">
        <v>9.6</v>
      </c>
      <c r="V740" s="595">
        <v>0.38400000000000001</v>
      </c>
      <c r="W740" s="595"/>
      <c r="X740" s="595"/>
      <c r="Y740" s="595"/>
      <c r="Z740" s="595">
        <v>2.5000000000000001E-2</v>
      </c>
      <c r="AA740" s="595">
        <v>5.7000000000000002E-2</v>
      </c>
      <c r="AB740" s="581">
        <v>0.66</v>
      </c>
      <c r="AC740" s="581">
        <v>8.9999999999999993E-3</v>
      </c>
      <c r="AD740" s="592">
        <v>0.51</v>
      </c>
      <c r="AI740"/>
      <c r="AJ740"/>
    </row>
    <row r="741" spans="1:36" ht="45" x14ac:dyDescent="0.2">
      <c r="A741" s="510">
        <v>740</v>
      </c>
      <c r="B741" s="511" t="s">
        <v>1830</v>
      </c>
      <c r="C741" s="593" t="s">
        <v>2124</v>
      </c>
      <c r="D741" s="510">
        <v>50</v>
      </c>
      <c r="E741" s="510">
        <v>3</v>
      </c>
      <c r="F741" s="581">
        <v>400</v>
      </c>
      <c r="G741" s="598">
        <v>11</v>
      </c>
      <c r="H741" s="594">
        <v>0.122</v>
      </c>
      <c r="I741" s="594">
        <v>0.17</v>
      </c>
      <c r="J741" s="594">
        <v>1.9450000000000001</v>
      </c>
      <c r="K741" s="594">
        <v>0.24</v>
      </c>
      <c r="L741" s="594">
        <v>0.70899999999999996</v>
      </c>
      <c r="M741" s="594">
        <v>0.70899999999999996</v>
      </c>
      <c r="N741" s="594">
        <v>0.17599999999999999</v>
      </c>
      <c r="O741" s="594">
        <v>4.1099999999999998E-2</v>
      </c>
      <c r="P741" s="594">
        <v>0.73699999999999999</v>
      </c>
      <c r="Q741" s="609">
        <v>0.73699999999999999</v>
      </c>
      <c r="R741" s="609">
        <v>0.73699999999999999</v>
      </c>
      <c r="S741" s="591">
        <v>20</v>
      </c>
      <c r="T741" s="595">
        <v>0.98599999999999999</v>
      </c>
      <c r="U741" s="595">
        <v>9.6</v>
      </c>
      <c r="V741" s="595">
        <v>0.38400000000000001</v>
      </c>
      <c r="W741" s="595"/>
      <c r="X741" s="595"/>
      <c r="Y741" s="595"/>
      <c r="Z741" s="595">
        <v>2.5000000000000001E-2</v>
      </c>
      <c r="AA741" s="595">
        <v>5.7000000000000002E-2</v>
      </c>
      <c r="AB741" s="581">
        <v>0.66</v>
      </c>
      <c r="AC741" s="581">
        <v>8.9999999999999993E-3</v>
      </c>
      <c r="AD741" s="592">
        <v>0.51</v>
      </c>
      <c r="AI741"/>
      <c r="AJ741"/>
    </row>
    <row r="742" spans="1:36" ht="45" x14ac:dyDescent="0.2">
      <c r="A742" s="510">
        <v>741</v>
      </c>
      <c r="B742" s="511" t="s">
        <v>1830</v>
      </c>
      <c r="C742" s="593" t="s">
        <v>2125</v>
      </c>
      <c r="D742" s="510">
        <v>50</v>
      </c>
      <c r="E742" s="510">
        <v>3</v>
      </c>
      <c r="F742" s="581">
        <v>380</v>
      </c>
      <c r="G742" s="598">
        <v>10.3</v>
      </c>
      <c r="H742" s="594">
        <v>0.122</v>
      </c>
      <c r="I742" s="594">
        <v>0.17</v>
      </c>
      <c r="J742" s="594">
        <v>1.9450000000000001</v>
      </c>
      <c r="K742" s="594">
        <v>0.24</v>
      </c>
      <c r="L742" s="594">
        <v>0.70899999999999996</v>
      </c>
      <c r="M742" s="594">
        <v>0.70899999999999996</v>
      </c>
      <c r="N742" s="594">
        <v>0.17599999999999999</v>
      </c>
      <c r="O742" s="594">
        <v>4.1099999999999998E-2</v>
      </c>
      <c r="P742" s="594">
        <v>0.73699999999999999</v>
      </c>
      <c r="Q742" s="609">
        <v>0.73699999999999999</v>
      </c>
      <c r="R742" s="609">
        <v>0.73699999999999999</v>
      </c>
      <c r="S742" s="591">
        <v>20</v>
      </c>
      <c r="T742" s="595">
        <v>0.98599999999999999</v>
      </c>
      <c r="U742" s="595">
        <v>9.6</v>
      </c>
      <c r="V742" s="595">
        <v>0.38400000000000001</v>
      </c>
      <c r="W742" s="595"/>
      <c r="X742" s="595"/>
      <c r="Y742" s="595"/>
      <c r="Z742" s="595">
        <v>2.5000000000000001E-2</v>
      </c>
      <c r="AA742" s="595">
        <v>5.7000000000000002E-2</v>
      </c>
      <c r="AB742" s="581">
        <v>0.66</v>
      </c>
      <c r="AC742" s="581">
        <v>8.9999999999999993E-3</v>
      </c>
      <c r="AD742" s="592">
        <v>0.51</v>
      </c>
      <c r="AI742"/>
      <c r="AJ742"/>
    </row>
    <row r="743" spans="1:36" ht="45" x14ac:dyDescent="0.2">
      <c r="A743" s="510">
        <v>742</v>
      </c>
      <c r="B743" s="511" t="s">
        <v>1830</v>
      </c>
      <c r="C743" s="593" t="s">
        <v>2126</v>
      </c>
      <c r="D743" s="510">
        <v>50</v>
      </c>
      <c r="E743" s="510">
        <v>3</v>
      </c>
      <c r="F743" s="581">
        <v>400</v>
      </c>
      <c r="G743" s="598">
        <v>10.3</v>
      </c>
      <c r="H743" s="594">
        <v>0.122</v>
      </c>
      <c r="I743" s="594">
        <v>0.17</v>
      </c>
      <c r="J743" s="594">
        <v>1.9450000000000001</v>
      </c>
      <c r="K743" s="594">
        <v>0.24</v>
      </c>
      <c r="L743" s="594">
        <v>0.70899999999999996</v>
      </c>
      <c r="M743" s="594">
        <v>0.70899999999999996</v>
      </c>
      <c r="N743" s="594">
        <v>0.17599999999999999</v>
      </c>
      <c r="O743" s="594">
        <v>4.1099999999999998E-2</v>
      </c>
      <c r="P743" s="594">
        <v>0.73699999999999999</v>
      </c>
      <c r="Q743" s="609">
        <v>0.73699999999999999</v>
      </c>
      <c r="R743" s="609">
        <v>0.73699999999999999</v>
      </c>
      <c r="S743" s="591">
        <v>20</v>
      </c>
      <c r="T743" s="595">
        <v>0.98599999999999999</v>
      </c>
      <c r="U743" s="595">
        <v>9.6</v>
      </c>
      <c r="V743" s="595">
        <v>0.38400000000000001</v>
      </c>
      <c r="W743" s="595"/>
      <c r="X743" s="595"/>
      <c r="Y743" s="595"/>
      <c r="Z743" s="595">
        <v>2.5000000000000001E-2</v>
      </c>
      <c r="AA743" s="595">
        <v>5.7000000000000002E-2</v>
      </c>
      <c r="AB743" s="581">
        <v>0.66</v>
      </c>
      <c r="AC743" s="581">
        <v>8.9999999999999993E-3</v>
      </c>
      <c r="AD743" s="592">
        <v>0.51</v>
      </c>
      <c r="AI743"/>
      <c r="AJ743"/>
    </row>
    <row r="744" spans="1:36" ht="30" x14ac:dyDescent="0.2">
      <c r="A744" s="510">
        <v>743</v>
      </c>
      <c r="B744" s="511" t="s">
        <v>1830</v>
      </c>
      <c r="C744" s="593" t="s">
        <v>2127</v>
      </c>
      <c r="D744" s="510">
        <v>50</v>
      </c>
      <c r="E744" s="510">
        <v>3</v>
      </c>
      <c r="F744" s="581">
        <v>380</v>
      </c>
      <c r="G744" s="598">
        <v>10</v>
      </c>
      <c r="H744" s="594">
        <v>0.122</v>
      </c>
      <c r="I744" s="594">
        <v>0.17</v>
      </c>
      <c r="J744" s="594">
        <v>1.9450000000000001</v>
      </c>
      <c r="K744" s="594">
        <v>0.24</v>
      </c>
      <c r="L744" s="594">
        <v>0.70899999999999996</v>
      </c>
      <c r="M744" s="594">
        <v>0.70899999999999996</v>
      </c>
      <c r="N744" s="594">
        <v>0.17599999999999999</v>
      </c>
      <c r="O744" s="594">
        <v>4.1099999999999998E-2</v>
      </c>
      <c r="P744" s="594">
        <v>0.73699999999999999</v>
      </c>
      <c r="Q744" s="609">
        <v>0.73699999999999999</v>
      </c>
      <c r="R744" s="609">
        <v>0.73699999999999999</v>
      </c>
      <c r="S744" s="591">
        <v>20</v>
      </c>
      <c r="T744" s="595">
        <v>0.98599999999999999</v>
      </c>
      <c r="U744" s="595">
        <v>9.6</v>
      </c>
      <c r="V744" s="595">
        <v>0.38400000000000001</v>
      </c>
      <c r="W744" s="595"/>
      <c r="X744" s="595"/>
      <c r="Y744" s="595"/>
      <c r="Z744" s="595">
        <v>2.5000000000000001E-2</v>
      </c>
      <c r="AA744" s="595">
        <v>5.7000000000000002E-2</v>
      </c>
      <c r="AB744" s="581">
        <v>0.66</v>
      </c>
      <c r="AC744" s="581">
        <v>8.9999999999999993E-3</v>
      </c>
      <c r="AD744" s="592">
        <v>0.51</v>
      </c>
      <c r="AI744"/>
      <c r="AJ744"/>
    </row>
    <row r="745" spans="1:36" ht="30" x14ac:dyDescent="0.2">
      <c r="A745" s="510">
        <v>744</v>
      </c>
      <c r="B745" s="511" t="s">
        <v>1830</v>
      </c>
      <c r="C745" s="593" t="s">
        <v>2128</v>
      </c>
      <c r="D745" s="510">
        <v>50</v>
      </c>
      <c r="E745" s="510">
        <v>3</v>
      </c>
      <c r="F745" s="581">
        <v>400</v>
      </c>
      <c r="G745" s="598">
        <v>10</v>
      </c>
      <c r="H745" s="594">
        <v>0.122</v>
      </c>
      <c r="I745" s="594">
        <v>0.17</v>
      </c>
      <c r="J745" s="594">
        <v>1.9450000000000001</v>
      </c>
      <c r="K745" s="594">
        <v>0.24</v>
      </c>
      <c r="L745" s="594">
        <v>0.70899999999999996</v>
      </c>
      <c r="M745" s="594">
        <v>0.70899999999999996</v>
      </c>
      <c r="N745" s="594">
        <v>0.17599999999999999</v>
      </c>
      <c r="O745" s="594">
        <v>4.1099999999999998E-2</v>
      </c>
      <c r="P745" s="594">
        <v>0.73699999999999999</v>
      </c>
      <c r="Q745" s="609">
        <v>0.73699999999999999</v>
      </c>
      <c r="R745" s="609">
        <v>0.73699999999999999</v>
      </c>
      <c r="S745" s="591">
        <v>20</v>
      </c>
      <c r="T745" s="595">
        <v>0.98599999999999999</v>
      </c>
      <c r="U745" s="595">
        <v>9.6</v>
      </c>
      <c r="V745" s="595">
        <v>0.38400000000000001</v>
      </c>
      <c r="W745" s="595"/>
      <c r="X745" s="595"/>
      <c r="Y745" s="595"/>
      <c r="Z745" s="595">
        <v>2.5000000000000001E-2</v>
      </c>
      <c r="AA745" s="595">
        <v>5.7000000000000002E-2</v>
      </c>
      <c r="AB745" s="581">
        <v>0.66</v>
      </c>
      <c r="AC745" s="581">
        <v>8.9999999999999993E-3</v>
      </c>
      <c r="AD745" s="592">
        <v>0.51</v>
      </c>
      <c r="AI745"/>
      <c r="AJ745"/>
    </row>
    <row r="746" spans="1:36" ht="30" x14ac:dyDescent="0.2">
      <c r="A746" s="510">
        <v>745</v>
      </c>
      <c r="B746" s="511" t="s">
        <v>1830</v>
      </c>
      <c r="C746" s="593" t="s">
        <v>2129</v>
      </c>
      <c r="D746" s="510">
        <v>50</v>
      </c>
      <c r="E746" s="510">
        <v>3</v>
      </c>
      <c r="F746" s="581">
        <v>380</v>
      </c>
      <c r="G746" s="598">
        <v>9.1</v>
      </c>
      <c r="H746" s="594">
        <v>0.122</v>
      </c>
      <c r="I746" s="594">
        <v>0.17</v>
      </c>
      <c r="J746" s="594">
        <v>1.9450000000000001</v>
      </c>
      <c r="K746" s="594">
        <v>0.24</v>
      </c>
      <c r="L746" s="594">
        <v>0.70899999999999996</v>
      </c>
      <c r="M746" s="594">
        <v>0.70899999999999996</v>
      </c>
      <c r="N746" s="594">
        <v>0.17599999999999999</v>
      </c>
      <c r="O746" s="594">
        <v>4.1099999999999998E-2</v>
      </c>
      <c r="P746" s="594">
        <v>0.73699999999999999</v>
      </c>
      <c r="Q746" s="609">
        <v>0.73699999999999999</v>
      </c>
      <c r="R746" s="609">
        <v>0.73699999999999999</v>
      </c>
      <c r="S746" s="591">
        <v>20</v>
      </c>
      <c r="T746" s="595">
        <v>0.98599999999999999</v>
      </c>
      <c r="U746" s="595">
        <v>9.6</v>
      </c>
      <c r="V746" s="595">
        <v>0.38400000000000001</v>
      </c>
      <c r="W746" s="595"/>
      <c r="X746" s="595"/>
      <c r="Y746" s="595"/>
      <c r="Z746" s="595">
        <v>2.5000000000000001E-2</v>
      </c>
      <c r="AA746" s="595">
        <v>5.7000000000000002E-2</v>
      </c>
      <c r="AB746" s="581">
        <v>0.66</v>
      </c>
      <c r="AC746" s="581">
        <v>8.9999999999999993E-3</v>
      </c>
      <c r="AD746" s="592">
        <v>0.51</v>
      </c>
      <c r="AI746"/>
      <c r="AJ746"/>
    </row>
    <row r="747" spans="1:36" ht="30" x14ac:dyDescent="0.2">
      <c r="A747" s="510">
        <v>746</v>
      </c>
      <c r="B747" s="511" t="s">
        <v>1830</v>
      </c>
      <c r="C747" s="593" t="s">
        <v>2130</v>
      </c>
      <c r="D747" s="510">
        <v>50</v>
      </c>
      <c r="E747" s="510">
        <v>3</v>
      </c>
      <c r="F747" s="581">
        <v>400</v>
      </c>
      <c r="G747" s="598">
        <v>9.1</v>
      </c>
      <c r="H747" s="594">
        <v>0.122</v>
      </c>
      <c r="I747" s="594">
        <v>0.17</v>
      </c>
      <c r="J747" s="594">
        <v>1.9450000000000001</v>
      </c>
      <c r="K747" s="594">
        <v>0.24</v>
      </c>
      <c r="L747" s="594">
        <v>0.70899999999999996</v>
      </c>
      <c r="M747" s="594">
        <v>0.70899999999999996</v>
      </c>
      <c r="N747" s="594">
        <v>0.17599999999999999</v>
      </c>
      <c r="O747" s="594">
        <v>4.1099999999999998E-2</v>
      </c>
      <c r="P747" s="594">
        <v>0.73699999999999999</v>
      </c>
      <c r="Q747" s="609">
        <v>0.73699999999999999</v>
      </c>
      <c r="R747" s="609">
        <v>0.73699999999999999</v>
      </c>
      <c r="S747" s="591">
        <v>20</v>
      </c>
      <c r="T747" s="595">
        <v>0.98599999999999999</v>
      </c>
      <c r="U747" s="595">
        <v>9.6</v>
      </c>
      <c r="V747" s="595">
        <v>0.38400000000000001</v>
      </c>
      <c r="W747" s="595"/>
      <c r="X747" s="595"/>
      <c r="Y747" s="595"/>
      <c r="Z747" s="595">
        <v>2.5000000000000001E-2</v>
      </c>
      <c r="AA747" s="595">
        <v>5.7000000000000002E-2</v>
      </c>
      <c r="AB747" s="581">
        <v>0.66</v>
      </c>
      <c r="AC747" s="581">
        <v>8.9999999999999993E-3</v>
      </c>
      <c r="AD747" s="592">
        <v>0.51</v>
      </c>
      <c r="AI747"/>
      <c r="AJ747"/>
    </row>
    <row r="748" spans="1:36" ht="30" x14ac:dyDescent="0.2">
      <c r="A748" s="510">
        <v>747</v>
      </c>
      <c r="B748" s="511" t="s">
        <v>1830</v>
      </c>
      <c r="C748" s="593" t="s">
        <v>2131</v>
      </c>
      <c r="D748" s="510">
        <v>50</v>
      </c>
      <c r="E748" s="510">
        <v>3</v>
      </c>
      <c r="F748" s="581">
        <v>380</v>
      </c>
      <c r="G748" s="598">
        <v>8</v>
      </c>
      <c r="H748" s="594">
        <v>0.122</v>
      </c>
      <c r="I748" s="594">
        <v>0.17</v>
      </c>
      <c r="J748" s="594">
        <v>1.9450000000000001</v>
      </c>
      <c r="K748" s="594">
        <v>0.24</v>
      </c>
      <c r="L748" s="594">
        <v>0.70899999999999996</v>
      </c>
      <c r="M748" s="594">
        <v>0.70899999999999996</v>
      </c>
      <c r="N748" s="594">
        <v>0.17599999999999999</v>
      </c>
      <c r="O748" s="594">
        <v>4.1099999999999998E-2</v>
      </c>
      <c r="P748" s="594">
        <v>0.73699999999999999</v>
      </c>
      <c r="Q748" s="609">
        <v>0.73699999999999999</v>
      </c>
      <c r="R748" s="609">
        <v>0.73699999999999999</v>
      </c>
      <c r="S748" s="591">
        <v>20</v>
      </c>
      <c r="T748" s="595">
        <v>0.98599999999999999</v>
      </c>
      <c r="U748" s="595">
        <v>9.6</v>
      </c>
      <c r="V748" s="595">
        <v>0.38400000000000001</v>
      </c>
      <c r="W748" s="595"/>
      <c r="X748" s="595"/>
      <c r="Y748" s="595"/>
      <c r="Z748" s="595">
        <v>2.5000000000000001E-2</v>
      </c>
      <c r="AA748" s="595">
        <v>5.7000000000000002E-2</v>
      </c>
      <c r="AB748" s="581">
        <v>0.66</v>
      </c>
      <c r="AC748" s="581">
        <v>8.9999999999999993E-3</v>
      </c>
      <c r="AD748" s="592">
        <v>0.51</v>
      </c>
      <c r="AI748"/>
      <c r="AJ748"/>
    </row>
    <row r="749" spans="1:36" ht="30" x14ac:dyDescent="0.2">
      <c r="A749" s="510">
        <v>748</v>
      </c>
      <c r="B749" s="511" t="s">
        <v>1830</v>
      </c>
      <c r="C749" s="593" t="s">
        <v>2132</v>
      </c>
      <c r="D749" s="510">
        <v>50</v>
      </c>
      <c r="E749" s="510">
        <v>3</v>
      </c>
      <c r="F749" s="581">
        <v>400</v>
      </c>
      <c r="G749" s="598">
        <v>8</v>
      </c>
      <c r="H749" s="594">
        <v>0.122</v>
      </c>
      <c r="I749" s="594">
        <v>0.17</v>
      </c>
      <c r="J749" s="594">
        <v>1.9450000000000001</v>
      </c>
      <c r="K749" s="594">
        <v>0.24</v>
      </c>
      <c r="L749" s="594">
        <v>0.70899999999999996</v>
      </c>
      <c r="M749" s="594">
        <v>0.70899999999999996</v>
      </c>
      <c r="N749" s="594">
        <v>0.17599999999999999</v>
      </c>
      <c r="O749" s="594">
        <v>4.1099999999999998E-2</v>
      </c>
      <c r="P749" s="594">
        <v>0.73699999999999999</v>
      </c>
      <c r="Q749" s="609">
        <v>0.73699999999999999</v>
      </c>
      <c r="R749" s="609">
        <v>0.73699999999999999</v>
      </c>
      <c r="S749" s="591">
        <v>20</v>
      </c>
      <c r="T749" s="595">
        <v>0.98599999999999999</v>
      </c>
      <c r="U749" s="595">
        <v>9.6</v>
      </c>
      <c r="V749" s="595">
        <v>0.38400000000000001</v>
      </c>
      <c r="W749" s="595"/>
      <c r="X749" s="595"/>
      <c r="Y749" s="595"/>
      <c r="Z749" s="595">
        <v>2.5000000000000001E-2</v>
      </c>
      <c r="AA749" s="595">
        <v>5.7000000000000002E-2</v>
      </c>
      <c r="AB749" s="581">
        <v>0.66</v>
      </c>
      <c r="AC749" s="581">
        <v>8.9999999999999993E-3</v>
      </c>
      <c r="AD749" s="592">
        <v>0.51</v>
      </c>
      <c r="AI749"/>
      <c r="AJ749"/>
    </row>
    <row r="750" spans="1:36" ht="45" x14ac:dyDescent="0.2">
      <c r="A750" s="510">
        <v>749</v>
      </c>
      <c r="B750" s="511" t="s">
        <v>1830</v>
      </c>
      <c r="C750" s="593" t="s">
        <v>2133</v>
      </c>
      <c r="D750" s="510">
        <v>50</v>
      </c>
      <c r="E750" s="510">
        <v>3</v>
      </c>
      <c r="F750" s="581">
        <v>380</v>
      </c>
      <c r="G750" s="598">
        <v>13.7</v>
      </c>
      <c r="H750" s="594">
        <v>0.1</v>
      </c>
      <c r="I750" s="594">
        <v>0.156</v>
      </c>
      <c r="J750" s="594">
        <v>1.7649999999999999</v>
      </c>
      <c r="K750" s="594">
        <v>0.21099999999999999</v>
      </c>
      <c r="L750" s="594">
        <v>0.60399999999999998</v>
      </c>
      <c r="M750" s="594">
        <v>0.60399999999999998</v>
      </c>
      <c r="N750" s="594">
        <v>0.15</v>
      </c>
      <c r="O750" s="594">
        <v>3.49E-2</v>
      </c>
      <c r="P750" s="594">
        <v>0.54200000000000004</v>
      </c>
      <c r="Q750" s="609">
        <v>0.54200000000000004</v>
      </c>
      <c r="R750" s="609">
        <v>0.54200000000000004</v>
      </c>
      <c r="S750" s="591">
        <v>20</v>
      </c>
      <c r="T750" s="595">
        <v>1.0669999999999999</v>
      </c>
      <c r="U750" s="595">
        <v>9.6</v>
      </c>
      <c r="V750" s="595">
        <v>0.38400000000000001</v>
      </c>
      <c r="W750" s="595"/>
      <c r="X750" s="595"/>
      <c r="Y750" s="595"/>
      <c r="Z750" s="595">
        <v>2.8000000000000001E-2</v>
      </c>
      <c r="AA750" s="595">
        <v>6.6000000000000003E-2</v>
      </c>
      <c r="AB750" s="581">
        <v>0.75</v>
      </c>
      <c r="AC750" s="581">
        <v>8.9999999999999993E-3</v>
      </c>
      <c r="AD750" s="592">
        <v>0.56999999999999995</v>
      </c>
      <c r="AI750"/>
      <c r="AJ750"/>
    </row>
    <row r="751" spans="1:36" ht="45" x14ac:dyDescent="0.2">
      <c r="A751" s="510">
        <v>750</v>
      </c>
      <c r="B751" s="511" t="s">
        <v>1830</v>
      </c>
      <c r="C751" s="593" t="s">
        <v>2133</v>
      </c>
      <c r="D751" s="510">
        <v>50</v>
      </c>
      <c r="E751" s="510">
        <v>3</v>
      </c>
      <c r="F751" s="581">
        <v>400</v>
      </c>
      <c r="G751" s="598">
        <v>13.7</v>
      </c>
      <c r="H751" s="594">
        <v>0.1</v>
      </c>
      <c r="I751" s="594">
        <v>0.156</v>
      </c>
      <c r="J751" s="594">
        <v>1.7649999999999999</v>
      </c>
      <c r="K751" s="594">
        <v>0.21099999999999999</v>
      </c>
      <c r="L751" s="594">
        <v>0.60399999999999998</v>
      </c>
      <c r="M751" s="594">
        <v>0.60399999999999998</v>
      </c>
      <c r="N751" s="594">
        <v>0.15</v>
      </c>
      <c r="O751" s="594">
        <v>3.49E-2</v>
      </c>
      <c r="P751" s="594">
        <v>0.54200000000000004</v>
      </c>
      <c r="Q751" s="609">
        <v>0.54200000000000004</v>
      </c>
      <c r="R751" s="609">
        <v>0.54200000000000004</v>
      </c>
      <c r="S751" s="591">
        <v>20</v>
      </c>
      <c r="T751" s="595">
        <v>1.0669999999999999</v>
      </c>
      <c r="U751" s="595">
        <v>9.6</v>
      </c>
      <c r="V751" s="595">
        <v>0.38400000000000001</v>
      </c>
      <c r="W751" s="595"/>
      <c r="X751" s="595"/>
      <c r="Y751" s="595"/>
      <c r="Z751" s="595">
        <v>2.8000000000000001E-2</v>
      </c>
      <c r="AA751" s="595">
        <v>6.6000000000000003E-2</v>
      </c>
      <c r="AB751" s="581">
        <v>0.75</v>
      </c>
      <c r="AC751" s="581">
        <v>8.9999999999999993E-3</v>
      </c>
      <c r="AD751" s="592">
        <v>0.56999999999999995</v>
      </c>
      <c r="AI751"/>
      <c r="AJ751"/>
    </row>
    <row r="752" spans="1:36" ht="45" x14ac:dyDescent="0.2">
      <c r="A752" s="510">
        <v>751</v>
      </c>
      <c r="B752" s="511" t="s">
        <v>1830</v>
      </c>
      <c r="C752" s="593" t="s">
        <v>2134</v>
      </c>
      <c r="D752" s="510">
        <v>50</v>
      </c>
      <c r="E752" s="510">
        <v>3</v>
      </c>
      <c r="F752" s="581">
        <v>380</v>
      </c>
      <c r="G752" s="598">
        <v>13</v>
      </c>
      <c r="H752" s="594">
        <v>0.1</v>
      </c>
      <c r="I752" s="594">
        <v>0.156</v>
      </c>
      <c r="J752" s="594">
        <v>1.7649999999999999</v>
      </c>
      <c r="K752" s="594">
        <v>0.21099999999999999</v>
      </c>
      <c r="L752" s="594">
        <v>0.60399999999999998</v>
      </c>
      <c r="M752" s="594">
        <v>0.60399999999999998</v>
      </c>
      <c r="N752" s="594">
        <v>0.15</v>
      </c>
      <c r="O752" s="594">
        <v>3.49E-2</v>
      </c>
      <c r="P752" s="594">
        <v>0.54200000000000004</v>
      </c>
      <c r="Q752" s="609">
        <v>0.54200000000000004</v>
      </c>
      <c r="R752" s="609">
        <v>0.54200000000000004</v>
      </c>
      <c r="S752" s="591">
        <v>20</v>
      </c>
      <c r="T752" s="595">
        <v>1.0669999999999999</v>
      </c>
      <c r="U752" s="595">
        <v>9.6</v>
      </c>
      <c r="V752" s="595">
        <v>0.38400000000000001</v>
      </c>
      <c r="W752" s="595"/>
      <c r="X752" s="595"/>
      <c r="Y752" s="595"/>
      <c r="Z752" s="595">
        <v>2.8000000000000001E-2</v>
      </c>
      <c r="AA752" s="595">
        <v>6.6000000000000003E-2</v>
      </c>
      <c r="AB752" s="581">
        <v>0.75</v>
      </c>
      <c r="AC752" s="581">
        <v>8.9999999999999993E-3</v>
      </c>
      <c r="AD752" s="592">
        <v>0.56999999999999995</v>
      </c>
      <c r="AI752"/>
      <c r="AJ752"/>
    </row>
    <row r="753" spans="1:36" ht="45" x14ac:dyDescent="0.2">
      <c r="A753" s="510">
        <v>752</v>
      </c>
      <c r="B753" s="511" t="s">
        <v>1830</v>
      </c>
      <c r="C753" s="593" t="s">
        <v>2135</v>
      </c>
      <c r="D753" s="510">
        <v>50</v>
      </c>
      <c r="E753" s="510">
        <v>3</v>
      </c>
      <c r="F753" s="581">
        <v>400</v>
      </c>
      <c r="G753" s="598">
        <v>13</v>
      </c>
      <c r="H753" s="594">
        <v>0.1</v>
      </c>
      <c r="I753" s="594">
        <v>0.156</v>
      </c>
      <c r="J753" s="594">
        <v>1.7649999999999999</v>
      </c>
      <c r="K753" s="594">
        <v>0.21099999999999999</v>
      </c>
      <c r="L753" s="594">
        <v>0.60399999999999998</v>
      </c>
      <c r="M753" s="594">
        <v>0.60399999999999998</v>
      </c>
      <c r="N753" s="594">
        <v>0.15</v>
      </c>
      <c r="O753" s="594">
        <v>3.49E-2</v>
      </c>
      <c r="P753" s="594">
        <v>0.54200000000000004</v>
      </c>
      <c r="Q753" s="609">
        <v>0.54200000000000004</v>
      </c>
      <c r="R753" s="609">
        <v>0.54200000000000004</v>
      </c>
      <c r="S753" s="591">
        <v>20</v>
      </c>
      <c r="T753" s="595">
        <v>1.0669999999999999</v>
      </c>
      <c r="U753" s="595">
        <v>9.6</v>
      </c>
      <c r="V753" s="595">
        <v>0.38400000000000001</v>
      </c>
      <c r="W753" s="595"/>
      <c r="X753" s="595"/>
      <c r="Y753" s="595"/>
      <c r="Z753" s="595">
        <v>2.8000000000000001E-2</v>
      </c>
      <c r="AA753" s="595">
        <v>6.6000000000000003E-2</v>
      </c>
      <c r="AB753" s="581">
        <v>0.75</v>
      </c>
      <c r="AC753" s="581">
        <v>8.9999999999999993E-3</v>
      </c>
      <c r="AD753" s="592">
        <v>0.56999999999999995</v>
      </c>
      <c r="AI753"/>
      <c r="AJ753"/>
    </row>
    <row r="754" spans="1:36" ht="30" x14ac:dyDescent="0.2">
      <c r="A754" s="510">
        <v>753</v>
      </c>
      <c r="B754" s="511" t="s">
        <v>1830</v>
      </c>
      <c r="C754" s="593" t="s">
        <v>2136</v>
      </c>
      <c r="D754" s="510">
        <v>50</v>
      </c>
      <c r="E754" s="510">
        <v>3</v>
      </c>
      <c r="F754" s="581">
        <v>380</v>
      </c>
      <c r="G754" s="598">
        <v>12.5</v>
      </c>
      <c r="H754" s="594">
        <v>0.1</v>
      </c>
      <c r="I754" s="594">
        <v>0.156</v>
      </c>
      <c r="J754" s="594">
        <v>1.7649999999999999</v>
      </c>
      <c r="K754" s="594">
        <v>0.21099999999999999</v>
      </c>
      <c r="L754" s="594">
        <v>0.60399999999999998</v>
      </c>
      <c r="M754" s="594">
        <v>0.60399999999999998</v>
      </c>
      <c r="N754" s="594">
        <v>0.15</v>
      </c>
      <c r="O754" s="594">
        <v>3.49E-2</v>
      </c>
      <c r="P754" s="594">
        <v>0.54200000000000004</v>
      </c>
      <c r="Q754" s="609">
        <v>0.54200000000000004</v>
      </c>
      <c r="R754" s="609">
        <v>0.54200000000000004</v>
      </c>
      <c r="S754" s="591">
        <v>20</v>
      </c>
      <c r="T754" s="595">
        <v>1.0669999999999999</v>
      </c>
      <c r="U754" s="595">
        <v>9.6</v>
      </c>
      <c r="V754" s="595">
        <v>0.38400000000000001</v>
      </c>
      <c r="W754" s="595"/>
      <c r="X754" s="595"/>
      <c r="Y754" s="595"/>
      <c r="Z754" s="595">
        <v>2.8000000000000001E-2</v>
      </c>
      <c r="AA754" s="595">
        <v>6.6000000000000003E-2</v>
      </c>
      <c r="AB754" s="581">
        <v>0.75</v>
      </c>
      <c r="AC754" s="581">
        <v>8.9999999999999993E-3</v>
      </c>
      <c r="AD754" s="592">
        <v>0.56999999999999995</v>
      </c>
      <c r="AI754"/>
      <c r="AJ754"/>
    </row>
    <row r="755" spans="1:36" ht="30" x14ac:dyDescent="0.2">
      <c r="A755" s="510">
        <v>754</v>
      </c>
      <c r="B755" s="511" t="s">
        <v>1830</v>
      </c>
      <c r="C755" s="593" t="s">
        <v>2137</v>
      </c>
      <c r="D755" s="510">
        <v>50</v>
      </c>
      <c r="E755" s="510">
        <v>3</v>
      </c>
      <c r="F755" s="581">
        <v>400</v>
      </c>
      <c r="G755" s="598">
        <v>12.5</v>
      </c>
      <c r="H755" s="594">
        <v>0.1</v>
      </c>
      <c r="I755" s="594">
        <v>0.156</v>
      </c>
      <c r="J755" s="594">
        <v>1.7649999999999999</v>
      </c>
      <c r="K755" s="594">
        <v>0.21099999999999999</v>
      </c>
      <c r="L755" s="594">
        <v>0.60399999999999998</v>
      </c>
      <c r="M755" s="594">
        <v>0.60399999999999998</v>
      </c>
      <c r="N755" s="594">
        <v>0.15</v>
      </c>
      <c r="O755" s="594">
        <v>3.49E-2</v>
      </c>
      <c r="P755" s="594">
        <v>0.54200000000000004</v>
      </c>
      <c r="Q755" s="609">
        <v>0.54200000000000004</v>
      </c>
      <c r="R755" s="609">
        <v>0.54200000000000004</v>
      </c>
      <c r="S755" s="591">
        <v>20</v>
      </c>
      <c r="T755" s="595">
        <v>1.0669999999999999</v>
      </c>
      <c r="U755" s="595">
        <v>9.6</v>
      </c>
      <c r="V755" s="595">
        <v>0.38400000000000001</v>
      </c>
      <c r="W755" s="595"/>
      <c r="X755" s="595"/>
      <c r="Y755" s="595"/>
      <c r="Z755" s="595">
        <v>2.8000000000000001E-2</v>
      </c>
      <c r="AA755" s="595">
        <v>6.6000000000000003E-2</v>
      </c>
      <c r="AB755" s="581">
        <v>0.75</v>
      </c>
      <c r="AC755" s="581">
        <v>8.9999999999999993E-3</v>
      </c>
      <c r="AD755" s="592">
        <v>0.56999999999999995</v>
      </c>
      <c r="AI755"/>
      <c r="AJ755"/>
    </row>
    <row r="756" spans="1:36" ht="30" x14ac:dyDescent="0.2">
      <c r="A756" s="510">
        <v>755</v>
      </c>
      <c r="B756" s="511" t="s">
        <v>1830</v>
      </c>
      <c r="C756" s="593" t="s">
        <v>2138</v>
      </c>
      <c r="D756" s="510">
        <v>50</v>
      </c>
      <c r="E756" s="510">
        <v>3</v>
      </c>
      <c r="F756" s="581">
        <v>380</v>
      </c>
      <c r="G756" s="598">
        <v>11.6</v>
      </c>
      <c r="H756" s="594">
        <v>0.1</v>
      </c>
      <c r="I756" s="594">
        <v>0.156</v>
      </c>
      <c r="J756" s="594">
        <v>1.7649999999999999</v>
      </c>
      <c r="K756" s="594">
        <v>0.21099999999999999</v>
      </c>
      <c r="L756" s="594">
        <v>0.60399999999999998</v>
      </c>
      <c r="M756" s="594">
        <v>0.60399999999999998</v>
      </c>
      <c r="N756" s="594">
        <v>0.15</v>
      </c>
      <c r="O756" s="594">
        <v>3.49E-2</v>
      </c>
      <c r="P756" s="594">
        <v>0.54200000000000004</v>
      </c>
      <c r="Q756" s="609">
        <v>0.54200000000000004</v>
      </c>
      <c r="R756" s="609">
        <v>0.54200000000000004</v>
      </c>
      <c r="S756" s="591">
        <v>20</v>
      </c>
      <c r="T756" s="595">
        <v>1.0669999999999999</v>
      </c>
      <c r="U756" s="595">
        <v>9.6</v>
      </c>
      <c r="V756" s="595">
        <v>0.38400000000000001</v>
      </c>
      <c r="W756" s="595"/>
      <c r="X756" s="595"/>
      <c r="Y756" s="595"/>
      <c r="Z756" s="595">
        <v>2.8000000000000001E-2</v>
      </c>
      <c r="AA756" s="595">
        <v>6.6000000000000003E-2</v>
      </c>
      <c r="AB756" s="581">
        <v>0.75</v>
      </c>
      <c r="AC756" s="581">
        <v>8.9999999999999993E-3</v>
      </c>
      <c r="AD756" s="592">
        <v>0.56999999999999995</v>
      </c>
      <c r="AI756"/>
      <c r="AJ756"/>
    </row>
    <row r="757" spans="1:36" ht="30" x14ac:dyDescent="0.2">
      <c r="A757" s="510">
        <v>756</v>
      </c>
      <c r="B757" s="511" t="s">
        <v>1830</v>
      </c>
      <c r="C757" s="593" t="s">
        <v>2139</v>
      </c>
      <c r="D757" s="510">
        <v>50</v>
      </c>
      <c r="E757" s="510">
        <v>3</v>
      </c>
      <c r="F757" s="581">
        <v>400</v>
      </c>
      <c r="G757" s="598">
        <v>11.6</v>
      </c>
      <c r="H757" s="594">
        <v>0.1</v>
      </c>
      <c r="I757" s="594">
        <v>0.156</v>
      </c>
      <c r="J757" s="594">
        <v>1.7649999999999999</v>
      </c>
      <c r="K757" s="594">
        <v>0.21099999999999999</v>
      </c>
      <c r="L757" s="594">
        <v>0.60399999999999998</v>
      </c>
      <c r="M757" s="594">
        <v>0.60399999999999998</v>
      </c>
      <c r="N757" s="594">
        <v>0.15</v>
      </c>
      <c r="O757" s="594">
        <v>3.49E-2</v>
      </c>
      <c r="P757" s="594">
        <v>0.54200000000000004</v>
      </c>
      <c r="Q757" s="609">
        <v>0.54200000000000004</v>
      </c>
      <c r="R757" s="609">
        <v>0.54200000000000004</v>
      </c>
      <c r="S757" s="591">
        <v>20</v>
      </c>
      <c r="T757" s="595">
        <v>1.0669999999999999</v>
      </c>
      <c r="U757" s="595">
        <v>9.6</v>
      </c>
      <c r="V757" s="595">
        <v>0.38400000000000001</v>
      </c>
      <c r="W757" s="595"/>
      <c r="X757" s="595"/>
      <c r="Y757" s="595"/>
      <c r="Z757" s="595">
        <v>2.8000000000000001E-2</v>
      </c>
      <c r="AA757" s="595">
        <v>6.6000000000000003E-2</v>
      </c>
      <c r="AB757" s="581">
        <v>0.75</v>
      </c>
      <c r="AC757" s="581">
        <v>8.9999999999999993E-3</v>
      </c>
      <c r="AD757" s="592">
        <v>0.56999999999999995</v>
      </c>
      <c r="AI757"/>
      <c r="AJ757"/>
    </row>
    <row r="758" spans="1:36" ht="30" x14ac:dyDescent="0.2">
      <c r="A758" s="510">
        <v>757</v>
      </c>
      <c r="B758" s="511" t="s">
        <v>1830</v>
      </c>
      <c r="C758" s="593" t="s">
        <v>2140</v>
      </c>
      <c r="D758" s="510">
        <v>50</v>
      </c>
      <c r="E758" s="510">
        <v>3</v>
      </c>
      <c r="F758" s="581">
        <v>380</v>
      </c>
      <c r="G758" s="598">
        <v>10</v>
      </c>
      <c r="H758" s="594">
        <v>0.1</v>
      </c>
      <c r="I758" s="594">
        <v>0.156</v>
      </c>
      <c r="J758" s="594">
        <v>1.7649999999999999</v>
      </c>
      <c r="K758" s="594">
        <v>0.21099999999999999</v>
      </c>
      <c r="L758" s="594">
        <v>0.60399999999999998</v>
      </c>
      <c r="M758" s="594">
        <v>0.60399999999999998</v>
      </c>
      <c r="N758" s="594">
        <v>0.15</v>
      </c>
      <c r="O758" s="594">
        <v>3.49E-2</v>
      </c>
      <c r="P758" s="594">
        <v>0.54200000000000004</v>
      </c>
      <c r="Q758" s="609">
        <v>0.54200000000000004</v>
      </c>
      <c r="R758" s="609">
        <v>0.54200000000000004</v>
      </c>
      <c r="S758" s="591">
        <v>20</v>
      </c>
      <c r="T758" s="595">
        <v>1.0669999999999999</v>
      </c>
      <c r="U758" s="595">
        <v>9.6</v>
      </c>
      <c r="V758" s="595">
        <v>0.38400000000000001</v>
      </c>
      <c r="W758" s="595"/>
      <c r="X758" s="595"/>
      <c r="Y758" s="595"/>
      <c r="Z758" s="595">
        <v>2.8000000000000001E-2</v>
      </c>
      <c r="AA758" s="595">
        <v>6.6000000000000003E-2</v>
      </c>
      <c r="AB758" s="581">
        <v>0.75</v>
      </c>
      <c r="AC758" s="581">
        <v>8.9999999999999993E-3</v>
      </c>
      <c r="AD758" s="592">
        <v>0.56999999999999995</v>
      </c>
      <c r="AI758"/>
      <c r="AJ758"/>
    </row>
    <row r="759" spans="1:36" ht="30" x14ac:dyDescent="0.2">
      <c r="A759" s="510">
        <v>758</v>
      </c>
      <c r="B759" s="511" t="s">
        <v>1830</v>
      </c>
      <c r="C759" s="593" t="s">
        <v>2141</v>
      </c>
      <c r="D759" s="510">
        <v>50</v>
      </c>
      <c r="E759" s="510">
        <v>3</v>
      </c>
      <c r="F759" s="581">
        <v>400</v>
      </c>
      <c r="G759" s="598">
        <v>10</v>
      </c>
      <c r="H759" s="594">
        <v>0.1</v>
      </c>
      <c r="I759" s="594">
        <v>0.156</v>
      </c>
      <c r="J759" s="594">
        <v>1.7649999999999999</v>
      </c>
      <c r="K759" s="594">
        <v>0.21099999999999999</v>
      </c>
      <c r="L759" s="594">
        <v>0.60399999999999998</v>
      </c>
      <c r="M759" s="594">
        <v>0.60399999999999998</v>
      </c>
      <c r="N759" s="594">
        <v>0.15</v>
      </c>
      <c r="O759" s="594">
        <v>3.49E-2</v>
      </c>
      <c r="P759" s="594">
        <v>0.54200000000000004</v>
      </c>
      <c r="Q759" s="609">
        <v>0.54200000000000004</v>
      </c>
      <c r="R759" s="609">
        <v>0.54200000000000004</v>
      </c>
      <c r="S759" s="591">
        <v>20</v>
      </c>
      <c r="T759" s="595">
        <v>1.0669999999999999</v>
      </c>
      <c r="U759" s="595">
        <v>9.6</v>
      </c>
      <c r="V759" s="595">
        <v>0.38400000000000001</v>
      </c>
      <c r="W759" s="595"/>
      <c r="X759" s="595"/>
      <c r="Y759" s="595"/>
      <c r="Z759" s="595">
        <v>2.8000000000000001E-2</v>
      </c>
      <c r="AA759" s="595">
        <v>6.6000000000000003E-2</v>
      </c>
      <c r="AB759" s="581">
        <v>0.75</v>
      </c>
      <c r="AC759" s="581">
        <v>8.9999999999999993E-3</v>
      </c>
      <c r="AD759" s="592">
        <v>0.56999999999999995</v>
      </c>
      <c r="AI759"/>
      <c r="AJ759"/>
    </row>
    <row r="760" spans="1:36" ht="45" x14ac:dyDescent="0.2">
      <c r="A760" s="510">
        <v>759</v>
      </c>
      <c r="B760" s="511" t="s">
        <v>1830</v>
      </c>
      <c r="C760" s="593" t="s">
        <v>2142</v>
      </c>
      <c r="D760" s="510">
        <v>50</v>
      </c>
      <c r="E760" s="510">
        <v>3</v>
      </c>
      <c r="F760" s="581">
        <v>380</v>
      </c>
      <c r="G760" s="598">
        <v>16.5</v>
      </c>
      <c r="H760" s="594">
        <v>9.5200000000000007E-2</v>
      </c>
      <c r="I760" s="594">
        <v>0.14699999999999999</v>
      </c>
      <c r="J760" s="594">
        <v>1.6739999999999999</v>
      </c>
      <c r="K760" s="594">
        <v>0.2</v>
      </c>
      <c r="L760" s="594">
        <v>0.57499999999999996</v>
      </c>
      <c r="M760" s="594">
        <v>0.57499999999999996</v>
      </c>
      <c r="N760" s="594">
        <v>0.14299999999999999</v>
      </c>
      <c r="O760" s="594">
        <v>3.32E-2</v>
      </c>
      <c r="P760" s="594">
        <v>0.39600000000000002</v>
      </c>
      <c r="Q760" s="609">
        <v>0.39600000000000002</v>
      </c>
      <c r="R760" s="609">
        <v>0.39600000000000002</v>
      </c>
      <c r="S760" s="591">
        <v>20</v>
      </c>
      <c r="T760" s="595">
        <v>1.123</v>
      </c>
      <c r="U760" s="595">
        <v>9.6</v>
      </c>
      <c r="V760" s="595">
        <v>0.38400000000000001</v>
      </c>
      <c r="W760" s="595"/>
      <c r="X760" s="595"/>
      <c r="Y760" s="595"/>
      <c r="Z760" s="595">
        <v>2.5999999999999999E-2</v>
      </c>
      <c r="AA760" s="595">
        <v>6.3E-2</v>
      </c>
      <c r="AB760" s="581">
        <v>0.71</v>
      </c>
      <c r="AC760" s="581">
        <v>8.9999999999999993E-3</v>
      </c>
      <c r="AD760" s="592">
        <v>0.6</v>
      </c>
      <c r="AI760"/>
      <c r="AJ760"/>
    </row>
    <row r="761" spans="1:36" ht="45" x14ac:dyDescent="0.2">
      <c r="A761" s="510">
        <v>760</v>
      </c>
      <c r="B761" s="511" t="s">
        <v>1830</v>
      </c>
      <c r="C761" s="593" t="s">
        <v>2142</v>
      </c>
      <c r="D761" s="510">
        <v>50</v>
      </c>
      <c r="E761" s="510">
        <v>3</v>
      </c>
      <c r="F761" s="581">
        <v>400</v>
      </c>
      <c r="G761" s="598">
        <v>16.5</v>
      </c>
      <c r="H761" s="594">
        <v>9.5200000000000007E-2</v>
      </c>
      <c r="I761" s="594">
        <v>0.14699999999999999</v>
      </c>
      <c r="J761" s="594">
        <v>1.6739999999999999</v>
      </c>
      <c r="K761" s="594">
        <v>0.2</v>
      </c>
      <c r="L761" s="594">
        <v>0.57499999999999996</v>
      </c>
      <c r="M761" s="594">
        <v>0.57499999999999996</v>
      </c>
      <c r="N761" s="594">
        <v>0.14299999999999999</v>
      </c>
      <c r="O761" s="594">
        <v>3.32E-2</v>
      </c>
      <c r="P761" s="594">
        <v>0.39600000000000002</v>
      </c>
      <c r="Q761" s="609">
        <v>0.39600000000000002</v>
      </c>
      <c r="R761" s="609">
        <v>0.39600000000000002</v>
      </c>
      <c r="S761" s="591">
        <v>20</v>
      </c>
      <c r="T761" s="595">
        <v>1.123</v>
      </c>
      <c r="U761" s="595">
        <v>9.6</v>
      </c>
      <c r="V761" s="595">
        <v>0.38400000000000001</v>
      </c>
      <c r="W761" s="595"/>
      <c r="X761" s="595"/>
      <c r="Y761" s="595"/>
      <c r="Z761" s="595">
        <v>2.5999999999999999E-2</v>
      </c>
      <c r="AA761" s="595">
        <v>6.3E-2</v>
      </c>
      <c r="AB761" s="581">
        <v>0.71</v>
      </c>
      <c r="AC761" s="581">
        <v>8.9999999999999993E-3</v>
      </c>
      <c r="AD761" s="592">
        <v>0.6</v>
      </c>
      <c r="AI761"/>
      <c r="AJ761"/>
    </row>
    <row r="762" spans="1:36" ht="45" x14ac:dyDescent="0.2">
      <c r="A762" s="510">
        <v>761</v>
      </c>
      <c r="B762" s="511" t="s">
        <v>1830</v>
      </c>
      <c r="C762" s="593" t="s">
        <v>2143</v>
      </c>
      <c r="D762" s="510">
        <v>50</v>
      </c>
      <c r="E762" s="510">
        <v>3</v>
      </c>
      <c r="F762" s="581">
        <v>380</v>
      </c>
      <c r="G762" s="598">
        <v>15.4</v>
      </c>
      <c r="H762" s="594">
        <v>9.5200000000000007E-2</v>
      </c>
      <c r="I762" s="594">
        <v>0.14699999999999999</v>
      </c>
      <c r="J762" s="594">
        <v>1.6739999999999999</v>
      </c>
      <c r="K762" s="594">
        <v>0.2</v>
      </c>
      <c r="L762" s="594">
        <v>0.57499999999999996</v>
      </c>
      <c r="M762" s="594">
        <v>0.57499999999999996</v>
      </c>
      <c r="N762" s="594">
        <v>0.14299999999999999</v>
      </c>
      <c r="O762" s="594">
        <v>3.32E-2</v>
      </c>
      <c r="P762" s="594">
        <v>0.39600000000000002</v>
      </c>
      <c r="Q762" s="609">
        <v>0.39600000000000002</v>
      </c>
      <c r="R762" s="609">
        <v>0.39600000000000002</v>
      </c>
      <c r="S762" s="591">
        <v>20</v>
      </c>
      <c r="T762" s="595">
        <v>1.123</v>
      </c>
      <c r="U762" s="595">
        <v>9.6</v>
      </c>
      <c r="V762" s="595">
        <v>0.38400000000000001</v>
      </c>
      <c r="W762" s="595"/>
      <c r="X762" s="595"/>
      <c r="Y762" s="595"/>
      <c r="Z762" s="595">
        <v>2.5999999999999999E-2</v>
      </c>
      <c r="AA762" s="595">
        <v>6.3E-2</v>
      </c>
      <c r="AB762" s="581">
        <v>0.71</v>
      </c>
      <c r="AC762" s="581">
        <v>8.9999999999999993E-3</v>
      </c>
      <c r="AD762" s="592">
        <v>0.6</v>
      </c>
      <c r="AI762"/>
      <c r="AJ762"/>
    </row>
    <row r="763" spans="1:36" ht="45" x14ac:dyDescent="0.2">
      <c r="A763" s="510">
        <v>762</v>
      </c>
      <c r="B763" s="511" t="s">
        <v>1830</v>
      </c>
      <c r="C763" s="593" t="s">
        <v>2144</v>
      </c>
      <c r="D763" s="510">
        <v>50</v>
      </c>
      <c r="E763" s="510">
        <v>3</v>
      </c>
      <c r="F763" s="581">
        <v>400</v>
      </c>
      <c r="G763" s="598">
        <v>15.4</v>
      </c>
      <c r="H763" s="594">
        <v>9.5200000000000007E-2</v>
      </c>
      <c r="I763" s="594">
        <v>0.14699999999999999</v>
      </c>
      <c r="J763" s="594">
        <v>1.6739999999999999</v>
      </c>
      <c r="K763" s="594">
        <v>0.2</v>
      </c>
      <c r="L763" s="594">
        <v>0.57499999999999996</v>
      </c>
      <c r="M763" s="594">
        <v>0.57499999999999996</v>
      </c>
      <c r="N763" s="594">
        <v>0.14299999999999999</v>
      </c>
      <c r="O763" s="594">
        <v>3.32E-2</v>
      </c>
      <c r="P763" s="594">
        <v>0.39600000000000002</v>
      </c>
      <c r="Q763" s="609">
        <v>0.39600000000000002</v>
      </c>
      <c r="R763" s="609">
        <v>0.39600000000000002</v>
      </c>
      <c r="S763" s="591">
        <v>20</v>
      </c>
      <c r="T763" s="595">
        <v>1.123</v>
      </c>
      <c r="U763" s="595">
        <v>9.6</v>
      </c>
      <c r="V763" s="595">
        <v>0.38400000000000001</v>
      </c>
      <c r="W763" s="595"/>
      <c r="X763" s="595"/>
      <c r="Y763" s="595"/>
      <c r="Z763" s="595">
        <v>2.5999999999999999E-2</v>
      </c>
      <c r="AA763" s="595">
        <v>6.3E-2</v>
      </c>
      <c r="AB763" s="581">
        <v>0.71</v>
      </c>
      <c r="AC763" s="581">
        <v>8.9999999999999993E-3</v>
      </c>
      <c r="AD763" s="592">
        <v>0.6</v>
      </c>
      <c r="AI763"/>
      <c r="AJ763"/>
    </row>
    <row r="764" spans="1:36" ht="30" x14ac:dyDescent="0.2">
      <c r="A764" s="510">
        <v>763</v>
      </c>
      <c r="B764" s="511" t="s">
        <v>1830</v>
      </c>
      <c r="C764" s="593" t="s">
        <v>2145</v>
      </c>
      <c r="D764" s="510">
        <v>50</v>
      </c>
      <c r="E764" s="510">
        <v>3</v>
      </c>
      <c r="F764" s="581">
        <v>380</v>
      </c>
      <c r="G764" s="598">
        <v>15</v>
      </c>
      <c r="H764" s="594">
        <v>9.5200000000000007E-2</v>
      </c>
      <c r="I764" s="594">
        <v>0.14699999999999999</v>
      </c>
      <c r="J764" s="594">
        <v>1.6739999999999999</v>
      </c>
      <c r="K764" s="594">
        <v>0.2</v>
      </c>
      <c r="L764" s="594">
        <v>0.57499999999999996</v>
      </c>
      <c r="M764" s="594">
        <v>0.57499999999999996</v>
      </c>
      <c r="N764" s="594">
        <v>0.14299999999999999</v>
      </c>
      <c r="O764" s="594">
        <v>3.32E-2</v>
      </c>
      <c r="P764" s="594">
        <v>0.39600000000000002</v>
      </c>
      <c r="Q764" s="609">
        <v>0.39600000000000002</v>
      </c>
      <c r="R764" s="609">
        <v>0.39600000000000002</v>
      </c>
      <c r="S764" s="591">
        <v>20</v>
      </c>
      <c r="T764" s="595">
        <v>1.123</v>
      </c>
      <c r="U764" s="595">
        <v>9.6</v>
      </c>
      <c r="V764" s="595">
        <v>0.38400000000000001</v>
      </c>
      <c r="W764" s="595"/>
      <c r="X764" s="595"/>
      <c r="Y764" s="595"/>
      <c r="Z764" s="595">
        <v>2.5999999999999999E-2</v>
      </c>
      <c r="AA764" s="595">
        <v>6.3E-2</v>
      </c>
      <c r="AB764" s="581">
        <v>0.71</v>
      </c>
      <c r="AC764" s="581">
        <v>8.9999999999999993E-3</v>
      </c>
      <c r="AD764" s="592">
        <v>0.6</v>
      </c>
      <c r="AI764"/>
      <c r="AJ764"/>
    </row>
    <row r="765" spans="1:36" ht="30" x14ac:dyDescent="0.2">
      <c r="A765" s="510">
        <v>764</v>
      </c>
      <c r="B765" s="511" t="s">
        <v>1830</v>
      </c>
      <c r="C765" s="593" t="s">
        <v>2146</v>
      </c>
      <c r="D765" s="510">
        <v>50</v>
      </c>
      <c r="E765" s="510">
        <v>3</v>
      </c>
      <c r="F765" s="581">
        <v>400</v>
      </c>
      <c r="G765" s="598">
        <v>15</v>
      </c>
      <c r="H765" s="594">
        <v>9.5200000000000007E-2</v>
      </c>
      <c r="I765" s="594">
        <v>0.14699999999999999</v>
      </c>
      <c r="J765" s="594">
        <v>1.6739999999999999</v>
      </c>
      <c r="K765" s="594">
        <v>0.2</v>
      </c>
      <c r="L765" s="594">
        <v>0.57499999999999996</v>
      </c>
      <c r="M765" s="594">
        <v>0.57499999999999996</v>
      </c>
      <c r="N765" s="594">
        <v>0.14299999999999999</v>
      </c>
      <c r="O765" s="594">
        <v>3.32E-2</v>
      </c>
      <c r="P765" s="594">
        <v>0.39600000000000002</v>
      </c>
      <c r="Q765" s="609">
        <v>0.39600000000000002</v>
      </c>
      <c r="R765" s="609">
        <v>0.39600000000000002</v>
      </c>
      <c r="S765" s="591">
        <v>20</v>
      </c>
      <c r="T765" s="595">
        <v>1.123</v>
      </c>
      <c r="U765" s="595">
        <v>9.6</v>
      </c>
      <c r="V765" s="595">
        <v>0.38400000000000001</v>
      </c>
      <c r="W765" s="595"/>
      <c r="X765" s="595"/>
      <c r="Y765" s="595"/>
      <c r="Z765" s="595">
        <v>2.5999999999999999E-2</v>
      </c>
      <c r="AA765" s="595">
        <v>6.3E-2</v>
      </c>
      <c r="AB765" s="581">
        <v>0.71</v>
      </c>
      <c r="AC765" s="581">
        <v>8.9999999999999993E-3</v>
      </c>
      <c r="AD765" s="592">
        <v>0.6</v>
      </c>
      <c r="AI765"/>
      <c r="AJ765"/>
    </row>
    <row r="766" spans="1:36" ht="30" x14ac:dyDescent="0.2">
      <c r="A766" s="510">
        <v>765</v>
      </c>
      <c r="B766" s="511" t="s">
        <v>1830</v>
      </c>
      <c r="C766" s="593" t="s">
        <v>2147</v>
      </c>
      <c r="D766" s="510">
        <v>50</v>
      </c>
      <c r="E766" s="510">
        <v>3</v>
      </c>
      <c r="F766" s="581">
        <v>380</v>
      </c>
      <c r="G766" s="598">
        <v>14.1</v>
      </c>
      <c r="H766" s="594">
        <v>9.5200000000000007E-2</v>
      </c>
      <c r="I766" s="594">
        <v>0.14699999999999999</v>
      </c>
      <c r="J766" s="594">
        <v>1.6739999999999999</v>
      </c>
      <c r="K766" s="594">
        <v>0.2</v>
      </c>
      <c r="L766" s="594">
        <v>0.57499999999999996</v>
      </c>
      <c r="M766" s="594">
        <v>0.57499999999999996</v>
      </c>
      <c r="N766" s="594">
        <v>0.14299999999999999</v>
      </c>
      <c r="O766" s="594">
        <v>3.32E-2</v>
      </c>
      <c r="P766" s="594">
        <v>0.39600000000000002</v>
      </c>
      <c r="Q766" s="609">
        <v>0.39600000000000002</v>
      </c>
      <c r="R766" s="609">
        <v>0.39600000000000002</v>
      </c>
      <c r="S766" s="591">
        <v>20</v>
      </c>
      <c r="T766" s="595">
        <v>1.123</v>
      </c>
      <c r="U766" s="595">
        <v>9.6</v>
      </c>
      <c r="V766" s="595">
        <v>0.38400000000000001</v>
      </c>
      <c r="W766" s="595"/>
      <c r="X766" s="595"/>
      <c r="Y766" s="595"/>
      <c r="Z766" s="595">
        <v>2.5999999999999999E-2</v>
      </c>
      <c r="AA766" s="595">
        <v>6.3E-2</v>
      </c>
      <c r="AB766" s="581">
        <v>0.71</v>
      </c>
      <c r="AC766" s="581">
        <v>8.9999999999999993E-3</v>
      </c>
      <c r="AD766" s="592">
        <v>0.6</v>
      </c>
      <c r="AI766"/>
      <c r="AJ766"/>
    </row>
    <row r="767" spans="1:36" ht="30" x14ac:dyDescent="0.2">
      <c r="A767" s="510">
        <v>766</v>
      </c>
      <c r="B767" s="511" t="s">
        <v>1830</v>
      </c>
      <c r="C767" s="593" t="s">
        <v>2148</v>
      </c>
      <c r="D767" s="510">
        <v>50</v>
      </c>
      <c r="E767" s="510">
        <v>3</v>
      </c>
      <c r="F767" s="581">
        <v>400</v>
      </c>
      <c r="G767" s="598">
        <v>14.1</v>
      </c>
      <c r="H767" s="594">
        <v>9.5200000000000007E-2</v>
      </c>
      <c r="I767" s="594">
        <v>0.14699999999999999</v>
      </c>
      <c r="J767" s="594">
        <v>1.6739999999999999</v>
      </c>
      <c r="K767" s="594">
        <v>0.2</v>
      </c>
      <c r="L767" s="594">
        <v>0.57499999999999996</v>
      </c>
      <c r="M767" s="594">
        <v>0.57499999999999996</v>
      </c>
      <c r="N767" s="594">
        <v>0.14299999999999999</v>
      </c>
      <c r="O767" s="594">
        <v>3.32E-2</v>
      </c>
      <c r="P767" s="594">
        <v>0.39600000000000002</v>
      </c>
      <c r="Q767" s="609">
        <v>0.39600000000000002</v>
      </c>
      <c r="R767" s="609">
        <v>0.39600000000000002</v>
      </c>
      <c r="S767" s="591">
        <v>20</v>
      </c>
      <c r="T767" s="595">
        <v>1.123</v>
      </c>
      <c r="U767" s="595">
        <v>9.6</v>
      </c>
      <c r="V767" s="595">
        <v>0.38400000000000001</v>
      </c>
      <c r="W767" s="595"/>
      <c r="X767" s="595"/>
      <c r="Y767" s="595"/>
      <c r="Z767" s="595">
        <v>2.5999999999999999E-2</v>
      </c>
      <c r="AA767" s="595">
        <v>6.3E-2</v>
      </c>
      <c r="AB767" s="581">
        <v>0.71</v>
      </c>
      <c r="AC767" s="581">
        <v>8.9999999999999993E-3</v>
      </c>
      <c r="AD767" s="592">
        <v>0.6</v>
      </c>
      <c r="AI767"/>
      <c r="AJ767"/>
    </row>
    <row r="768" spans="1:36" ht="30" x14ac:dyDescent="0.2">
      <c r="A768" s="510">
        <v>767</v>
      </c>
      <c r="B768" s="511" t="s">
        <v>1830</v>
      </c>
      <c r="C768" s="593" t="s">
        <v>2149</v>
      </c>
      <c r="D768" s="510">
        <v>50</v>
      </c>
      <c r="E768" s="510">
        <v>3</v>
      </c>
      <c r="F768" s="581">
        <v>380</v>
      </c>
      <c r="G768" s="598">
        <v>12</v>
      </c>
      <c r="H768" s="594">
        <v>9.5200000000000007E-2</v>
      </c>
      <c r="I768" s="594">
        <v>0.14699999999999999</v>
      </c>
      <c r="J768" s="594">
        <v>1.6739999999999999</v>
      </c>
      <c r="K768" s="594">
        <v>0.2</v>
      </c>
      <c r="L768" s="594">
        <v>0.57499999999999996</v>
      </c>
      <c r="M768" s="594">
        <v>0.57499999999999996</v>
      </c>
      <c r="N768" s="594">
        <v>0.14299999999999999</v>
      </c>
      <c r="O768" s="594">
        <v>3.32E-2</v>
      </c>
      <c r="P768" s="594">
        <v>0.39600000000000002</v>
      </c>
      <c r="Q768" s="609">
        <v>0.39600000000000002</v>
      </c>
      <c r="R768" s="609">
        <v>0.39600000000000002</v>
      </c>
      <c r="S768" s="591">
        <v>20</v>
      </c>
      <c r="T768" s="595">
        <v>1.123</v>
      </c>
      <c r="U768" s="595">
        <v>9.6</v>
      </c>
      <c r="V768" s="595">
        <v>0.38400000000000001</v>
      </c>
      <c r="W768" s="595"/>
      <c r="X768" s="595"/>
      <c r="Y768" s="595"/>
      <c r="Z768" s="595">
        <v>2.5999999999999999E-2</v>
      </c>
      <c r="AA768" s="595">
        <v>6.3E-2</v>
      </c>
      <c r="AB768" s="581">
        <v>0.71</v>
      </c>
      <c r="AC768" s="581">
        <v>8.9999999999999993E-3</v>
      </c>
      <c r="AD768" s="592">
        <v>0.6</v>
      </c>
      <c r="AI768"/>
      <c r="AJ768"/>
    </row>
    <row r="769" spans="1:36" ht="30" x14ac:dyDescent="0.2">
      <c r="A769" s="510">
        <v>768</v>
      </c>
      <c r="B769" s="511" t="s">
        <v>1830</v>
      </c>
      <c r="C769" s="593" t="s">
        <v>2150</v>
      </c>
      <c r="D769" s="510">
        <v>50</v>
      </c>
      <c r="E769" s="510">
        <v>3</v>
      </c>
      <c r="F769" s="581">
        <v>400</v>
      </c>
      <c r="G769" s="598">
        <v>12</v>
      </c>
      <c r="H769" s="594">
        <v>9.5200000000000007E-2</v>
      </c>
      <c r="I769" s="594">
        <v>0.14699999999999999</v>
      </c>
      <c r="J769" s="594">
        <v>1.6739999999999999</v>
      </c>
      <c r="K769" s="594">
        <v>0.2</v>
      </c>
      <c r="L769" s="594">
        <v>0.57499999999999996</v>
      </c>
      <c r="M769" s="594">
        <v>0.57499999999999996</v>
      </c>
      <c r="N769" s="594">
        <v>0.14299999999999999</v>
      </c>
      <c r="O769" s="594">
        <v>3.32E-2</v>
      </c>
      <c r="P769" s="594">
        <v>0.39600000000000002</v>
      </c>
      <c r="Q769" s="609">
        <v>0.39600000000000002</v>
      </c>
      <c r="R769" s="609">
        <v>0.39600000000000002</v>
      </c>
      <c r="S769" s="591">
        <v>20</v>
      </c>
      <c r="T769" s="595">
        <v>1.123</v>
      </c>
      <c r="U769" s="595">
        <v>9.6</v>
      </c>
      <c r="V769" s="595">
        <v>0.38400000000000001</v>
      </c>
      <c r="W769" s="595"/>
      <c r="X769" s="595"/>
      <c r="Y769" s="595"/>
      <c r="Z769" s="595">
        <v>2.5999999999999999E-2</v>
      </c>
      <c r="AA769" s="595">
        <v>6.3E-2</v>
      </c>
      <c r="AB769" s="581">
        <v>0.71</v>
      </c>
      <c r="AC769" s="581">
        <v>8.9999999999999993E-3</v>
      </c>
      <c r="AD769" s="592">
        <v>0.6</v>
      </c>
      <c r="AI769"/>
      <c r="AJ769"/>
    </row>
    <row r="770" spans="1:36" ht="45" x14ac:dyDescent="0.2">
      <c r="A770" s="510">
        <v>769</v>
      </c>
      <c r="B770" s="511" t="s">
        <v>1830</v>
      </c>
      <c r="C770" s="593" t="s">
        <v>2151</v>
      </c>
      <c r="D770" s="510">
        <v>50</v>
      </c>
      <c r="E770" s="510">
        <v>3</v>
      </c>
      <c r="F770" s="581">
        <v>380</v>
      </c>
      <c r="G770" s="598">
        <v>19.2</v>
      </c>
      <c r="H770" s="594">
        <v>0.108</v>
      </c>
      <c r="I770" s="594">
        <v>0.159</v>
      </c>
      <c r="J770" s="594">
        <v>1.847</v>
      </c>
      <c r="K770" s="594">
        <v>0.224</v>
      </c>
      <c r="L770" s="594">
        <v>0.67900000000000005</v>
      </c>
      <c r="M770" s="594">
        <v>0.67900000000000005</v>
      </c>
      <c r="N770" s="594">
        <v>0.16200000000000001</v>
      </c>
      <c r="O770" s="594">
        <v>3.9699999999999999E-2</v>
      </c>
      <c r="P770" s="594">
        <v>0.34699999999999998</v>
      </c>
      <c r="Q770" s="609">
        <v>0.34699999999999998</v>
      </c>
      <c r="R770" s="609">
        <v>0.34699999999999998</v>
      </c>
      <c r="S770" s="591">
        <v>20</v>
      </c>
      <c r="T770" s="595">
        <v>1.204</v>
      </c>
      <c r="U770" s="595">
        <v>9.6</v>
      </c>
      <c r="V770" s="595">
        <v>0.38400000000000001</v>
      </c>
      <c r="W770" s="595"/>
      <c r="X770" s="595"/>
      <c r="Y770" s="595"/>
      <c r="Z770" s="595">
        <v>0.02</v>
      </c>
      <c r="AA770" s="595">
        <v>5.5E-2</v>
      </c>
      <c r="AB770" s="581">
        <v>0.64</v>
      </c>
      <c r="AC770" s="581">
        <v>8.9999999999999993E-3</v>
      </c>
      <c r="AD770" s="592">
        <v>0.54</v>
      </c>
      <c r="AI770"/>
      <c r="AJ770"/>
    </row>
    <row r="771" spans="1:36" ht="45" x14ac:dyDescent="0.2">
      <c r="A771" s="510">
        <v>770</v>
      </c>
      <c r="B771" s="511" t="s">
        <v>1830</v>
      </c>
      <c r="C771" s="593" t="s">
        <v>2151</v>
      </c>
      <c r="D771" s="510">
        <v>50</v>
      </c>
      <c r="E771" s="510">
        <v>3</v>
      </c>
      <c r="F771" s="581">
        <v>400</v>
      </c>
      <c r="G771" s="598">
        <v>19.2</v>
      </c>
      <c r="H771" s="594">
        <v>0.108</v>
      </c>
      <c r="I771" s="594">
        <v>0.159</v>
      </c>
      <c r="J771" s="594">
        <v>1.847</v>
      </c>
      <c r="K771" s="594">
        <v>0.224</v>
      </c>
      <c r="L771" s="594">
        <v>0.67900000000000005</v>
      </c>
      <c r="M771" s="594">
        <v>0.67900000000000005</v>
      </c>
      <c r="N771" s="594">
        <v>0.16200000000000001</v>
      </c>
      <c r="O771" s="594">
        <v>3.9699999999999999E-2</v>
      </c>
      <c r="P771" s="594">
        <v>0.34699999999999998</v>
      </c>
      <c r="Q771" s="609">
        <v>0.34699999999999998</v>
      </c>
      <c r="R771" s="609">
        <v>0.34699999999999998</v>
      </c>
      <c r="S771" s="591">
        <v>20</v>
      </c>
      <c r="T771" s="595">
        <v>1.204</v>
      </c>
      <c r="U771" s="595">
        <v>9.6</v>
      </c>
      <c r="V771" s="595">
        <v>0.38400000000000001</v>
      </c>
      <c r="W771" s="595"/>
      <c r="X771" s="595"/>
      <c r="Y771" s="595"/>
      <c r="Z771" s="595">
        <v>0.02</v>
      </c>
      <c r="AA771" s="595">
        <v>5.5E-2</v>
      </c>
      <c r="AB771" s="581">
        <v>0.64</v>
      </c>
      <c r="AC771" s="581">
        <v>8.9999999999999993E-3</v>
      </c>
      <c r="AD771" s="592">
        <v>0.54</v>
      </c>
      <c r="AI771"/>
      <c r="AJ771"/>
    </row>
    <row r="772" spans="1:36" ht="45" x14ac:dyDescent="0.2">
      <c r="A772" s="510">
        <v>771</v>
      </c>
      <c r="B772" s="511" t="s">
        <v>1830</v>
      </c>
      <c r="C772" s="593" t="s">
        <v>2152</v>
      </c>
      <c r="D772" s="510">
        <v>50</v>
      </c>
      <c r="E772" s="510">
        <v>3</v>
      </c>
      <c r="F772" s="581">
        <v>380</v>
      </c>
      <c r="G772" s="598">
        <v>18</v>
      </c>
      <c r="H772" s="594">
        <v>0.108</v>
      </c>
      <c r="I772" s="594">
        <v>0.159</v>
      </c>
      <c r="J772" s="594">
        <v>1.847</v>
      </c>
      <c r="K772" s="594">
        <v>0.224</v>
      </c>
      <c r="L772" s="594">
        <v>0.67900000000000005</v>
      </c>
      <c r="M772" s="594">
        <v>0.67900000000000005</v>
      </c>
      <c r="N772" s="594">
        <v>0.16200000000000001</v>
      </c>
      <c r="O772" s="594">
        <v>3.9699999999999999E-2</v>
      </c>
      <c r="P772" s="594">
        <v>0.34699999999999998</v>
      </c>
      <c r="Q772" s="609">
        <v>0.34699999999999998</v>
      </c>
      <c r="R772" s="609">
        <v>0.34699999999999998</v>
      </c>
      <c r="S772" s="591">
        <v>20</v>
      </c>
      <c r="T772" s="595">
        <v>1.204</v>
      </c>
      <c r="U772" s="595">
        <v>9.6</v>
      </c>
      <c r="V772" s="595">
        <v>0.38400000000000001</v>
      </c>
      <c r="W772" s="595"/>
      <c r="X772" s="595"/>
      <c r="Y772" s="595"/>
      <c r="Z772" s="595">
        <v>0.02</v>
      </c>
      <c r="AA772" s="595">
        <v>5.5E-2</v>
      </c>
      <c r="AB772" s="581">
        <v>0.64</v>
      </c>
      <c r="AC772" s="581">
        <v>8.9999999999999993E-3</v>
      </c>
      <c r="AD772" s="592">
        <v>0.54</v>
      </c>
      <c r="AI772"/>
      <c r="AJ772"/>
    </row>
    <row r="773" spans="1:36" ht="45" x14ac:dyDescent="0.2">
      <c r="A773" s="510">
        <v>772</v>
      </c>
      <c r="B773" s="511" t="s">
        <v>1830</v>
      </c>
      <c r="C773" s="593" t="s">
        <v>2153</v>
      </c>
      <c r="D773" s="510">
        <v>50</v>
      </c>
      <c r="E773" s="510">
        <v>3</v>
      </c>
      <c r="F773" s="581">
        <v>400</v>
      </c>
      <c r="G773" s="598">
        <v>18</v>
      </c>
      <c r="H773" s="594">
        <v>0.108</v>
      </c>
      <c r="I773" s="594">
        <v>0.159</v>
      </c>
      <c r="J773" s="594">
        <v>1.847</v>
      </c>
      <c r="K773" s="594">
        <v>0.224</v>
      </c>
      <c r="L773" s="594">
        <v>0.67900000000000005</v>
      </c>
      <c r="M773" s="594">
        <v>0.67900000000000005</v>
      </c>
      <c r="N773" s="594">
        <v>0.16200000000000001</v>
      </c>
      <c r="O773" s="594">
        <v>3.9699999999999999E-2</v>
      </c>
      <c r="P773" s="594">
        <v>0.34699999999999998</v>
      </c>
      <c r="Q773" s="609">
        <v>0.34699999999999998</v>
      </c>
      <c r="R773" s="609">
        <v>0.34699999999999998</v>
      </c>
      <c r="S773" s="591">
        <v>20</v>
      </c>
      <c r="T773" s="595">
        <v>1.204</v>
      </c>
      <c r="U773" s="595">
        <v>9.6</v>
      </c>
      <c r="V773" s="595">
        <v>0.38400000000000001</v>
      </c>
      <c r="W773" s="595"/>
      <c r="X773" s="595"/>
      <c r="Y773" s="595"/>
      <c r="Z773" s="595">
        <v>0.02</v>
      </c>
      <c r="AA773" s="595">
        <v>5.5E-2</v>
      </c>
      <c r="AB773" s="581">
        <v>0.64</v>
      </c>
      <c r="AC773" s="581">
        <v>8.9999999999999993E-3</v>
      </c>
      <c r="AD773" s="592">
        <v>0.54</v>
      </c>
      <c r="AI773"/>
      <c r="AJ773"/>
    </row>
    <row r="774" spans="1:36" ht="30" x14ac:dyDescent="0.2">
      <c r="A774" s="510">
        <v>773</v>
      </c>
      <c r="B774" s="511" t="s">
        <v>1830</v>
      </c>
      <c r="C774" s="593" t="s">
        <v>2154</v>
      </c>
      <c r="D774" s="510">
        <v>50</v>
      </c>
      <c r="E774" s="510">
        <v>3</v>
      </c>
      <c r="F774" s="581">
        <v>380</v>
      </c>
      <c r="G774" s="598">
        <v>17.5</v>
      </c>
      <c r="H774" s="594">
        <v>0.108</v>
      </c>
      <c r="I774" s="594">
        <v>0.159</v>
      </c>
      <c r="J774" s="594">
        <v>1.847</v>
      </c>
      <c r="K774" s="594">
        <v>0.224</v>
      </c>
      <c r="L774" s="594">
        <v>0.67900000000000005</v>
      </c>
      <c r="M774" s="594">
        <v>0.67900000000000005</v>
      </c>
      <c r="N774" s="594">
        <v>0.16200000000000001</v>
      </c>
      <c r="O774" s="594">
        <v>3.9699999999999999E-2</v>
      </c>
      <c r="P774" s="594">
        <v>0.34699999999999998</v>
      </c>
      <c r="Q774" s="609">
        <v>0.34699999999999998</v>
      </c>
      <c r="R774" s="609">
        <v>0.34699999999999998</v>
      </c>
      <c r="S774" s="591">
        <v>20</v>
      </c>
      <c r="T774" s="595">
        <v>1.204</v>
      </c>
      <c r="U774" s="595">
        <v>9.6</v>
      </c>
      <c r="V774" s="595">
        <v>0.38400000000000001</v>
      </c>
      <c r="W774" s="595"/>
      <c r="X774" s="595"/>
      <c r="Y774" s="595"/>
      <c r="Z774" s="595">
        <v>0.02</v>
      </c>
      <c r="AA774" s="595">
        <v>5.5E-2</v>
      </c>
      <c r="AB774" s="581">
        <v>0.64</v>
      </c>
      <c r="AC774" s="581">
        <v>8.9999999999999993E-3</v>
      </c>
      <c r="AD774" s="592">
        <v>0.54</v>
      </c>
      <c r="AI774"/>
      <c r="AJ774"/>
    </row>
    <row r="775" spans="1:36" ht="30" x14ac:dyDescent="0.2">
      <c r="A775" s="510">
        <v>774</v>
      </c>
      <c r="B775" s="511" t="s">
        <v>1830</v>
      </c>
      <c r="C775" s="593" t="s">
        <v>2155</v>
      </c>
      <c r="D775" s="510">
        <v>50</v>
      </c>
      <c r="E775" s="510">
        <v>3</v>
      </c>
      <c r="F775" s="581">
        <v>400</v>
      </c>
      <c r="G775" s="598">
        <v>17.5</v>
      </c>
      <c r="H775" s="594">
        <v>0.108</v>
      </c>
      <c r="I775" s="594">
        <v>0.159</v>
      </c>
      <c r="J775" s="594">
        <v>1.847</v>
      </c>
      <c r="K775" s="594">
        <v>0.224</v>
      </c>
      <c r="L775" s="594">
        <v>0.67900000000000005</v>
      </c>
      <c r="M775" s="594">
        <v>0.67900000000000005</v>
      </c>
      <c r="N775" s="594">
        <v>0.16200000000000001</v>
      </c>
      <c r="O775" s="594">
        <v>3.9699999999999999E-2</v>
      </c>
      <c r="P775" s="594">
        <v>0.34699999999999998</v>
      </c>
      <c r="Q775" s="609">
        <v>0.34699999999999998</v>
      </c>
      <c r="R775" s="609">
        <v>0.34699999999999998</v>
      </c>
      <c r="S775" s="591">
        <v>20</v>
      </c>
      <c r="T775" s="595">
        <v>1.204</v>
      </c>
      <c r="U775" s="595">
        <v>9.6</v>
      </c>
      <c r="V775" s="595">
        <v>0.38400000000000001</v>
      </c>
      <c r="W775" s="595"/>
      <c r="X775" s="595"/>
      <c r="Y775" s="595"/>
      <c r="Z775" s="595">
        <v>0.02</v>
      </c>
      <c r="AA775" s="595">
        <v>5.5E-2</v>
      </c>
      <c r="AB775" s="581">
        <v>0.64</v>
      </c>
      <c r="AC775" s="581">
        <v>8.9999999999999993E-3</v>
      </c>
      <c r="AD775" s="592">
        <v>0.54</v>
      </c>
      <c r="AI775"/>
      <c r="AJ775"/>
    </row>
    <row r="776" spans="1:36" ht="30" x14ac:dyDescent="0.2">
      <c r="A776" s="510">
        <v>775</v>
      </c>
      <c r="B776" s="511" t="s">
        <v>1830</v>
      </c>
      <c r="C776" s="593" t="s">
        <v>2156</v>
      </c>
      <c r="D776" s="510">
        <v>50</v>
      </c>
      <c r="E776" s="510">
        <v>3</v>
      </c>
      <c r="F776" s="581">
        <v>380</v>
      </c>
      <c r="G776" s="598">
        <v>16.5</v>
      </c>
      <c r="H776" s="594">
        <v>0.108</v>
      </c>
      <c r="I776" s="594">
        <v>0.159</v>
      </c>
      <c r="J776" s="594">
        <v>1.847</v>
      </c>
      <c r="K776" s="594">
        <v>0.224</v>
      </c>
      <c r="L776" s="594">
        <v>0.67900000000000005</v>
      </c>
      <c r="M776" s="594">
        <v>0.67900000000000005</v>
      </c>
      <c r="N776" s="594">
        <v>0.16200000000000001</v>
      </c>
      <c r="O776" s="594">
        <v>3.9699999999999999E-2</v>
      </c>
      <c r="P776" s="594">
        <v>0.34699999999999998</v>
      </c>
      <c r="Q776" s="609">
        <v>0.34699999999999998</v>
      </c>
      <c r="R776" s="609">
        <v>0.34699999999999998</v>
      </c>
      <c r="S776" s="591">
        <v>20</v>
      </c>
      <c r="T776" s="595">
        <v>1.204</v>
      </c>
      <c r="U776" s="595">
        <v>9.6</v>
      </c>
      <c r="V776" s="595">
        <v>0.38400000000000001</v>
      </c>
      <c r="W776" s="595"/>
      <c r="X776" s="595"/>
      <c r="Y776" s="595"/>
      <c r="Z776" s="595">
        <v>0.02</v>
      </c>
      <c r="AA776" s="595">
        <v>5.5E-2</v>
      </c>
      <c r="AB776" s="581">
        <v>0.64</v>
      </c>
      <c r="AC776" s="581">
        <v>8.9999999999999993E-3</v>
      </c>
      <c r="AD776" s="592">
        <v>0.54</v>
      </c>
      <c r="AI776"/>
      <c r="AJ776"/>
    </row>
    <row r="777" spans="1:36" ht="30" x14ac:dyDescent="0.2">
      <c r="A777" s="510">
        <v>776</v>
      </c>
      <c r="B777" s="511" t="s">
        <v>1830</v>
      </c>
      <c r="C777" s="593" t="s">
        <v>2157</v>
      </c>
      <c r="D777" s="510">
        <v>50</v>
      </c>
      <c r="E777" s="510">
        <v>3</v>
      </c>
      <c r="F777" s="581">
        <v>400</v>
      </c>
      <c r="G777" s="598">
        <v>16.5</v>
      </c>
      <c r="H777" s="594">
        <v>0.108</v>
      </c>
      <c r="I777" s="594">
        <v>0.159</v>
      </c>
      <c r="J777" s="594">
        <v>1.847</v>
      </c>
      <c r="K777" s="594">
        <v>0.224</v>
      </c>
      <c r="L777" s="594">
        <v>0.67900000000000005</v>
      </c>
      <c r="M777" s="594">
        <v>0.67900000000000005</v>
      </c>
      <c r="N777" s="594">
        <v>0.16200000000000001</v>
      </c>
      <c r="O777" s="594">
        <v>3.9699999999999999E-2</v>
      </c>
      <c r="P777" s="594">
        <v>0.34699999999999998</v>
      </c>
      <c r="Q777" s="609">
        <v>0.34699999999999998</v>
      </c>
      <c r="R777" s="609">
        <v>0.34699999999999998</v>
      </c>
      <c r="S777" s="591">
        <v>20</v>
      </c>
      <c r="T777" s="595">
        <v>1.204</v>
      </c>
      <c r="U777" s="595">
        <v>9.6</v>
      </c>
      <c r="V777" s="595">
        <v>0.38400000000000001</v>
      </c>
      <c r="W777" s="595"/>
      <c r="X777" s="595"/>
      <c r="Y777" s="595"/>
      <c r="Z777" s="595">
        <v>0.02</v>
      </c>
      <c r="AA777" s="595">
        <v>5.5E-2</v>
      </c>
      <c r="AB777" s="581">
        <v>0.64</v>
      </c>
      <c r="AC777" s="581">
        <v>8.9999999999999993E-3</v>
      </c>
      <c r="AD777" s="592">
        <v>0.54</v>
      </c>
      <c r="AI777"/>
      <c r="AJ777"/>
    </row>
    <row r="778" spans="1:36" ht="30" x14ac:dyDescent="0.2">
      <c r="A778" s="510">
        <v>777</v>
      </c>
      <c r="B778" s="511" t="s">
        <v>1830</v>
      </c>
      <c r="C778" s="593" t="s">
        <v>2158</v>
      </c>
      <c r="D778" s="510">
        <v>50</v>
      </c>
      <c r="E778" s="510">
        <v>3</v>
      </c>
      <c r="F778" s="581">
        <v>380</v>
      </c>
      <c r="G778" s="598">
        <v>14</v>
      </c>
      <c r="H778" s="594">
        <v>0.108</v>
      </c>
      <c r="I778" s="594">
        <v>0.159</v>
      </c>
      <c r="J778" s="594">
        <v>1.847</v>
      </c>
      <c r="K778" s="594">
        <v>0.224</v>
      </c>
      <c r="L778" s="594">
        <v>0.67900000000000005</v>
      </c>
      <c r="M778" s="594">
        <v>0.67900000000000005</v>
      </c>
      <c r="N778" s="594">
        <v>0.16200000000000001</v>
      </c>
      <c r="O778" s="594">
        <v>3.9699999999999999E-2</v>
      </c>
      <c r="P778" s="594">
        <v>0.34699999999999998</v>
      </c>
      <c r="Q778" s="609">
        <v>0.34699999999999998</v>
      </c>
      <c r="R778" s="609">
        <v>0.34699999999999998</v>
      </c>
      <c r="S778" s="591">
        <v>20</v>
      </c>
      <c r="T778" s="595">
        <v>1.204</v>
      </c>
      <c r="U778" s="595">
        <v>9.6</v>
      </c>
      <c r="V778" s="595">
        <v>0.38400000000000001</v>
      </c>
      <c r="W778" s="595"/>
      <c r="X778" s="595"/>
      <c r="Y778" s="595"/>
      <c r="Z778" s="595">
        <v>0.02</v>
      </c>
      <c r="AA778" s="595">
        <v>5.5E-2</v>
      </c>
      <c r="AB778" s="581">
        <v>0.64</v>
      </c>
      <c r="AC778" s="581">
        <v>8.9999999999999993E-3</v>
      </c>
      <c r="AD778" s="592">
        <v>0.54</v>
      </c>
      <c r="AI778"/>
      <c r="AJ778"/>
    </row>
    <row r="779" spans="1:36" ht="30" x14ac:dyDescent="0.2">
      <c r="A779" s="510">
        <v>778</v>
      </c>
      <c r="B779" s="511" t="s">
        <v>1830</v>
      </c>
      <c r="C779" s="593" t="s">
        <v>2159</v>
      </c>
      <c r="D779" s="510">
        <v>50</v>
      </c>
      <c r="E779" s="510">
        <v>3</v>
      </c>
      <c r="F779" s="581">
        <v>400</v>
      </c>
      <c r="G779" s="598">
        <v>14</v>
      </c>
      <c r="H779" s="594">
        <v>0.108</v>
      </c>
      <c r="I779" s="594">
        <v>0.159</v>
      </c>
      <c r="J779" s="594">
        <v>1.847</v>
      </c>
      <c r="K779" s="594">
        <v>0.224</v>
      </c>
      <c r="L779" s="594">
        <v>0.67900000000000005</v>
      </c>
      <c r="M779" s="594">
        <v>0.67900000000000005</v>
      </c>
      <c r="N779" s="594">
        <v>0.16200000000000001</v>
      </c>
      <c r="O779" s="594">
        <v>3.9699999999999999E-2</v>
      </c>
      <c r="P779" s="594">
        <v>0.34699999999999998</v>
      </c>
      <c r="Q779" s="609">
        <v>0.34699999999999998</v>
      </c>
      <c r="R779" s="609">
        <v>0.34699999999999998</v>
      </c>
      <c r="S779" s="591">
        <v>20</v>
      </c>
      <c r="T779" s="595">
        <v>1.204</v>
      </c>
      <c r="U779" s="595">
        <v>9.6</v>
      </c>
      <c r="V779" s="595">
        <v>0.38400000000000001</v>
      </c>
      <c r="W779" s="595"/>
      <c r="X779" s="595"/>
      <c r="Y779" s="595"/>
      <c r="Z779" s="595">
        <v>0.02</v>
      </c>
      <c r="AA779" s="595">
        <v>5.5E-2</v>
      </c>
      <c r="AB779" s="581">
        <v>0.64</v>
      </c>
      <c r="AC779" s="581">
        <v>8.9999999999999993E-3</v>
      </c>
      <c r="AD779" s="592">
        <v>0.54</v>
      </c>
      <c r="AI779"/>
      <c r="AJ779"/>
    </row>
    <row r="780" spans="1:36" ht="45" x14ac:dyDescent="0.2">
      <c r="A780" s="510">
        <v>779</v>
      </c>
      <c r="B780" s="511" t="s">
        <v>1830</v>
      </c>
      <c r="C780" s="593" t="s">
        <v>2160</v>
      </c>
      <c r="D780" s="510">
        <v>50</v>
      </c>
      <c r="E780" s="510">
        <v>3</v>
      </c>
      <c r="F780" s="581">
        <v>380</v>
      </c>
      <c r="G780" s="598">
        <v>22</v>
      </c>
      <c r="H780" s="594">
        <v>9.01E-2</v>
      </c>
      <c r="I780" s="594">
        <v>0.159</v>
      </c>
      <c r="J780" s="594">
        <v>1.7050000000000001</v>
      </c>
      <c r="K780" s="594">
        <v>0.20699999999999999</v>
      </c>
      <c r="L780" s="594">
        <v>0.74</v>
      </c>
      <c r="M780" s="594">
        <v>0.74</v>
      </c>
      <c r="N780" s="594">
        <v>0.14399999999999999</v>
      </c>
      <c r="O780" s="594">
        <v>3.6700000000000003E-2</v>
      </c>
      <c r="P780" s="595">
        <v>0.27600000000000002</v>
      </c>
      <c r="Q780" s="606">
        <v>0.27600000000000002</v>
      </c>
      <c r="R780" s="606">
        <v>0.27600000000000002</v>
      </c>
      <c r="S780" s="591">
        <v>20</v>
      </c>
      <c r="T780" s="595">
        <v>1.3140000000000001</v>
      </c>
      <c r="U780" s="595">
        <v>9.6</v>
      </c>
      <c r="V780" s="595">
        <v>0.38400000000000001</v>
      </c>
      <c r="W780" s="595"/>
      <c r="X780" s="595"/>
      <c r="Y780" s="595"/>
      <c r="Z780" s="595">
        <v>1.4999999999999999E-2</v>
      </c>
      <c r="AA780" s="595">
        <v>4.8000000000000001E-2</v>
      </c>
      <c r="AB780" s="581">
        <v>0.51</v>
      </c>
      <c r="AC780" s="581">
        <v>0.01</v>
      </c>
      <c r="AD780" s="592">
        <v>0.59</v>
      </c>
      <c r="AI780"/>
      <c r="AJ780"/>
    </row>
    <row r="781" spans="1:36" ht="45" x14ac:dyDescent="0.2">
      <c r="A781" s="510">
        <v>780</v>
      </c>
      <c r="B781" s="511" t="s">
        <v>1830</v>
      </c>
      <c r="C781" s="593" t="s">
        <v>2160</v>
      </c>
      <c r="D781" s="510">
        <v>50</v>
      </c>
      <c r="E781" s="510">
        <v>3</v>
      </c>
      <c r="F781" s="581">
        <v>400</v>
      </c>
      <c r="G781" s="598">
        <v>22</v>
      </c>
      <c r="H781" s="594">
        <v>9.01E-2</v>
      </c>
      <c r="I781" s="594">
        <v>0.159</v>
      </c>
      <c r="J781" s="594">
        <v>1.7050000000000001</v>
      </c>
      <c r="K781" s="594">
        <v>0.20699999999999999</v>
      </c>
      <c r="L781" s="594">
        <v>0.74</v>
      </c>
      <c r="M781" s="594">
        <v>0.74</v>
      </c>
      <c r="N781" s="594">
        <v>0.14399999999999999</v>
      </c>
      <c r="O781" s="594">
        <v>3.6700000000000003E-2</v>
      </c>
      <c r="P781" s="595">
        <v>0.27600000000000002</v>
      </c>
      <c r="Q781" s="606">
        <v>0.27600000000000002</v>
      </c>
      <c r="R781" s="606">
        <v>0.27600000000000002</v>
      </c>
      <c r="S781" s="591">
        <v>20</v>
      </c>
      <c r="T781" s="595">
        <v>1.3140000000000001</v>
      </c>
      <c r="U781" s="595">
        <v>9.6</v>
      </c>
      <c r="V781" s="595">
        <v>0.38400000000000001</v>
      </c>
      <c r="W781" s="595"/>
      <c r="X781" s="595"/>
      <c r="Y781" s="595"/>
      <c r="Z781" s="595">
        <v>1.4999999999999999E-2</v>
      </c>
      <c r="AA781" s="595">
        <v>4.8000000000000001E-2</v>
      </c>
      <c r="AB781" s="581">
        <v>0.51</v>
      </c>
      <c r="AC781" s="581">
        <v>0.01</v>
      </c>
      <c r="AD781" s="592">
        <v>0.59</v>
      </c>
      <c r="AI781"/>
      <c r="AJ781"/>
    </row>
    <row r="782" spans="1:36" ht="45" x14ac:dyDescent="0.2">
      <c r="A782" s="510">
        <v>781</v>
      </c>
      <c r="B782" s="511" t="s">
        <v>1830</v>
      </c>
      <c r="C782" s="593" t="s">
        <v>2161</v>
      </c>
      <c r="D782" s="510">
        <v>50</v>
      </c>
      <c r="E782" s="510">
        <v>3</v>
      </c>
      <c r="F782" s="581">
        <v>380</v>
      </c>
      <c r="G782" s="598">
        <v>20.5</v>
      </c>
      <c r="H782" s="594">
        <v>9.01E-2</v>
      </c>
      <c r="I782" s="594">
        <v>0.159</v>
      </c>
      <c r="J782" s="594">
        <v>1.7050000000000001</v>
      </c>
      <c r="K782" s="594">
        <v>0.20699999999999999</v>
      </c>
      <c r="L782" s="594">
        <v>0.74</v>
      </c>
      <c r="M782" s="594">
        <v>0.74</v>
      </c>
      <c r="N782" s="594">
        <v>0.14399999999999999</v>
      </c>
      <c r="O782" s="594">
        <v>3.6700000000000003E-2</v>
      </c>
      <c r="P782" s="595">
        <v>0.27600000000000002</v>
      </c>
      <c r="Q782" s="606">
        <v>0.27600000000000002</v>
      </c>
      <c r="R782" s="606">
        <v>0.27600000000000002</v>
      </c>
      <c r="S782" s="591">
        <v>20</v>
      </c>
      <c r="T782" s="595">
        <v>1.3140000000000001</v>
      </c>
      <c r="U782" s="595">
        <v>9.6</v>
      </c>
      <c r="V782" s="595">
        <v>0.38400000000000001</v>
      </c>
      <c r="W782" s="595"/>
      <c r="X782" s="595"/>
      <c r="Y782" s="595"/>
      <c r="Z782" s="595">
        <v>1.4999999999999999E-2</v>
      </c>
      <c r="AA782" s="595">
        <v>4.8000000000000001E-2</v>
      </c>
      <c r="AB782" s="581">
        <v>0.51</v>
      </c>
      <c r="AC782" s="581">
        <v>0.01</v>
      </c>
      <c r="AD782" s="592">
        <v>0.59</v>
      </c>
      <c r="AI782"/>
      <c r="AJ782"/>
    </row>
    <row r="783" spans="1:36" ht="45" x14ac:dyDescent="0.2">
      <c r="A783" s="510">
        <v>782</v>
      </c>
      <c r="B783" s="511" t="s">
        <v>1830</v>
      </c>
      <c r="C783" s="593" t="s">
        <v>2162</v>
      </c>
      <c r="D783" s="510">
        <v>50</v>
      </c>
      <c r="E783" s="510">
        <v>3</v>
      </c>
      <c r="F783" s="581">
        <v>400</v>
      </c>
      <c r="G783" s="598">
        <v>20.5</v>
      </c>
      <c r="H783" s="594">
        <v>9.01E-2</v>
      </c>
      <c r="I783" s="594">
        <v>0.159</v>
      </c>
      <c r="J783" s="594">
        <v>1.7050000000000001</v>
      </c>
      <c r="K783" s="594">
        <v>0.20699999999999999</v>
      </c>
      <c r="L783" s="594">
        <v>0.74</v>
      </c>
      <c r="M783" s="594">
        <v>0.74</v>
      </c>
      <c r="N783" s="594">
        <v>0.14399999999999999</v>
      </c>
      <c r="O783" s="594">
        <v>3.6700000000000003E-2</v>
      </c>
      <c r="P783" s="595">
        <v>0.27600000000000002</v>
      </c>
      <c r="Q783" s="606">
        <v>0.27600000000000002</v>
      </c>
      <c r="R783" s="606">
        <v>0.27600000000000002</v>
      </c>
      <c r="S783" s="591">
        <v>20</v>
      </c>
      <c r="T783" s="595">
        <v>1.3140000000000001</v>
      </c>
      <c r="U783" s="595">
        <v>9.6</v>
      </c>
      <c r="V783" s="595">
        <v>0.38400000000000001</v>
      </c>
      <c r="W783" s="595"/>
      <c r="X783" s="595"/>
      <c r="Y783" s="595"/>
      <c r="Z783" s="595">
        <v>1.4999999999999999E-2</v>
      </c>
      <c r="AA783" s="595">
        <v>4.8000000000000001E-2</v>
      </c>
      <c r="AB783" s="581">
        <v>0.51</v>
      </c>
      <c r="AC783" s="581">
        <v>0.01</v>
      </c>
      <c r="AD783" s="592">
        <v>0.59</v>
      </c>
      <c r="AI783"/>
      <c r="AJ783"/>
    </row>
    <row r="784" spans="1:36" ht="30" x14ac:dyDescent="0.2">
      <c r="A784" s="510">
        <v>783</v>
      </c>
      <c r="B784" s="511" t="s">
        <v>1830</v>
      </c>
      <c r="C784" s="593" t="s">
        <v>2163</v>
      </c>
      <c r="D784" s="510">
        <v>50</v>
      </c>
      <c r="E784" s="510">
        <v>3</v>
      </c>
      <c r="F784" s="581">
        <v>380</v>
      </c>
      <c r="G784" s="598">
        <v>20</v>
      </c>
      <c r="H784" s="594">
        <v>9.01E-2</v>
      </c>
      <c r="I784" s="594">
        <v>0.159</v>
      </c>
      <c r="J784" s="594">
        <v>1.7050000000000001</v>
      </c>
      <c r="K784" s="594">
        <v>0.20699999999999999</v>
      </c>
      <c r="L784" s="594">
        <v>0.74</v>
      </c>
      <c r="M784" s="594">
        <v>0.74</v>
      </c>
      <c r="N784" s="594">
        <v>0.14399999999999999</v>
      </c>
      <c r="O784" s="594">
        <v>3.6700000000000003E-2</v>
      </c>
      <c r="P784" s="595">
        <v>0.27600000000000002</v>
      </c>
      <c r="Q784" s="606">
        <v>0.27600000000000002</v>
      </c>
      <c r="R784" s="606">
        <v>0.27600000000000002</v>
      </c>
      <c r="S784" s="591">
        <v>20</v>
      </c>
      <c r="T784" s="595">
        <v>1.3140000000000001</v>
      </c>
      <c r="U784" s="595">
        <v>9.6</v>
      </c>
      <c r="V784" s="595">
        <v>0.38400000000000001</v>
      </c>
      <c r="W784" s="595"/>
      <c r="X784" s="595"/>
      <c r="Y784" s="595"/>
      <c r="Z784" s="595">
        <v>1.4999999999999999E-2</v>
      </c>
      <c r="AA784" s="595">
        <v>4.8000000000000001E-2</v>
      </c>
      <c r="AB784" s="581">
        <v>0.51</v>
      </c>
      <c r="AC784" s="581">
        <v>0.01</v>
      </c>
      <c r="AD784" s="592">
        <v>0.59</v>
      </c>
      <c r="AI784"/>
      <c r="AJ784"/>
    </row>
    <row r="785" spans="1:36" ht="30" x14ac:dyDescent="0.2">
      <c r="A785" s="510">
        <v>784</v>
      </c>
      <c r="B785" s="511" t="s">
        <v>1830</v>
      </c>
      <c r="C785" s="593" t="s">
        <v>2164</v>
      </c>
      <c r="D785" s="510">
        <v>50</v>
      </c>
      <c r="E785" s="510">
        <v>3</v>
      </c>
      <c r="F785" s="581">
        <v>400</v>
      </c>
      <c r="G785" s="598">
        <v>20</v>
      </c>
      <c r="H785" s="594">
        <v>9.01E-2</v>
      </c>
      <c r="I785" s="594">
        <v>0.159</v>
      </c>
      <c r="J785" s="594">
        <v>1.7050000000000001</v>
      </c>
      <c r="K785" s="594">
        <v>0.20699999999999999</v>
      </c>
      <c r="L785" s="594">
        <v>0.74</v>
      </c>
      <c r="M785" s="594">
        <v>0.74</v>
      </c>
      <c r="N785" s="594">
        <v>0.14399999999999999</v>
      </c>
      <c r="O785" s="594">
        <v>3.6700000000000003E-2</v>
      </c>
      <c r="P785" s="595">
        <v>0.27600000000000002</v>
      </c>
      <c r="Q785" s="606">
        <v>0.27600000000000002</v>
      </c>
      <c r="R785" s="606">
        <v>0.27600000000000002</v>
      </c>
      <c r="S785" s="591">
        <v>20</v>
      </c>
      <c r="T785" s="595">
        <v>1.3140000000000001</v>
      </c>
      <c r="U785" s="595">
        <v>9.6</v>
      </c>
      <c r="V785" s="595">
        <v>0.38400000000000001</v>
      </c>
      <c r="W785" s="595"/>
      <c r="X785" s="595"/>
      <c r="Y785" s="595"/>
      <c r="Z785" s="595">
        <v>1.4999999999999999E-2</v>
      </c>
      <c r="AA785" s="595">
        <v>4.8000000000000001E-2</v>
      </c>
      <c r="AB785" s="581">
        <v>0.51</v>
      </c>
      <c r="AC785" s="581">
        <v>0.01</v>
      </c>
      <c r="AD785" s="592">
        <v>0.59</v>
      </c>
      <c r="AI785"/>
      <c r="AJ785"/>
    </row>
    <row r="786" spans="1:36" ht="30" x14ac:dyDescent="0.2">
      <c r="A786" s="510">
        <v>785</v>
      </c>
      <c r="B786" s="511" t="s">
        <v>1830</v>
      </c>
      <c r="C786" s="593" t="s">
        <v>2165</v>
      </c>
      <c r="D786" s="510">
        <v>50</v>
      </c>
      <c r="E786" s="510">
        <v>3</v>
      </c>
      <c r="F786" s="581">
        <v>380</v>
      </c>
      <c r="G786" s="598">
        <v>18.5</v>
      </c>
      <c r="H786" s="594">
        <v>9.01E-2</v>
      </c>
      <c r="I786" s="594">
        <v>0.159</v>
      </c>
      <c r="J786" s="594">
        <v>1.7050000000000001</v>
      </c>
      <c r="K786" s="594">
        <v>0.20699999999999999</v>
      </c>
      <c r="L786" s="594">
        <v>0.74</v>
      </c>
      <c r="M786" s="594">
        <v>0.74</v>
      </c>
      <c r="N786" s="594">
        <v>0.14399999999999999</v>
      </c>
      <c r="O786" s="594">
        <v>3.6700000000000003E-2</v>
      </c>
      <c r="P786" s="595">
        <v>0.27600000000000002</v>
      </c>
      <c r="Q786" s="606">
        <v>0.27600000000000002</v>
      </c>
      <c r="R786" s="606">
        <v>0.27600000000000002</v>
      </c>
      <c r="S786" s="591">
        <v>20</v>
      </c>
      <c r="T786" s="595">
        <v>1.3140000000000001</v>
      </c>
      <c r="U786" s="595">
        <v>9.6</v>
      </c>
      <c r="V786" s="595">
        <v>0.38400000000000001</v>
      </c>
      <c r="W786" s="595"/>
      <c r="X786" s="595"/>
      <c r="Y786" s="595"/>
      <c r="Z786" s="595">
        <v>1.4999999999999999E-2</v>
      </c>
      <c r="AA786" s="595">
        <v>4.8000000000000001E-2</v>
      </c>
      <c r="AB786" s="581">
        <v>0.51</v>
      </c>
      <c r="AC786" s="581">
        <v>0.01</v>
      </c>
      <c r="AD786" s="592">
        <v>0.59</v>
      </c>
      <c r="AI786"/>
      <c r="AJ786"/>
    </row>
    <row r="787" spans="1:36" ht="30" x14ac:dyDescent="0.2">
      <c r="A787" s="510">
        <v>786</v>
      </c>
      <c r="B787" s="511" t="s">
        <v>1830</v>
      </c>
      <c r="C787" s="593" t="s">
        <v>2166</v>
      </c>
      <c r="D787" s="510">
        <v>50</v>
      </c>
      <c r="E787" s="510">
        <v>3</v>
      </c>
      <c r="F787" s="581">
        <v>400</v>
      </c>
      <c r="G787" s="598">
        <v>18.5</v>
      </c>
      <c r="H787" s="594">
        <v>9.01E-2</v>
      </c>
      <c r="I787" s="594">
        <v>0.159</v>
      </c>
      <c r="J787" s="594">
        <v>1.7050000000000001</v>
      </c>
      <c r="K787" s="594">
        <v>0.20699999999999999</v>
      </c>
      <c r="L787" s="594">
        <v>0.74</v>
      </c>
      <c r="M787" s="594">
        <v>0.74</v>
      </c>
      <c r="N787" s="594">
        <v>0.14399999999999999</v>
      </c>
      <c r="O787" s="594">
        <v>3.6700000000000003E-2</v>
      </c>
      <c r="P787" s="595">
        <v>0.27600000000000002</v>
      </c>
      <c r="Q787" s="606">
        <v>0.27600000000000002</v>
      </c>
      <c r="R787" s="606">
        <v>0.27600000000000002</v>
      </c>
      <c r="S787" s="591">
        <v>20</v>
      </c>
      <c r="T787" s="595">
        <v>1.3140000000000001</v>
      </c>
      <c r="U787" s="595">
        <v>9.6</v>
      </c>
      <c r="V787" s="595">
        <v>0.38400000000000001</v>
      </c>
      <c r="W787" s="595"/>
      <c r="X787" s="595"/>
      <c r="Y787" s="595"/>
      <c r="Z787" s="595">
        <v>1.4999999999999999E-2</v>
      </c>
      <c r="AA787" s="595">
        <v>4.8000000000000001E-2</v>
      </c>
      <c r="AB787" s="581">
        <v>0.51</v>
      </c>
      <c r="AC787" s="581">
        <v>0.01</v>
      </c>
      <c r="AD787" s="592">
        <v>0.59</v>
      </c>
      <c r="AI787"/>
      <c r="AJ787"/>
    </row>
    <row r="788" spans="1:36" ht="30" x14ac:dyDescent="0.2">
      <c r="A788" s="510">
        <v>787</v>
      </c>
      <c r="B788" s="511" t="s">
        <v>1830</v>
      </c>
      <c r="C788" s="593" t="s">
        <v>2167</v>
      </c>
      <c r="D788" s="510">
        <v>50</v>
      </c>
      <c r="E788" s="510">
        <v>3</v>
      </c>
      <c r="F788" s="581">
        <v>380</v>
      </c>
      <c r="G788" s="598">
        <v>16</v>
      </c>
      <c r="H788" s="594">
        <v>9.01E-2</v>
      </c>
      <c r="I788" s="594">
        <v>0.159</v>
      </c>
      <c r="J788" s="594">
        <v>1.7050000000000001</v>
      </c>
      <c r="K788" s="594">
        <v>0.20699999999999999</v>
      </c>
      <c r="L788" s="594">
        <v>0.74</v>
      </c>
      <c r="M788" s="594">
        <v>0.74</v>
      </c>
      <c r="N788" s="594">
        <v>0.14399999999999999</v>
      </c>
      <c r="O788" s="594">
        <v>3.6700000000000003E-2</v>
      </c>
      <c r="P788" s="595">
        <v>0.27600000000000002</v>
      </c>
      <c r="Q788" s="606">
        <v>0.27600000000000002</v>
      </c>
      <c r="R788" s="606">
        <v>0.27600000000000002</v>
      </c>
      <c r="S788" s="591">
        <v>20</v>
      </c>
      <c r="T788" s="595">
        <v>1.3140000000000001</v>
      </c>
      <c r="U788" s="595">
        <v>9.6</v>
      </c>
      <c r="V788" s="595">
        <v>0.38400000000000001</v>
      </c>
      <c r="W788" s="595"/>
      <c r="X788" s="595"/>
      <c r="Y788" s="595"/>
      <c r="Z788" s="595">
        <v>1.4999999999999999E-2</v>
      </c>
      <c r="AA788" s="595">
        <v>4.8000000000000001E-2</v>
      </c>
      <c r="AB788" s="581">
        <v>0.51</v>
      </c>
      <c r="AC788" s="581">
        <v>0.01</v>
      </c>
      <c r="AD788" s="592">
        <v>0.59</v>
      </c>
      <c r="AI788"/>
      <c r="AJ788"/>
    </row>
    <row r="789" spans="1:36" ht="30" x14ac:dyDescent="0.2">
      <c r="A789" s="510">
        <v>788</v>
      </c>
      <c r="B789" s="511" t="s">
        <v>1830</v>
      </c>
      <c r="C789" s="593" t="s">
        <v>2168</v>
      </c>
      <c r="D789" s="510">
        <v>50</v>
      </c>
      <c r="E789" s="510">
        <v>3</v>
      </c>
      <c r="F789" s="581">
        <v>400</v>
      </c>
      <c r="G789" s="598">
        <v>16</v>
      </c>
      <c r="H789" s="594">
        <v>9.01E-2</v>
      </c>
      <c r="I789" s="594">
        <v>0.159</v>
      </c>
      <c r="J789" s="594">
        <v>1.7050000000000001</v>
      </c>
      <c r="K789" s="594">
        <v>0.20699999999999999</v>
      </c>
      <c r="L789" s="594">
        <v>0.74</v>
      </c>
      <c r="M789" s="594">
        <v>0.74</v>
      </c>
      <c r="N789" s="594">
        <v>0.14399999999999999</v>
      </c>
      <c r="O789" s="594">
        <v>3.6700000000000003E-2</v>
      </c>
      <c r="P789" s="595">
        <v>0.27600000000000002</v>
      </c>
      <c r="Q789" s="606">
        <v>0.27600000000000002</v>
      </c>
      <c r="R789" s="606">
        <v>0.27600000000000002</v>
      </c>
      <c r="S789" s="591">
        <v>20</v>
      </c>
      <c r="T789" s="595">
        <v>1.3140000000000001</v>
      </c>
      <c r="U789" s="595">
        <v>9.6</v>
      </c>
      <c r="V789" s="595">
        <v>0.38400000000000001</v>
      </c>
      <c r="W789" s="595"/>
      <c r="X789" s="595"/>
      <c r="Y789" s="595"/>
      <c r="Z789" s="595">
        <v>1.4999999999999999E-2</v>
      </c>
      <c r="AA789" s="595">
        <v>4.8000000000000001E-2</v>
      </c>
      <c r="AB789" s="581">
        <v>0.51</v>
      </c>
      <c r="AC789" s="581">
        <v>0.01</v>
      </c>
      <c r="AD789" s="592">
        <v>0.59</v>
      </c>
      <c r="AI789"/>
      <c r="AJ789"/>
    </row>
    <row r="790" spans="1:36" ht="45" x14ac:dyDescent="0.2">
      <c r="A790" s="510">
        <v>789</v>
      </c>
      <c r="B790" s="511" t="s">
        <v>1830</v>
      </c>
      <c r="C790" s="593" t="s">
        <v>2169</v>
      </c>
      <c r="D790" s="510">
        <v>50</v>
      </c>
      <c r="E790" s="510">
        <v>3</v>
      </c>
      <c r="F790" s="581">
        <v>380</v>
      </c>
      <c r="G790" s="598">
        <v>27.5</v>
      </c>
      <c r="H790" s="594">
        <v>9.0899999999999995E-2</v>
      </c>
      <c r="I790" s="594">
        <v>0.161</v>
      </c>
      <c r="J790" s="594">
        <v>1.8320000000000001</v>
      </c>
      <c r="K790" s="594">
        <v>0.20699999999999999</v>
      </c>
      <c r="L790" s="594">
        <v>0.753</v>
      </c>
      <c r="M790" s="594">
        <v>0.753</v>
      </c>
      <c r="N790" s="594">
        <v>0.14399999999999999</v>
      </c>
      <c r="O790" s="594">
        <v>3.6299999999999999E-2</v>
      </c>
      <c r="P790" s="595">
        <v>0.183</v>
      </c>
      <c r="Q790" s="606">
        <v>0.183</v>
      </c>
      <c r="R790" s="606">
        <v>0.183</v>
      </c>
      <c r="S790" s="591">
        <v>20</v>
      </c>
      <c r="T790" s="595">
        <v>1.5049999999999999</v>
      </c>
      <c r="U790" s="595">
        <v>9.6</v>
      </c>
      <c r="V790" s="595">
        <v>0.38400000000000001</v>
      </c>
      <c r="W790" s="595"/>
      <c r="X790" s="595"/>
      <c r="Y790" s="595"/>
      <c r="Z790" s="595">
        <v>1.4999999999999999E-2</v>
      </c>
      <c r="AA790" s="595">
        <v>5.3999999999999999E-2</v>
      </c>
      <c r="AB790" s="581">
        <v>0.61</v>
      </c>
      <c r="AC790" s="581">
        <v>0.01</v>
      </c>
      <c r="AD790" s="592">
        <v>0.55000000000000004</v>
      </c>
      <c r="AI790"/>
      <c r="AJ790"/>
    </row>
    <row r="791" spans="1:36" ht="45" x14ac:dyDescent="0.2">
      <c r="A791" s="510">
        <v>790</v>
      </c>
      <c r="B791" s="511" t="s">
        <v>1830</v>
      </c>
      <c r="C791" s="593" t="s">
        <v>2169</v>
      </c>
      <c r="D791" s="510">
        <v>50</v>
      </c>
      <c r="E791" s="510">
        <v>3</v>
      </c>
      <c r="F791" s="581">
        <v>400</v>
      </c>
      <c r="G791" s="598">
        <v>27.5</v>
      </c>
      <c r="H791" s="594">
        <v>9.0899999999999995E-2</v>
      </c>
      <c r="I791" s="594">
        <v>0.161</v>
      </c>
      <c r="J791" s="594">
        <v>1.8320000000000001</v>
      </c>
      <c r="K791" s="594">
        <v>0.20699999999999999</v>
      </c>
      <c r="L791" s="594">
        <v>0.753</v>
      </c>
      <c r="M791" s="594">
        <v>0.753</v>
      </c>
      <c r="N791" s="594">
        <v>0.14399999999999999</v>
      </c>
      <c r="O791" s="594">
        <v>3.6299999999999999E-2</v>
      </c>
      <c r="P791" s="595">
        <v>0.183</v>
      </c>
      <c r="Q791" s="606">
        <v>0.183</v>
      </c>
      <c r="R791" s="606">
        <v>0.183</v>
      </c>
      <c r="S791" s="591">
        <v>20</v>
      </c>
      <c r="T791" s="595">
        <v>1.5049999999999999</v>
      </c>
      <c r="U791" s="595">
        <v>9.6</v>
      </c>
      <c r="V791" s="595">
        <v>0.38400000000000001</v>
      </c>
      <c r="W791" s="595"/>
      <c r="X791" s="595"/>
      <c r="Y791" s="595"/>
      <c r="Z791" s="595">
        <v>1.4999999999999999E-2</v>
      </c>
      <c r="AA791" s="595">
        <v>5.3999999999999999E-2</v>
      </c>
      <c r="AB791" s="581">
        <v>0.61</v>
      </c>
      <c r="AC791" s="581">
        <v>0.01</v>
      </c>
      <c r="AD791" s="592">
        <v>0.55000000000000004</v>
      </c>
      <c r="AI791"/>
      <c r="AJ791"/>
    </row>
    <row r="792" spans="1:36" ht="45" x14ac:dyDescent="0.2">
      <c r="A792" s="510">
        <v>791</v>
      </c>
      <c r="B792" s="511" t="s">
        <v>1830</v>
      </c>
      <c r="C792" s="593" t="s">
        <v>2170</v>
      </c>
      <c r="D792" s="510">
        <v>50</v>
      </c>
      <c r="E792" s="510">
        <v>3</v>
      </c>
      <c r="F792" s="581">
        <v>380</v>
      </c>
      <c r="G792" s="598">
        <v>25.5</v>
      </c>
      <c r="H792" s="594">
        <v>9.0899999999999995E-2</v>
      </c>
      <c r="I792" s="594">
        <v>0.161</v>
      </c>
      <c r="J792" s="594">
        <v>1.8320000000000001</v>
      </c>
      <c r="K792" s="594">
        <v>0.20699999999999999</v>
      </c>
      <c r="L792" s="594">
        <v>0.753</v>
      </c>
      <c r="M792" s="594">
        <v>0.753</v>
      </c>
      <c r="N792" s="594">
        <v>0.14399999999999999</v>
      </c>
      <c r="O792" s="594">
        <v>3.6299999999999999E-2</v>
      </c>
      <c r="P792" s="595">
        <v>0.183</v>
      </c>
      <c r="Q792" s="606">
        <v>0.183</v>
      </c>
      <c r="R792" s="606">
        <v>0.183</v>
      </c>
      <c r="S792" s="591">
        <v>20</v>
      </c>
      <c r="T792" s="595">
        <v>1.5049999999999999</v>
      </c>
      <c r="U792" s="595">
        <v>9.6</v>
      </c>
      <c r="V792" s="595">
        <v>0.38400000000000001</v>
      </c>
      <c r="W792" s="595"/>
      <c r="X792" s="595"/>
      <c r="Y792" s="595"/>
      <c r="Z792" s="595">
        <v>1.4999999999999999E-2</v>
      </c>
      <c r="AA792" s="595">
        <v>5.3999999999999999E-2</v>
      </c>
      <c r="AB792" s="581">
        <v>0.61</v>
      </c>
      <c r="AC792" s="581">
        <v>0.01</v>
      </c>
      <c r="AD792" s="592">
        <v>0.55000000000000004</v>
      </c>
      <c r="AI792"/>
      <c r="AJ792"/>
    </row>
    <row r="793" spans="1:36" ht="45" x14ac:dyDescent="0.2">
      <c r="A793" s="510">
        <v>792</v>
      </c>
      <c r="B793" s="511" t="s">
        <v>1830</v>
      </c>
      <c r="C793" s="593" t="s">
        <v>2171</v>
      </c>
      <c r="D793" s="510">
        <v>50</v>
      </c>
      <c r="E793" s="510">
        <v>3</v>
      </c>
      <c r="F793" s="581">
        <v>400</v>
      </c>
      <c r="G793" s="598">
        <v>25.5</v>
      </c>
      <c r="H793" s="594">
        <v>9.0899999999999995E-2</v>
      </c>
      <c r="I793" s="594">
        <v>0.161</v>
      </c>
      <c r="J793" s="594">
        <v>1.8320000000000001</v>
      </c>
      <c r="K793" s="594">
        <v>0.20699999999999999</v>
      </c>
      <c r="L793" s="594">
        <v>0.753</v>
      </c>
      <c r="M793" s="594">
        <v>0.753</v>
      </c>
      <c r="N793" s="594">
        <v>0.14399999999999999</v>
      </c>
      <c r="O793" s="594">
        <v>3.6299999999999999E-2</v>
      </c>
      <c r="P793" s="595">
        <v>0.183</v>
      </c>
      <c r="Q793" s="606">
        <v>0.183</v>
      </c>
      <c r="R793" s="606">
        <v>0.183</v>
      </c>
      <c r="S793" s="591">
        <v>20</v>
      </c>
      <c r="T793" s="595">
        <v>1.5049999999999999</v>
      </c>
      <c r="U793" s="595">
        <v>9.6</v>
      </c>
      <c r="V793" s="595">
        <v>0.38400000000000001</v>
      </c>
      <c r="W793" s="595"/>
      <c r="X793" s="595"/>
      <c r="Y793" s="595"/>
      <c r="Z793" s="595">
        <v>1.4999999999999999E-2</v>
      </c>
      <c r="AA793" s="595">
        <v>5.3999999999999999E-2</v>
      </c>
      <c r="AB793" s="581">
        <v>0.61</v>
      </c>
      <c r="AC793" s="581">
        <v>0.01</v>
      </c>
      <c r="AD793" s="592">
        <v>0.55000000000000004</v>
      </c>
      <c r="AI793"/>
      <c r="AJ793"/>
    </row>
    <row r="794" spans="1:36" ht="30" x14ac:dyDescent="0.2">
      <c r="A794" s="510">
        <v>793</v>
      </c>
      <c r="B794" s="511" t="s">
        <v>1830</v>
      </c>
      <c r="C794" s="593" t="s">
        <v>2172</v>
      </c>
      <c r="D794" s="510">
        <v>50</v>
      </c>
      <c r="E794" s="510">
        <v>3</v>
      </c>
      <c r="F794" s="581">
        <v>380</v>
      </c>
      <c r="G794" s="598">
        <v>25</v>
      </c>
      <c r="H794" s="594">
        <v>9.0899999999999995E-2</v>
      </c>
      <c r="I794" s="594">
        <v>0.161</v>
      </c>
      <c r="J794" s="594">
        <v>1.8320000000000001</v>
      </c>
      <c r="K794" s="594">
        <v>0.20699999999999999</v>
      </c>
      <c r="L794" s="594">
        <v>0.753</v>
      </c>
      <c r="M794" s="594">
        <v>0.753</v>
      </c>
      <c r="N794" s="594">
        <v>0.14399999999999999</v>
      </c>
      <c r="O794" s="594">
        <v>3.6299999999999999E-2</v>
      </c>
      <c r="P794" s="595">
        <v>0.183</v>
      </c>
      <c r="Q794" s="606">
        <v>0.183</v>
      </c>
      <c r="R794" s="606">
        <v>0.183</v>
      </c>
      <c r="S794" s="591">
        <v>20</v>
      </c>
      <c r="T794" s="595">
        <v>1.5049999999999999</v>
      </c>
      <c r="U794" s="595">
        <v>9.6</v>
      </c>
      <c r="V794" s="595">
        <v>0.38400000000000001</v>
      </c>
      <c r="W794" s="595"/>
      <c r="X794" s="595"/>
      <c r="Y794" s="595"/>
      <c r="Z794" s="595">
        <v>1.4999999999999999E-2</v>
      </c>
      <c r="AA794" s="595">
        <v>5.3999999999999999E-2</v>
      </c>
      <c r="AB794" s="581">
        <v>0.61</v>
      </c>
      <c r="AC794" s="581">
        <v>0.01</v>
      </c>
      <c r="AD794" s="592">
        <v>0.55000000000000004</v>
      </c>
      <c r="AI794"/>
      <c r="AJ794"/>
    </row>
    <row r="795" spans="1:36" ht="30" x14ac:dyDescent="0.2">
      <c r="A795" s="510">
        <v>794</v>
      </c>
      <c r="B795" s="511" t="s">
        <v>1830</v>
      </c>
      <c r="C795" s="593" t="s">
        <v>2173</v>
      </c>
      <c r="D795" s="510">
        <v>50</v>
      </c>
      <c r="E795" s="510">
        <v>3</v>
      </c>
      <c r="F795" s="581">
        <v>400</v>
      </c>
      <c r="G795" s="598">
        <v>25</v>
      </c>
      <c r="H795" s="594">
        <v>9.0899999999999995E-2</v>
      </c>
      <c r="I795" s="594">
        <v>0.161</v>
      </c>
      <c r="J795" s="594">
        <v>1.8320000000000001</v>
      </c>
      <c r="K795" s="594">
        <v>0.20699999999999999</v>
      </c>
      <c r="L795" s="594">
        <v>0.753</v>
      </c>
      <c r="M795" s="594">
        <v>0.753</v>
      </c>
      <c r="N795" s="594">
        <v>0.14399999999999999</v>
      </c>
      <c r="O795" s="594">
        <v>3.6299999999999999E-2</v>
      </c>
      <c r="P795" s="595">
        <v>0.183</v>
      </c>
      <c r="Q795" s="606">
        <v>0.183</v>
      </c>
      <c r="R795" s="606">
        <v>0.183</v>
      </c>
      <c r="S795" s="591">
        <v>20</v>
      </c>
      <c r="T795" s="595">
        <v>1.5049999999999999</v>
      </c>
      <c r="U795" s="595">
        <v>9.6</v>
      </c>
      <c r="V795" s="595">
        <v>0.38400000000000001</v>
      </c>
      <c r="W795" s="595"/>
      <c r="X795" s="595"/>
      <c r="Y795" s="595"/>
      <c r="Z795" s="595">
        <v>1.4999999999999999E-2</v>
      </c>
      <c r="AA795" s="595">
        <v>5.3999999999999999E-2</v>
      </c>
      <c r="AB795" s="581">
        <v>0.61</v>
      </c>
      <c r="AC795" s="581">
        <v>0.01</v>
      </c>
      <c r="AD795" s="592">
        <v>0.55000000000000004</v>
      </c>
      <c r="AI795"/>
      <c r="AJ795"/>
    </row>
    <row r="796" spans="1:36" ht="30" x14ac:dyDescent="0.2">
      <c r="A796" s="510">
        <v>795</v>
      </c>
      <c r="B796" s="511" t="s">
        <v>1830</v>
      </c>
      <c r="C796" s="593" t="s">
        <v>2174</v>
      </c>
      <c r="D796" s="510">
        <v>50</v>
      </c>
      <c r="E796" s="510">
        <v>3</v>
      </c>
      <c r="F796" s="581">
        <v>380</v>
      </c>
      <c r="G796" s="598">
        <v>23</v>
      </c>
      <c r="H796" s="594">
        <v>9.0899999999999995E-2</v>
      </c>
      <c r="I796" s="594">
        <v>0.161</v>
      </c>
      <c r="J796" s="594">
        <v>1.8320000000000001</v>
      </c>
      <c r="K796" s="594">
        <v>0.20699999999999999</v>
      </c>
      <c r="L796" s="594">
        <v>0.753</v>
      </c>
      <c r="M796" s="594">
        <v>0.753</v>
      </c>
      <c r="N796" s="594">
        <v>0.14399999999999999</v>
      </c>
      <c r="O796" s="594">
        <v>3.6299999999999999E-2</v>
      </c>
      <c r="P796" s="595">
        <v>0.183</v>
      </c>
      <c r="Q796" s="606">
        <v>0.183</v>
      </c>
      <c r="R796" s="606">
        <v>0.183</v>
      </c>
      <c r="S796" s="591">
        <v>20</v>
      </c>
      <c r="T796" s="595">
        <v>1.5049999999999999</v>
      </c>
      <c r="U796" s="595">
        <v>9.6</v>
      </c>
      <c r="V796" s="595">
        <v>0.38400000000000001</v>
      </c>
      <c r="W796" s="595"/>
      <c r="X796" s="595"/>
      <c r="Y796" s="595"/>
      <c r="Z796" s="595">
        <v>1.4999999999999999E-2</v>
      </c>
      <c r="AA796" s="595">
        <v>5.3999999999999999E-2</v>
      </c>
      <c r="AB796" s="581">
        <v>0.61</v>
      </c>
      <c r="AC796" s="581">
        <v>0.01</v>
      </c>
      <c r="AD796" s="592">
        <v>0.55000000000000004</v>
      </c>
      <c r="AI796"/>
      <c r="AJ796"/>
    </row>
    <row r="797" spans="1:36" ht="30" x14ac:dyDescent="0.2">
      <c r="A797" s="510">
        <v>796</v>
      </c>
      <c r="B797" s="511" t="s">
        <v>1830</v>
      </c>
      <c r="C797" s="593" t="s">
        <v>2175</v>
      </c>
      <c r="D797" s="510">
        <v>50</v>
      </c>
      <c r="E797" s="510">
        <v>3</v>
      </c>
      <c r="F797" s="581">
        <v>400</v>
      </c>
      <c r="G797" s="598">
        <v>23</v>
      </c>
      <c r="H797" s="594">
        <v>9.0899999999999995E-2</v>
      </c>
      <c r="I797" s="594">
        <v>0.161</v>
      </c>
      <c r="J797" s="594">
        <v>1.8320000000000001</v>
      </c>
      <c r="K797" s="594">
        <v>0.20699999999999999</v>
      </c>
      <c r="L797" s="594">
        <v>0.753</v>
      </c>
      <c r="M797" s="594">
        <v>0.753</v>
      </c>
      <c r="N797" s="594">
        <v>0.14399999999999999</v>
      </c>
      <c r="O797" s="594">
        <v>3.6299999999999999E-2</v>
      </c>
      <c r="P797" s="595">
        <v>0.183</v>
      </c>
      <c r="Q797" s="606">
        <v>0.183</v>
      </c>
      <c r="R797" s="606">
        <v>0.183</v>
      </c>
      <c r="S797" s="591">
        <v>20</v>
      </c>
      <c r="T797" s="595">
        <v>1.5049999999999999</v>
      </c>
      <c r="U797" s="595">
        <v>9.6</v>
      </c>
      <c r="V797" s="595">
        <v>0.38400000000000001</v>
      </c>
      <c r="W797" s="595"/>
      <c r="X797" s="595"/>
      <c r="Y797" s="595"/>
      <c r="Z797" s="595">
        <v>1.4999999999999999E-2</v>
      </c>
      <c r="AA797" s="595">
        <v>5.3999999999999999E-2</v>
      </c>
      <c r="AB797" s="581">
        <v>0.61</v>
      </c>
      <c r="AC797" s="581">
        <v>0.01</v>
      </c>
      <c r="AD797" s="592">
        <v>0.55000000000000004</v>
      </c>
      <c r="AI797"/>
      <c r="AJ797"/>
    </row>
    <row r="798" spans="1:36" ht="30" x14ac:dyDescent="0.2">
      <c r="A798" s="510">
        <v>797</v>
      </c>
      <c r="B798" s="511" t="s">
        <v>1830</v>
      </c>
      <c r="C798" s="593" t="s">
        <v>2176</v>
      </c>
      <c r="D798" s="510">
        <v>50</v>
      </c>
      <c r="E798" s="510">
        <v>3</v>
      </c>
      <c r="F798" s="581">
        <v>380</v>
      </c>
      <c r="G798" s="598">
        <v>20</v>
      </c>
      <c r="H798" s="594">
        <v>9.0899999999999995E-2</v>
      </c>
      <c r="I798" s="594">
        <v>0.161</v>
      </c>
      <c r="J798" s="594">
        <v>1.8320000000000001</v>
      </c>
      <c r="K798" s="594">
        <v>0.20699999999999999</v>
      </c>
      <c r="L798" s="594">
        <v>0.753</v>
      </c>
      <c r="M798" s="594">
        <v>0.753</v>
      </c>
      <c r="N798" s="594">
        <v>0.14399999999999999</v>
      </c>
      <c r="O798" s="594">
        <v>3.6299999999999999E-2</v>
      </c>
      <c r="P798" s="595">
        <v>0.183</v>
      </c>
      <c r="Q798" s="606">
        <v>0.183</v>
      </c>
      <c r="R798" s="606">
        <v>0.183</v>
      </c>
      <c r="S798" s="591">
        <v>20</v>
      </c>
      <c r="T798" s="595">
        <v>1.5049999999999999</v>
      </c>
      <c r="U798" s="595">
        <v>9.6</v>
      </c>
      <c r="V798" s="595">
        <v>0.38400000000000001</v>
      </c>
      <c r="W798" s="595"/>
      <c r="X798" s="595"/>
      <c r="Y798" s="595"/>
      <c r="Z798" s="595">
        <v>1.4999999999999999E-2</v>
      </c>
      <c r="AA798" s="595">
        <v>5.3999999999999999E-2</v>
      </c>
      <c r="AB798" s="581">
        <v>0.61</v>
      </c>
      <c r="AC798" s="581">
        <v>0.01</v>
      </c>
      <c r="AD798" s="592">
        <v>0.55000000000000004</v>
      </c>
      <c r="AI798"/>
      <c r="AJ798"/>
    </row>
    <row r="799" spans="1:36" ht="30" x14ac:dyDescent="0.2">
      <c r="A799" s="510">
        <v>798</v>
      </c>
      <c r="B799" s="511" t="s">
        <v>1830</v>
      </c>
      <c r="C799" s="593" t="s">
        <v>2177</v>
      </c>
      <c r="D799" s="510">
        <v>50</v>
      </c>
      <c r="E799" s="510">
        <v>3</v>
      </c>
      <c r="F799" s="581">
        <v>400</v>
      </c>
      <c r="G799" s="598">
        <v>20</v>
      </c>
      <c r="H799" s="594">
        <v>9.0899999999999995E-2</v>
      </c>
      <c r="I799" s="594">
        <v>0.161</v>
      </c>
      <c r="J799" s="594">
        <v>1.8320000000000001</v>
      </c>
      <c r="K799" s="594">
        <v>0.20699999999999999</v>
      </c>
      <c r="L799" s="594">
        <v>0.753</v>
      </c>
      <c r="M799" s="594">
        <v>0.753</v>
      </c>
      <c r="N799" s="594">
        <v>0.14399999999999999</v>
      </c>
      <c r="O799" s="594">
        <v>3.6299999999999999E-2</v>
      </c>
      <c r="P799" s="595">
        <v>0.183</v>
      </c>
      <c r="Q799" s="606">
        <v>0.183</v>
      </c>
      <c r="R799" s="606">
        <v>0.183</v>
      </c>
      <c r="S799" s="591">
        <v>20</v>
      </c>
      <c r="T799" s="595">
        <v>1.5049999999999999</v>
      </c>
      <c r="U799" s="595">
        <v>9.6</v>
      </c>
      <c r="V799" s="595">
        <v>0.38400000000000001</v>
      </c>
      <c r="W799" s="595"/>
      <c r="X799" s="595"/>
      <c r="Y799" s="595"/>
      <c r="Z799" s="595">
        <v>1.4999999999999999E-2</v>
      </c>
      <c r="AA799" s="595">
        <v>5.3999999999999999E-2</v>
      </c>
      <c r="AB799" s="581">
        <v>0.61</v>
      </c>
      <c r="AC799" s="581">
        <v>0.01</v>
      </c>
      <c r="AD799" s="592">
        <v>0.55000000000000004</v>
      </c>
      <c r="AI799"/>
      <c r="AJ799"/>
    </row>
    <row r="800" spans="1:36" ht="45" x14ac:dyDescent="0.2">
      <c r="A800" s="510">
        <v>799</v>
      </c>
      <c r="B800" s="511" t="s">
        <v>1830</v>
      </c>
      <c r="C800" s="593" t="s">
        <v>2178</v>
      </c>
      <c r="D800" s="510">
        <v>50</v>
      </c>
      <c r="E800" s="510">
        <v>3</v>
      </c>
      <c r="F800" s="581">
        <v>380</v>
      </c>
      <c r="G800" s="598">
        <v>33</v>
      </c>
      <c r="H800" s="594">
        <v>8.4199999999999997E-2</v>
      </c>
      <c r="I800" s="594">
        <v>0.14799999999999999</v>
      </c>
      <c r="J800" s="594">
        <v>1.579</v>
      </c>
      <c r="K800" s="594">
        <v>0.183</v>
      </c>
      <c r="L800" s="594">
        <v>0.68100000000000005</v>
      </c>
      <c r="M800" s="594">
        <v>0.68100000000000005</v>
      </c>
      <c r="N800" s="594">
        <v>0.128</v>
      </c>
      <c r="O800" s="594">
        <v>3.1699999999999999E-2</v>
      </c>
      <c r="P800" s="595">
        <v>0.14099999999999999</v>
      </c>
      <c r="Q800" s="606">
        <v>0.14099999999999999</v>
      </c>
      <c r="R800" s="606">
        <v>0.14099999999999999</v>
      </c>
      <c r="S800" s="591">
        <v>20</v>
      </c>
      <c r="T800" s="595">
        <v>1.75</v>
      </c>
      <c r="U800" s="595">
        <v>9.6</v>
      </c>
      <c r="V800" s="595">
        <v>0.38400000000000001</v>
      </c>
      <c r="W800" s="595"/>
      <c r="X800" s="595"/>
      <c r="Y800" s="595"/>
      <c r="Z800" s="595">
        <v>1.2999999999999999E-2</v>
      </c>
      <c r="AA800" s="595">
        <v>5.0999999999999997E-2</v>
      </c>
      <c r="AB800" s="581">
        <v>0.54</v>
      </c>
      <c r="AC800" s="581">
        <v>0.01</v>
      </c>
      <c r="AD800" s="592">
        <v>0.63</v>
      </c>
      <c r="AI800"/>
      <c r="AJ800"/>
    </row>
    <row r="801" spans="1:36" ht="45" x14ac:dyDescent="0.2">
      <c r="A801" s="510">
        <v>800</v>
      </c>
      <c r="B801" s="511" t="s">
        <v>1830</v>
      </c>
      <c r="C801" s="593" t="s">
        <v>2178</v>
      </c>
      <c r="D801" s="510">
        <v>50</v>
      </c>
      <c r="E801" s="510">
        <v>3</v>
      </c>
      <c r="F801" s="581">
        <v>400</v>
      </c>
      <c r="G801" s="598">
        <v>33</v>
      </c>
      <c r="H801" s="594">
        <v>8.4199999999999997E-2</v>
      </c>
      <c r="I801" s="594">
        <v>0.14799999999999999</v>
      </c>
      <c r="J801" s="594">
        <v>1.579</v>
      </c>
      <c r="K801" s="594">
        <v>0.183</v>
      </c>
      <c r="L801" s="594">
        <v>0.68100000000000005</v>
      </c>
      <c r="M801" s="594">
        <v>0.68100000000000005</v>
      </c>
      <c r="N801" s="594">
        <v>0.128</v>
      </c>
      <c r="O801" s="594">
        <v>3.1699999999999999E-2</v>
      </c>
      <c r="P801" s="595">
        <v>0.14099999999999999</v>
      </c>
      <c r="Q801" s="606">
        <v>0.14099999999999999</v>
      </c>
      <c r="R801" s="606">
        <v>0.14099999999999999</v>
      </c>
      <c r="S801" s="591">
        <v>20</v>
      </c>
      <c r="T801" s="595">
        <v>1.75</v>
      </c>
      <c r="U801" s="595">
        <v>9.6</v>
      </c>
      <c r="V801" s="595">
        <v>0.38400000000000001</v>
      </c>
      <c r="W801" s="595"/>
      <c r="X801" s="595"/>
      <c r="Y801" s="595"/>
      <c r="Z801" s="595">
        <v>1.2999999999999999E-2</v>
      </c>
      <c r="AA801" s="595">
        <v>5.0999999999999997E-2</v>
      </c>
      <c r="AB801" s="581">
        <v>0.54</v>
      </c>
      <c r="AC801" s="581">
        <v>0.01</v>
      </c>
      <c r="AD801" s="592">
        <v>0.63</v>
      </c>
      <c r="AI801"/>
      <c r="AJ801"/>
    </row>
    <row r="802" spans="1:36" ht="45" x14ac:dyDescent="0.2">
      <c r="A802" s="510">
        <v>801</v>
      </c>
      <c r="B802" s="511" t="s">
        <v>1830</v>
      </c>
      <c r="C802" s="593" t="s">
        <v>2179</v>
      </c>
      <c r="D802" s="510">
        <v>50</v>
      </c>
      <c r="E802" s="510">
        <v>3</v>
      </c>
      <c r="F802" s="581">
        <v>380</v>
      </c>
      <c r="G802" s="598">
        <v>30.5</v>
      </c>
      <c r="H802" s="594">
        <v>8.4199999999999997E-2</v>
      </c>
      <c r="I802" s="594">
        <v>0.14799999999999999</v>
      </c>
      <c r="J802" s="594">
        <v>1.579</v>
      </c>
      <c r="K802" s="594">
        <v>0.183</v>
      </c>
      <c r="L802" s="594">
        <v>0.68100000000000005</v>
      </c>
      <c r="M802" s="594">
        <v>0.68100000000000005</v>
      </c>
      <c r="N802" s="594">
        <v>0.128</v>
      </c>
      <c r="O802" s="594">
        <v>3.1699999999999999E-2</v>
      </c>
      <c r="P802" s="595">
        <v>0.14099999999999999</v>
      </c>
      <c r="Q802" s="606">
        <v>0.14099999999999999</v>
      </c>
      <c r="R802" s="606">
        <v>0.14099999999999999</v>
      </c>
      <c r="S802" s="591">
        <v>20</v>
      </c>
      <c r="T802" s="595">
        <v>1.75</v>
      </c>
      <c r="U802" s="595">
        <v>9.6</v>
      </c>
      <c r="V802" s="595">
        <v>0.38400000000000001</v>
      </c>
      <c r="W802" s="595"/>
      <c r="X802" s="595"/>
      <c r="Y802" s="595"/>
      <c r="Z802" s="595">
        <v>1.2999999999999999E-2</v>
      </c>
      <c r="AA802" s="595">
        <v>5.0999999999999997E-2</v>
      </c>
      <c r="AB802" s="581">
        <v>0.54</v>
      </c>
      <c r="AC802" s="581">
        <v>0.01</v>
      </c>
      <c r="AD802" s="592">
        <v>0.63</v>
      </c>
      <c r="AI802"/>
      <c r="AJ802"/>
    </row>
    <row r="803" spans="1:36" ht="45" x14ac:dyDescent="0.2">
      <c r="A803" s="510">
        <v>802</v>
      </c>
      <c r="B803" s="511" t="s">
        <v>1830</v>
      </c>
      <c r="C803" s="593" t="s">
        <v>2180</v>
      </c>
      <c r="D803" s="510">
        <v>50</v>
      </c>
      <c r="E803" s="510">
        <v>3</v>
      </c>
      <c r="F803" s="581">
        <v>400</v>
      </c>
      <c r="G803" s="598">
        <v>30.5</v>
      </c>
      <c r="H803" s="594">
        <v>8.4199999999999997E-2</v>
      </c>
      <c r="I803" s="594">
        <v>0.14799999999999999</v>
      </c>
      <c r="J803" s="594">
        <v>1.579</v>
      </c>
      <c r="K803" s="594">
        <v>0.183</v>
      </c>
      <c r="L803" s="594">
        <v>0.68100000000000005</v>
      </c>
      <c r="M803" s="594">
        <v>0.68100000000000005</v>
      </c>
      <c r="N803" s="594">
        <v>0.128</v>
      </c>
      <c r="O803" s="594">
        <v>3.1699999999999999E-2</v>
      </c>
      <c r="P803" s="595">
        <v>0.14099999999999999</v>
      </c>
      <c r="Q803" s="606">
        <v>0.14099999999999999</v>
      </c>
      <c r="R803" s="606">
        <v>0.14099999999999999</v>
      </c>
      <c r="S803" s="591">
        <v>20</v>
      </c>
      <c r="T803" s="595">
        <v>1.75</v>
      </c>
      <c r="U803" s="595">
        <v>9.6</v>
      </c>
      <c r="V803" s="595">
        <v>0.38400000000000001</v>
      </c>
      <c r="W803" s="595"/>
      <c r="X803" s="595"/>
      <c r="Y803" s="595"/>
      <c r="Z803" s="595">
        <v>1.2999999999999999E-2</v>
      </c>
      <c r="AA803" s="595">
        <v>5.0999999999999997E-2</v>
      </c>
      <c r="AB803" s="581">
        <v>0.54</v>
      </c>
      <c r="AC803" s="581">
        <v>0.01</v>
      </c>
      <c r="AD803" s="592">
        <v>0.63</v>
      </c>
      <c r="AI803"/>
      <c r="AJ803"/>
    </row>
    <row r="804" spans="1:36" ht="30" x14ac:dyDescent="0.2">
      <c r="A804" s="510">
        <v>803</v>
      </c>
      <c r="B804" s="511" t="s">
        <v>1830</v>
      </c>
      <c r="C804" s="593" t="s">
        <v>2181</v>
      </c>
      <c r="D804" s="510">
        <v>50</v>
      </c>
      <c r="E804" s="510">
        <v>3</v>
      </c>
      <c r="F804" s="581">
        <v>380</v>
      </c>
      <c r="G804" s="598">
        <v>30</v>
      </c>
      <c r="H804" s="594">
        <v>8.4199999999999997E-2</v>
      </c>
      <c r="I804" s="594">
        <v>0.14799999999999999</v>
      </c>
      <c r="J804" s="594">
        <v>1.579</v>
      </c>
      <c r="K804" s="594">
        <v>0.183</v>
      </c>
      <c r="L804" s="594">
        <v>0.68100000000000005</v>
      </c>
      <c r="M804" s="594">
        <v>0.68100000000000005</v>
      </c>
      <c r="N804" s="594">
        <v>0.128</v>
      </c>
      <c r="O804" s="594">
        <v>3.1699999999999999E-2</v>
      </c>
      <c r="P804" s="595">
        <v>0.14099999999999999</v>
      </c>
      <c r="Q804" s="606">
        <v>0.14099999999999999</v>
      </c>
      <c r="R804" s="606">
        <v>0.14099999999999999</v>
      </c>
      <c r="S804" s="591">
        <v>20</v>
      </c>
      <c r="T804" s="595">
        <v>1.75</v>
      </c>
      <c r="U804" s="595">
        <v>9.6</v>
      </c>
      <c r="V804" s="595">
        <v>0.38400000000000001</v>
      </c>
      <c r="W804" s="595"/>
      <c r="X804" s="595"/>
      <c r="Y804" s="595"/>
      <c r="Z804" s="595">
        <v>1.2999999999999999E-2</v>
      </c>
      <c r="AA804" s="595">
        <v>5.0999999999999997E-2</v>
      </c>
      <c r="AB804" s="581">
        <v>0.54</v>
      </c>
      <c r="AC804" s="581">
        <v>0.01</v>
      </c>
      <c r="AD804" s="592">
        <v>0.63</v>
      </c>
      <c r="AI804"/>
      <c r="AJ804"/>
    </row>
    <row r="805" spans="1:36" ht="30" x14ac:dyDescent="0.2">
      <c r="A805" s="510">
        <v>804</v>
      </c>
      <c r="B805" s="511" t="s">
        <v>1830</v>
      </c>
      <c r="C805" s="593" t="s">
        <v>2182</v>
      </c>
      <c r="D805" s="510">
        <v>50</v>
      </c>
      <c r="E805" s="510">
        <v>3</v>
      </c>
      <c r="F805" s="581">
        <v>400</v>
      </c>
      <c r="G805" s="598">
        <v>30</v>
      </c>
      <c r="H805" s="594">
        <v>8.4199999999999997E-2</v>
      </c>
      <c r="I805" s="594">
        <v>0.14799999999999999</v>
      </c>
      <c r="J805" s="594">
        <v>1.579</v>
      </c>
      <c r="K805" s="594">
        <v>0.183</v>
      </c>
      <c r="L805" s="594">
        <v>0.68100000000000005</v>
      </c>
      <c r="M805" s="594">
        <v>0.68100000000000005</v>
      </c>
      <c r="N805" s="594">
        <v>0.128</v>
      </c>
      <c r="O805" s="594">
        <v>3.1699999999999999E-2</v>
      </c>
      <c r="P805" s="595">
        <v>0.14099999999999999</v>
      </c>
      <c r="Q805" s="606">
        <v>0.14099999999999999</v>
      </c>
      <c r="R805" s="606">
        <v>0.14099999999999999</v>
      </c>
      <c r="S805" s="591">
        <v>20</v>
      </c>
      <c r="T805" s="595">
        <v>1.75</v>
      </c>
      <c r="U805" s="595">
        <v>9.6</v>
      </c>
      <c r="V805" s="595">
        <v>0.38400000000000001</v>
      </c>
      <c r="W805" s="595"/>
      <c r="X805" s="595"/>
      <c r="Y805" s="595"/>
      <c r="Z805" s="595">
        <v>1.2999999999999999E-2</v>
      </c>
      <c r="AA805" s="595">
        <v>5.0999999999999997E-2</v>
      </c>
      <c r="AB805" s="581">
        <v>0.54</v>
      </c>
      <c r="AC805" s="581">
        <v>0.01</v>
      </c>
      <c r="AD805" s="592">
        <v>0.63</v>
      </c>
      <c r="AI805"/>
      <c r="AJ805"/>
    </row>
    <row r="806" spans="1:36" ht="30" x14ac:dyDescent="0.2">
      <c r="A806" s="510">
        <v>805</v>
      </c>
      <c r="B806" s="511" t="s">
        <v>1830</v>
      </c>
      <c r="C806" s="593" t="s">
        <v>2183</v>
      </c>
      <c r="D806" s="510">
        <v>50</v>
      </c>
      <c r="E806" s="510">
        <v>3</v>
      </c>
      <c r="F806" s="581">
        <v>380</v>
      </c>
      <c r="G806" s="598">
        <v>26</v>
      </c>
      <c r="H806" s="594">
        <v>8.4199999999999997E-2</v>
      </c>
      <c r="I806" s="594">
        <v>0.14799999999999999</v>
      </c>
      <c r="J806" s="594">
        <v>1.579</v>
      </c>
      <c r="K806" s="594">
        <v>0.183</v>
      </c>
      <c r="L806" s="594">
        <v>0.68100000000000005</v>
      </c>
      <c r="M806" s="594">
        <v>0.68100000000000005</v>
      </c>
      <c r="N806" s="594">
        <v>0.128</v>
      </c>
      <c r="O806" s="594">
        <v>3.1699999999999999E-2</v>
      </c>
      <c r="P806" s="595">
        <v>0.14099999999999999</v>
      </c>
      <c r="Q806" s="606">
        <v>0.14099999999999999</v>
      </c>
      <c r="R806" s="606">
        <v>0.14099999999999999</v>
      </c>
      <c r="S806" s="591">
        <v>20</v>
      </c>
      <c r="T806" s="595">
        <v>1.75</v>
      </c>
      <c r="U806" s="595">
        <v>9.6</v>
      </c>
      <c r="V806" s="595">
        <v>0.38400000000000001</v>
      </c>
      <c r="W806" s="595"/>
      <c r="X806" s="595"/>
      <c r="Y806" s="595"/>
      <c r="Z806" s="595">
        <v>1.2999999999999999E-2</v>
      </c>
      <c r="AA806" s="595">
        <v>5.0999999999999997E-2</v>
      </c>
      <c r="AB806" s="581">
        <v>0.54</v>
      </c>
      <c r="AC806" s="581">
        <v>0.01</v>
      </c>
      <c r="AD806" s="592">
        <v>0.63</v>
      </c>
      <c r="AI806"/>
      <c r="AJ806"/>
    </row>
    <row r="807" spans="1:36" ht="30" x14ac:dyDescent="0.2">
      <c r="A807" s="510">
        <v>806</v>
      </c>
      <c r="B807" s="511" t="s">
        <v>1830</v>
      </c>
      <c r="C807" s="593" t="s">
        <v>2184</v>
      </c>
      <c r="D807" s="510">
        <v>50</v>
      </c>
      <c r="E807" s="510">
        <v>3</v>
      </c>
      <c r="F807" s="581">
        <v>400</v>
      </c>
      <c r="G807" s="598">
        <v>26</v>
      </c>
      <c r="H807" s="594">
        <v>8.4199999999999997E-2</v>
      </c>
      <c r="I807" s="594">
        <v>0.14799999999999999</v>
      </c>
      <c r="J807" s="594">
        <v>1.579</v>
      </c>
      <c r="K807" s="594">
        <v>0.183</v>
      </c>
      <c r="L807" s="594">
        <v>0.68100000000000005</v>
      </c>
      <c r="M807" s="594">
        <v>0.68100000000000005</v>
      </c>
      <c r="N807" s="594">
        <v>0.128</v>
      </c>
      <c r="O807" s="594">
        <v>3.1699999999999999E-2</v>
      </c>
      <c r="P807" s="595">
        <v>0.14099999999999999</v>
      </c>
      <c r="Q807" s="606">
        <v>0.14099999999999999</v>
      </c>
      <c r="R807" s="606">
        <v>0.14099999999999999</v>
      </c>
      <c r="S807" s="591">
        <v>20</v>
      </c>
      <c r="T807" s="595">
        <v>1.75</v>
      </c>
      <c r="U807" s="595">
        <v>9.6</v>
      </c>
      <c r="V807" s="595">
        <v>0.38400000000000001</v>
      </c>
      <c r="W807" s="595"/>
      <c r="X807" s="595"/>
      <c r="Y807" s="595"/>
      <c r="Z807" s="595">
        <v>1.2999999999999999E-2</v>
      </c>
      <c r="AA807" s="595">
        <v>5.0999999999999997E-2</v>
      </c>
      <c r="AB807" s="581">
        <v>0.54</v>
      </c>
      <c r="AC807" s="581">
        <v>0.01</v>
      </c>
      <c r="AD807" s="592">
        <v>0.63</v>
      </c>
      <c r="AI807"/>
      <c r="AJ807"/>
    </row>
    <row r="808" spans="1:36" ht="30" x14ac:dyDescent="0.2">
      <c r="A808" s="510">
        <v>807</v>
      </c>
      <c r="B808" s="511" t="s">
        <v>1830</v>
      </c>
      <c r="C808" s="593" t="s">
        <v>2185</v>
      </c>
      <c r="D808" s="510">
        <v>50</v>
      </c>
      <c r="E808" s="510">
        <v>3</v>
      </c>
      <c r="F808" s="581">
        <v>380</v>
      </c>
      <c r="G808" s="598">
        <v>24</v>
      </c>
      <c r="H808" s="594">
        <v>8.4199999999999997E-2</v>
      </c>
      <c r="I808" s="594">
        <v>0.14799999999999999</v>
      </c>
      <c r="J808" s="594">
        <v>1.579</v>
      </c>
      <c r="K808" s="594">
        <v>0.183</v>
      </c>
      <c r="L808" s="594">
        <v>0.68100000000000005</v>
      </c>
      <c r="M808" s="594">
        <v>0.68100000000000005</v>
      </c>
      <c r="N808" s="594">
        <v>0.128</v>
      </c>
      <c r="O808" s="594">
        <v>3.1699999999999999E-2</v>
      </c>
      <c r="P808" s="595">
        <v>0.14099999999999999</v>
      </c>
      <c r="Q808" s="606">
        <v>0.14099999999999999</v>
      </c>
      <c r="R808" s="606">
        <v>0.14099999999999999</v>
      </c>
      <c r="S808" s="591">
        <v>20</v>
      </c>
      <c r="T808" s="595">
        <v>1.75</v>
      </c>
      <c r="U808" s="595">
        <v>9.6</v>
      </c>
      <c r="V808" s="595">
        <v>0.38400000000000001</v>
      </c>
      <c r="W808" s="595"/>
      <c r="X808" s="595"/>
      <c r="Y808" s="595"/>
      <c r="Z808" s="595">
        <v>1.2999999999999999E-2</v>
      </c>
      <c r="AA808" s="595">
        <v>5.0999999999999997E-2</v>
      </c>
      <c r="AB808" s="581">
        <v>0.54</v>
      </c>
      <c r="AC808" s="581">
        <v>0.01</v>
      </c>
      <c r="AD808" s="592">
        <v>0.63</v>
      </c>
      <c r="AI808"/>
      <c r="AJ808"/>
    </row>
    <row r="809" spans="1:36" ht="30" x14ac:dyDescent="0.2">
      <c r="A809" s="510">
        <v>808</v>
      </c>
      <c r="B809" s="511" t="s">
        <v>1830</v>
      </c>
      <c r="C809" s="593" t="s">
        <v>2186</v>
      </c>
      <c r="D809" s="510">
        <v>50</v>
      </c>
      <c r="E809" s="510">
        <v>3</v>
      </c>
      <c r="F809" s="581">
        <v>400</v>
      </c>
      <c r="G809" s="598">
        <v>24</v>
      </c>
      <c r="H809" s="594">
        <v>8.4199999999999997E-2</v>
      </c>
      <c r="I809" s="594">
        <v>0.14799999999999999</v>
      </c>
      <c r="J809" s="594">
        <v>1.579</v>
      </c>
      <c r="K809" s="594">
        <v>0.183</v>
      </c>
      <c r="L809" s="594">
        <v>0.68100000000000005</v>
      </c>
      <c r="M809" s="594">
        <v>0.68100000000000005</v>
      </c>
      <c r="N809" s="594">
        <v>0.128</v>
      </c>
      <c r="O809" s="594">
        <v>3.1699999999999999E-2</v>
      </c>
      <c r="P809" s="595">
        <v>0.14099999999999999</v>
      </c>
      <c r="Q809" s="606">
        <v>0.14099999999999999</v>
      </c>
      <c r="R809" s="606">
        <v>0.14099999999999999</v>
      </c>
      <c r="S809" s="591">
        <v>20</v>
      </c>
      <c r="T809" s="595">
        <v>1.75</v>
      </c>
      <c r="U809" s="595">
        <v>9.6</v>
      </c>
      <c r="V809" s="595">
        <v>0.38400000000000001</v>
      </c>
      <c r="W809" s="595"/>
      <c r="X809" s="595"/>
      <c r="Y809" s="595"/>
      <c r="Z809" s="595">
        <v>1.2999999999999999E-2</v>
      </c>
      <c r="AA809" s="595">
        <v>5.0999999999999997E-2</v>
      </c>
      <c r="AB809" s="581">
        <v>0.54</v>
      </c>
      <c r="AC809" s="581">
        <v>0.01</v>
      </c>
      <c r="AD809" s="592">
        <v>0.63</v>
      </c>
      <c r="AI809"/>
      <c r="AJ809"/>
    </row>
    <row r="810" spans="1:36" ht="45" x14ac:dyDescent="0.25">
      <c r="A810" s="510">
        <v>809</v>
      </c>
      <c r="B810" s="511" t="s">
        <v>1830</v>
      </c>
      <c r="C810" s="599" t="s">
        <v>2187</v>
      </c>
      <c r="D810" s="510">
        <v>50</v>
      </c>
      <c r="E810" s="510">
        <v>3</v>
      </c>
      <c r="F810" s="510">
        <v>380</v>
      </c>
      <c r="G810" s="510">
        <v>39</v>
      </c>
      <c r="H810" s="600">
        <v>9.8100000000000007E-2</v>
      </c>
      <c r="I810" s="510">
        <v>0.13699999999999998</v>
      </c>
      <c r="J810" s="510">
        <v>2.7839999999999998</v>
      </c>
      <c r="K810" s="510">
        <v>0.29799999999999999</v>
      </c>
      <c r="L810" s="510">
        <v>0.89300000000000002</v>
      </c>
      <c r="M810" s="510">
        <v>0.89300000000000002</v>
      </c>
      <c r="N810" s="510">
        <v>0.20300000000000001</v>
      </c>
      <c r="O810" s="510">
        <v>2.9900000000000003E-2</v>
      </c>
      <c r="P810" s="510">
        <v>0.10299999999999999</v>
      </c>
      <c r="Q810" s="603">
        <v>0.10299999999999999</v>
      </c>
      <c r="R810" s="603">
        <v>0.10299999999999999</v>
      </c>
      <c r="S810" s="510">
        <v>20</v>
      </c>
      <c r="T810" s="510">
        <v>2.0099999999999998</v>
      </c>
      <c r="U810" s="510">
        <v>10.6</v>
      </c>
      <c r="V810" s="510">
        <v>0.41699999999999998</v>
      </c>
      <c r="W810" s="510"/>
      <c r="X810" s="510"/>
      <c r="Y810" s="510"/>
      <c r="Z810" s="510">
        <v>1.2E-2</v>
      </c>
      <c r="AA810" s="510">
        <v>5.8000000000000003E-2</v>
      </c>
      <c r="AB810" s="510">
        <v>1.35</v>
      </c>
      <c r="AC810" s="510">
        <v>2.5000000000000001E-2</v>
      </c>
      <c r="AD810" s="510">
        <v>0.31</v>
      </c>
      <c r="AI810"/>
      <c r="AJ810"/>
    </row>
    <row r="811" spans="1:36" ht="45" x14ac:dyDescent="0.25">
      <c r="A811" s="510">
        <v>810</v>
      </c>
      <c r="B811" s="511" t="s">
        <v>1830</v>
      </c>
      <c r="C811" s="599" t="s">
        <v>2187</v>
      </c>
      <c r="D811" s="510">
        <v>50</v>
      </c>
      <c r="E811" s="510">
        <v>3</v>
      </c>
      <c r="F811" s="510">
        <v>400</v>
      </c>
      <c r="G811" s="510">
        <v>39</v>
      </c>
      <c r="H811" s="510">
        <v>9.8100000000000007E-2</v>
      </c>
      <c r="I811" s="510">
        <v>0.13699999999999998</v>
      </c>
      <c r="J811" s="510">
        <v>2.7839999999999998</v>
      </c>
      <c r="K811" s="510">
        <v>0.29799999999999999</v>
      </c>
      <c r="L811" s="510">
        <v>0.89300000000000002</v>
      </c>
      <c r="M811" s="510">
        <v>0.89300000000000002</v>
      </c>
      <c r="N811" s="510">
        <v>0.20300000000000001</v>
      </c>
      <c r="O811" s="510">
        <v>2.9900000000000003E-2</v>
      </c>
      <c r="P811" s="510">
        <v>0.10299999999999999</v>
      </c>
      <c r="Q811" s="603">
        <v>0.10299999999999999</v>
      </c>
      <c r="R811" s="603">
        <v>0.10299999999999999</v>
      </c>
      <c r="S811" s="510">
        <v>20</v>
      </c>
      <c r="T811" s="510">
        <v>2.0099999999999998</v>
      </c>
      <c r="U811" s="510">
        <v>10.6</v>
      </c>
      <c r="V811" s="510">
        <v>0.41699999999999998</v>
      </c>
      <c r="W811" s="510"/>
      <c r="X811" s="510"/>
      <c r="Y811" s="510"/>
      <c r="Z811" s="510">
        <v>1.2E-2</v>
      </c>
      <c r="AA811" s="510">
        <v>5.8000000000000003E-2</v>
      </c>
      <c r="AB811" s="510">
        <v>1.35</v>
      </c>
      <c r="AC811" s="510">
        <v>2.5000000000000001E-2</v>
      </c>
      <c r="AD811" s="510">
        <v>0.31</v>
      </c>
      <c r="AI811"/>
      <c r="AJ811"/>
    </row>
    <row r="812" spans="1:36" ht="45" x14ac:dyDescent="0.25">
      <c r="A812" s="510">
        <v>811</v>
      </c>
      <c r="B812" s="511" t="s">
        <v>1830</v>
      </c>
      <c r="C812" s="599" t="s">
        <v>2188</v>
      </c>
      <c r="D812" s="510">
        <v>50</v>
      </c>
      <c r="E812" s="510">
        <v>3</v>
      </c>
      <c r="F812" s="510">
        <v>380</v>
      </c>
      <c r="G812" s="510">
        <v>36.700000000000003</v>
      </c>
      <c r="H812" s="510">
        <v>9.8100000000000007E-2</v>
      </c>
      <c r="I812" s="510">
        <v>0.13699999999999998</v>
      </c>
      <c r="J812" s="510">
        <v>2.7839999999999998</v>
      </c>
      <c r="K812" s="510">
        <v>0.29799999999999999</v>
      </c>
      <c r="L812" s="510">
        <v>0.89300000000000002</v>
      </c>
      <c r="M812" s="510">
        <v>0.89300000000000002</v>
      </c>
      <c r="N812" s="510">
        <v>0.20300000000000001</v>
      </c>
      <c r="O812" s="510">
        <v>2.9900000000000003E-2</v>
      </c>
      <c r="P812" s="510">
        <v>0.10299999999999999</v>
      </c>
      <c r="Q812" s="603">
        <v>0.10299999999999999</v>
      </c>
      <c r="R812" s="603">
        <v>0.10299999999999999</v>
      </c>
      <c r="S812" s="510">
        <v>20</v>
      </c>
      <c r="T812" s="510">
        <v>2.0099999999999998</v>
      </c>
      <c r="U812" s="510">
        <v>10.6</v>
      </c>
      <c r="V812" s="510">
        <v>0.41699999999999998</v>
      </c>
      <c r="W812" s="510"/>
      <c r="X812" s="510"/>
      <c r="Y812" s="510"/>
      <c r="Z812" s="510">
        <v>1.2E-2</v>
      </c>
      <c r="AA812" s="510">
        <v>5.8000000000000003E-2</v>
      </c>
      <c r="AB812" s="510">
        <v>1.35</v>
      </c>
      <c r="AC812" s="510">
        <v>2.5000000000000001E-2</v>
      </c>
      <c r="AD812" s="510">
        <v>0.31</v>
      </c>
      <c r="AI812"/>
      <c r="AJ812"/>
    </row>
    <row r="813" spans="1:36" ht="45" x14ac:dyDescent="0.25">
      <c r="A813" s="510">
        <v>812</v>
      </c>
      <c r="B813" s="511" t="s">
        <v>1830</v>
      </c>
      <c r="C813" s="599" t="s">
        <v>2188</v>
      </c>
      <c r="D813" s="510">
        <v>50</v>
      </c>
      <c r="E813" s="510">
        <v>3</v>
      </c>
      <c r="F813" s="510">
        <v>400</v>
      </c>
      <c r="G813" s="510">
        <v>36.700000000000003</v>
      </c>
      <c r="H813" s="510">
        <v>9.8100000000000007E-2</v>
      </c>
      <c r="I813" s="510">
        <v>0.13699999999999998</v>
      </c>
      <c r="J813" s="510">
        <v>2.7839999999999998</v>
      </c>
      <c r="K813" s="510">
        <v>0.29799999999999999</v>
      </c>
      <c r="L813" s="510">
        <v>0.89300000000000002</v>
      </c>
      <c r="M813" s="510">
        <v>0.89300000000000002</v>
      </c>
      <c r="N813" s="510">
        <v>0.20300000000000001</v>
      </c>
      <c r="O813" s="510">
        <v>2.9900000000000003E-2</v>
      </c>
      <c r="P813" s="510">
        <v>0.10299999999999999</v>
      </c>
      <c r="Q813" s="603">
        <v>0.10299999999999999</v>
      </c>
      <c r="R813" s="603">
        <v>0.10299999999999999</v>
      </c>
      <c r="S813" s="510">
        <v>20</v>
      </c>
      <c r="T813" s="510">
        <v>2.0099999999999998</v>
      </c>
      <c r="U813" s="510">
        <v>10.6</v>
      </c>
      <c r="V813" s="510">
        <v>0.41699999999999998</v>
      </c>
      <c r="W813" s="510"/>
      <c r="X813" s="510"/>
      <c r="Y813" s="510"/>
      <c r="Z813" s="510">
        <v>1.2E-2</v>
      </c>
      <c r="AA813" s="510">
        <v>5.8000000000000003E-2</v>
      </c>
      <c r="AB813" s="510">
        <v>1.35</v>
      </c>
      <c r="AC813" s="510">
        <v>2.5000000000000001E-2</v>
      </c>
      <c r="AD813" s="510">
        <v>0.31</v>
      </c>
      <c r="AI813"/>
      <c r="AJ813"/>
    </row>
    <row r="814" spans="1:36" ht="30" x14ac:dyDescent="0.25">
      <c r="A814" s="510">
        <v>813</v>
      </c>
      <c r="B814" s="511" t="s">
        <v>1830</v>
      </c>
      <c r="C814" s="599" t="s">
        <v>2189</v>
      </c>
      <c r="D814" s="510">
        <v>50</v>
      </c>
      <c r="E814" s="510">
        <v>3</v>
      </c>
      <c r="F814" s="510">
        <v>380</v>
      </c>
      <c r="G814" s="510">
        <v>35</v>
      </c>
      <c r="H814" s="510">
        <v>9.8100000000000007E-2</v>
      </c>
      <c r="I814" s="510">
        <v>0.13699999999999998</v>
      </c>
      <c r="J814" s="510">
        <v>2.7839999999999998</v>
      </c>
      <c r="K814" s="510">
        <v>0.29799999999999999</v>
      </c>
      <c r="L814" s="510">
        <v>0.89300000000000002</v>
      </c>
      <c r="M814" s="510">
        <v>0.89300000000000002</v>
      </c>
      <c r="N814" s="510">
        <v>0.20300000000000001</v>
      </c>
      <c r="O814" s="510">
        <v>2.9900000000000003E-2</v>
      </c>
      <c r="P814" s="510">
        <v>0.10299999999999999</v>
      </c>
      <c r="Q814" s="603">
        <v>0.10299999999999999</v>
      </c>
      <c r="R814" s="603">
        <v>0.10299999999999999</v>
      </c>
      <c r="S814" s="510">
        <v>20</v>
      </c>
      <c r="T814" s="510">
        <v>2.0099999999999998</v>
      </c>
      <c r="U814" s="510">
        <v>10.6</v>
      </c>
      <c r="V814" s="510">
        <v>0.41699999999999998</v>
      </c>
      <c r="W814" s="510"/>
      <c r="X814" s="510"/>
      <c r="Y814" s="510"/>
      <c r="Z814" s="510">
        <v>1.2E-2</v>
      </c>
      <c r="AA814" s="510">
        <v>5.8000000000000003E-2</v>
      </c>
      <c r="AB814" s="510">
        <v>1.35</v>
      </c>
      <c r="AC814" s="510">
        <v>2.5000000000000001E-2</v>
      </c>
      <c r="AD814" s="510">
        <v>0.31</v>
      </c>
      <c r="AI814"/>
      <c r="AJ814"/>
    </row>
    <row r="815" spans="1:36" ht="30" x14ac:dyDescent="0.25">
      <c r="A815" s="510">
        <v>814</v>
      </c>
      <c r="B815" s="511" t="s">
        <v>1830</v>
      </c>
      <c r="C815" s="599" t="s">
        <v>2189</v>
      </c>
      <c r="D815" s="510">
        <v>50</v>
      </c>
      <c r="E815" s="510">
        <v>3</v>
      </c>
      <c r="F815" s="510">
        <v>400</v>
      </c>
      <c r="G815" s="510">
        <v>35</v>
      </c>
      <c r="H815" s="510">
        <v>9.8100000000000007E-2</v>
      </c>
      <c r="I815" s="510">
        <v>0.13699999999999998</v>
      </c>
      <c r="J815" s="510">
        <v>2.7839999999999998</v>
      </c>
      <c r="K815" s="510">
        <v>0.29799999999999999</v>
      </c>
      <c r="L815" s="510">
        <v>0.89300000000000002</v>
      </c>
      <c r="M815" s="510">
        <v>0.89300000000000002</v>
      </c>
      <c r="N815" s="510">
        <v>0.20300000000000001</v>
      </c>
      <c r="O815" s="510">
        <v>2.9900000000000003E-2</v>
      </c>
      <c r="P815" s="510">
        <v>0.10299999999999999</v>
      </c>
      <c r="Q815" s="603">
        <v>0.10299999999999999</v>
      </c>
      <c r="R815" s="603">
        <v>0.10299999999999999</v>
      </c>
      <c r="S815" s="510">
        <v>20</v>
      </c>
      <c r="T815" s="510">
        <v>2.0099999999999998</v>
      </c>
      <c r="U815" s="510">
        <v>10.6</v>
      </c>
      <c r="V815" s="510">
        <v>0.41699999999999998</v>
      </c>
      <c r="W815" s="510"/>
      <c r="X815" s="510"/>
      <c r="Y815" s="510"/>
      <c r="Z815" s="510">
        <v>1.2E-2</v>
      </c>
      <c r="AA815" s="510">
        <v>5.8000000000000003E-2</v>
      </c>
      <c r="AB815" s="510">
        <v>1.35</v>
      </c>
      <c r="AC815" s="510">
        <v>2.5000000000000001E-2</v>
      </c>
      <c r="AD815" s="510">
        <v>0.31</v>
      </c>
      <c r="AI815"/>
      <c r="AJ815"/>
    </row>
    <row r="816" spans="1:36" ht="30" x14ac:dyDescent="0.25">
      <c r="A816" s="510">
        <v>815</v>
      </c>
      <c r="B816" s="511" t="s">
        <v>1830</v>
      </c>
      <c r="C816" s="599" t="s">
        <v>2190</v>
      </c>
      <c r="D816" s="510">
        <v>50</v>
      </c>
      <c r="E816" s="510">
        <v>3</v>
      </c>
      <c r="F816" s="510">
        <v>380</v>
      </c>
      <c r="G816" s="510">
        <v>33</v>
      </c>
      <c r="H816" s="510">
        <v>9.8100000000000007E-2</v>
      </c>
      <c r="I816" s="510">
        <v>0.13699999999999998</v>
      </c>
      <c r="J816" s="510">
        <v>2.7839999999999998</v>
      </c>
      <c r="K816" s="510">
        <v>0.29799999999999999</v>
      </c>
      <c r="L816" s="510">
        <v>0.89300000000000002</v>
      </c>
      <c r="M816" s="510">
        <v>0.89300000000000002</v>
      </c>
      <c r="N816" s="510">
        <v>0.20300000000000001</v>
      </c>
      <c r="O816" s="510">
        <v>2.9900000000000003E-2</v>
      </c>
      <c r="P816" s="510">
        <v>0.10299999999999999</v>
      </c>
      <c r="Q816" s="603">
        <v>0.10299999999999999</v>
      </c>
      <c r="R816" s="603">
        <v>0.10299999999999999</v>
      </c>
      <c r="S816" s="510">
        <v>20</v>
      </c>
      <c r="T816" s="510">
        <v>2.0099999999999998</v>
      </c>
      <c r="U816" s="510">
        <v>10.6</v>
      </c>
      <c r="V816" s="510">
        <v>0.41699999999999998</v>
      </c>
      <c r="W816" s="510"/>
      <c r="X816" s="510"/>
      <c r="Y816" s="510"/>
      <c r="Z816" s="510">
        <v>1.2E-2</v>
      </c>
      <c r="AA816" s="510">
        <v>5.8000000000000003E-2</v>
      </c>
      <c r="AB816" s="510">
        <v>1.35</v>
      </c>
      <c r="AC816" s="510">
        <v>2.5000000000000001E-2</v>
      </c>
      <c r="AD816" s="510">
        <v>0.31</v>
      </c>
      <c r="AI816"/>
      <c r="AJ816"/>
    </row>
    <row r="817" spans="1:36" ht="30" x14ac:dyDescent="0.25">
      <c r="A817" s="510">
        <v>816</v>
      </c>
      <c r="B817" s="511" t="s">
        <v>1830</v>
      </c>
      <c r="C817" s="599" t="s">
        <v>2190</v>
      </c>
      <c r="D817" s="510">
        <v>50</v>
      </c>
      <c r="E817" s="510">
        <v>3</v>
      </c>
      <c r="F817" s="510">
        <v>400</v>
      </c>
      <c r="G817" s="510">
        <v>33</v>
      </c>
      <c r="H817" s="510">
        <v>9.8100000000000007E-2</v>
      </c>
      <c r="I817" s="510">
        <v>0.13699999999999998</v>
      </c>
      <c r="J817" s="510">
        <v>2.7839999999999998</v>
      </c>
      <c r="K817" s="510">
        <v>0.29799999999999999</v>
      </c>
      <c r="L817" s="510">
        <v>0.89300000000000002</v>
      </c>
      <c r="M817" s="510">
        <v>0.89300000000000002</v>
      </c>
      <c r="N817" s="510">
        <v>0.20300000000000001</v>
      </c>
      <c r="O817" s="510">
        <v>2.9900000000000003E-2</v>
      </c>
      <c r="P817" s="510">
        <v>0.10299999999999999</v>
      </c>
      <c r="Q817" s="603">
        <v>0.10299999999999999</v>
      </c>
      <c r="R817" s="603">
        <v>0.10299999999999999</v>
      </c>
      <c r="S817" s="510">
        <v>20</v>
      </c>
      <c r="T817" s="510">
        <v>2.0099999999999998</v>
      </c>
      <c r="U817" s="510">
        <v>10.6</v>
      </c>
      <c r="V817" s="510">
        <v>0.41699999999999998</v>
      </c>
      <c r="W817" s="510"/>
      <c r="X817" s="510"/>
      <c r="Y817" s="510"/>
      <c r="Z817" s="510">
        <v>1.2E-2</v>
      </c>
      <c r="AA817" s="510">
        <v>5.8000000000000003E-2</v>
      </c>
      <c r="AB817" s="510">
        <v>1.35</v>
      </c>
      <c r="AC817" s="510">
        <v>2.5000000000000001E-2</v>
      </c>
      <c r="AD817" s="510">
        <v>0.31</v>
      </c>
      <c r="AI817"/>
      <c r="AJ817"/>
    </row>
    <row r="818" spans="1:36" ht="30" x14ac:dyDescent="0.25">
      <c r="A818" s="510">
        <v>817</v>
      </c>
      <c r="B818" s="511" t="s">
        <v>1830</v>
      </c>
      <c r="C818" s="599" t="s">
        <v>2191</v>
      </c>
      <c r="D818" s="510">
        <v>50</v>
      </c>
      <c r="E818" s="510">
        <v>3</v>
      </c>
      <c r="F818" s="510">
        <v>380</v>
      </c>
      <c r="G818" s="510">
        <v>28</v>
      </c>
      <c r="H818" s="510">
        <v>9.8100000000000007E-2</v>
      </c>
      <c r="I818" s="510">
        <v>0.13699999999999998</v>
      </c>
      <c r="J818" s="510">
        <v>2.7839999999999998</v>
      </c>
      <c r="K818" s="510">
        <v>0.29799999999999999</v>
      </c>
      <c r="L818" s="510">
        <v>0.89300000000000002</v>
      </c>
      <c r="M818" s="510">
        <v>0.89300000000000002</v>
      </c>
      <c r="N818" s="510">
        <v>0.20300000000000001</v>
      </c>
      <c r="O818" s="510">
        <v>2.9900000000000003E-2</v>
      </c>
      <c r="P818" s="510">
        <v>0.10299999999999999</v>
      </c>
      <c r="Q818" s="603">
        <v>0.10299999999999999</v>
      </c>
      <c r="R818" s="603">
        <v>0.10299999999999999</v>
      </c>
      <c r="S818" s="510">
        <v>20</v>
      </c>
      <c r="T818" s="510">
        <v>2.0099999999999998</v>
      </c>
      <c r="U818" s="510">
        <v>10.6</v>
      </c>
      <c r="V818" s="510">
        <v>0.41699999999999998</v>
      </c>
      <c r="W818" s="510"/>
      <c r="X818" s="510"/>
      <c r="Y818" s="510"/>
      <c r="Z818" s="510">
        <v>1.2E-2</v>
      </c>
      <c r="AA818" s="510">
        <v>5.8000000000000003E-2</v>
      </c>
      <c r="AB818" s="510">
        <v>1.35</v>
      </c>
      <c r="AC818" s="510">
        <v>2.5000000000000001E-2</v>
      </c>
      <c r="AD818" s="510">
        <v>0.31</v>
      </c>
      <c r="AI818"/>
      <c r="AJ818"/>
    </row>
    <row r="819" spans="1:36" ht="30" x14ac:dyDescent="0.25">
      <c r="A819" s="510">
        <v>818</v>
      </c>
      <c r="B819" s="511" t="s">
        <v>1830</v>
      </c>
      <c r="C819" s="599" t="s">
        <v>2191</v>
      </c>
      <c r="D819" s="510">
        <v>50</v>
      </c>
      <c r="E819" s="510">
        <v>3</v>
      </c>
      <c r="F819" s="510">
        <v>400</v>
      </c>
      <c r="G819" s="510">
        <v>28</v>
      </c>
      <c r="H819" s="510">
        <v>9.8100000000000007E-2</v>
      </c>
      <c r="I819" s="510">
        <v>0.13699999999999998</v>
      </c>
      <c r="J819" s="510">
        <v>2.7839999999999998</v>
      </c>
      <c r="K819" s="510">
        <v>0.29799999999999999</v>
      </c>
      <c r="L819" s="510">
        <v>0.89300000000000002</v>
      </c>
      <c r="M819" s="510">
        <v>0.89300000000000002</v>
      </c>
      <c r="N819" s="510">
        <v>0.20300000000000001</v>
      </c>
      <c r="O819" s="510">
        <v>2.9900000000000003E-2</v>
      </c>
      <c r="P819" s="510">
        <v>0.10299999999999999</v>
      </c>
      <c r="Q819" s="603">
        <v>0.10299999999999999</v>
      </c>
      <c r="R819" s="603">
        <v>0.10299999999999999</v>
      </c>
      <c r="S819" s="510">
        <v>20</v>
      </c>
      <c r="T819" s="510">
        <v>2.0099999999999998</v>
      </c>
      <c r="U819" s="510">
        <v>10.6</v>
      </c>
      <c r="V819" s="510">
        <v>0.41699999999999998</v>
      </c>
      <c r="W819" s="510"/>
      <c r="X819" s="510"/>
      <c r="Y819" s="510"/>
      <c r="Z819" s="510">
        <v>1.2E-2</v>
      </c>
      <c r="AA819" s="510">
        <v>5.8000000000000003E-2</v>
      </c>
      <c r="AB819" s="510">
        <v>1.35</v>
      </c>
      <c r="AC819" s="510">
        <v>2.5000000000000001E-2</v>
      </c>
      <c r="AD819" s="510">
        <v>0.31</v>
      </c>
      <c r="AI819"/>
      <c r="AJ819"/>
    </row>
    <row r="820" spans="1:36" ht="45" x14ac:dyDescent="0.25">
      <c r="A820" s="510">
        <v>819</v>
      </c>
      <c r="B820" s="511" t="s">
        <v>1830</v>
      </c>
      <c r="C820" s="599" t="s">
        <v>2192</v>
      </c>
      <c r="D820" s="510">
        <v>50</v>
      </c>
      <c r="E820" s="510">
        <v>3</v>
      </c>
      <c r="F820" s="510">
        <v>380</v>
      </c>
      <c r="G820" s="510">
        <v>48</v>
      </c>
      <c r="H820" s="510">
        <v>9.9100000000000008E-2</v>
      </c>
      <c r="I820" s="510">
        <v>0.13200000000000001</v>
      </c>
      <c r="J820" s="510">
        <v>2.8330000000000002</v>
      </c>
      <c r="K820" s="510">
        <v>0.28399999999999997</v>
      </c>
      <c r="L820" s="510">
        <v>0.92099999999999993</v>
      </c>
      <c r="M820" s="510">
        <v>0.92099999999999993</v>
      </c>
      <c r="N820" s="510">
        <v>0.2122</v>
      </c>
      <c r="O820" s="510">
        <v>2.9900000000000003E-2</v>
      </c>
      <c r="P820" s="510">
        <v>6.5000000000000002E-2</v>
      </c>
      <c r="Q820" s="603">
        <v>6.5000000000000002E-2</v>
      </c>
      <c r="R820" s="603">
        <v>6.5000000000000002E-2</v>
      </c>
      <c r="S820" s="510">
        <v>20</v>
      </c>
      <c r="T820" s="510">
        <v>2.1709999999999998</v>
      </c>
      <c r="U820" s="510">
        <v>10.6</v>
      </c>
      <c r="V820" s="510">
        <v>0.41699999999999998</v>
      </c>
      <c r="W820" s="510"/>
      <c r="X820" s="510"/>
      <c r="Y820" s="510"/>
      <c r="Z820" s="510">
        <v>1.4E-2</v>
      </c>
      <c r="AA820" s="510">
        <v>5.8000000000000003E-2</v>
      </c>
      <c r="AB820" s="510">
        <v>1.28</v>
      </c>
      <c r="AC820" s="510">
        <v>0.03</v>
      </c>
      <c r="AD820" s="510">
        <v>0.35</v>
      </c>
      <c r="AI820"/>
      <c r="AJ820"/>
    </row>
    <row r="821" spans="1:36" ht="45" x14ac:dyDescent="0.25">
      <c r="A821" s="510">
        <v>820</v>
      </c>
      <c r="B821" s="511" t="s">
        <v>1830</v>
      </c>
      <c r="C821" s="599" t="s">
        <v>2192</v>
      </c>
      <c r="D821" s="510">
        <v>50</v>
      </c>
      <c r="E821" s="510">
        <v>3</v>
      </c>
      <c r="F821" s="510">
        <v>400</v>
      </c>
      <c r="G821" s="510">
        <v>48</v>
      </c>
      <c r="H821" s="510">
        <v>9.9100000000000008E-2</v>
      </c>
      <c r="I821" s="510">
        <v>0.13200000000000001</v>
      </c>
      <c r="J821" s="510">
        <v>2.8330000000000002</v>
      </c>
      <c r="K821" s="510">
        <v>0.28399999999999997</v>
      </c>
      <c r="L821" s="510">
        <v>0.92099999999999993</v>
      </c>
      <c r="M821" s="510">
        <v>0.92099999999999993</v>
      </c>
      <c r="N821" s="510">
        <v>0.2122</v>
      </c>
      <c r="O821" s="510">
        <v>2.9900000000000003E-2</v>
      </c>
      <c r="P821" s="510">
        <v>6.5000000000000002E-2</v>
      </c>
      <c r="Q821" s="603">
        <v>6.5000000000000002E-2</v>
      </c>
      <c r="R821" s="603">
        <v>6.5000000000000002E-2</v>
      </c>
      <c r="S821" s="510">
        <v>20</v>
      </c>
      <c r="T821" s="510">
        <v>2.1709999999999998</v>
      </c>
      <c r="U821" s="510">
        <v>10.6</v>
      </c>
      <c r="V821" s="510">
        <v>0.41699999999999998</v>
      </c>
      <c r="W821" s="510"/>
      <c r="X821" s="510"/>
      <c r="Y821" s="510"/>
      <c r="Z821" s="510">
        <v>1.4E-2</v>
      </c>
      <c r="AA821" s="510">
        <v>5.8000000000000003E-2</v>
      </c>
      <c r="AB821" s="510">
        <v>1.28</v>
      </c>
      <c r="AC821" s="510">
        <v>0.03</v>
      </c>
      <c r="AD821" s="510">
        <v>0.35</v>
      </c>
      <c r="AI821"/>
      <c r="AJ821"/>
    </row>
    <row r="822" spans="1:36" ht="45" x14ac:dyDescent="0.25">
      <c r="A822" s="510">
        <v>821</v>
      </c>
      <c r="B822" s="511" t="s">
        <v>1830</v>
      </c>
      <c r="C822" s="599" t="s">
        <v>2193</v>
      </c>
      <c r="D822" s="510">
        <v>50</v>
      </c>
      <c r="E822" s="510">
        <v>3</v>
      </c>
      <c r="F822" s="510">
        <v>380</v>
      </c>
      <c r="G822" s="510">
        <v>46</v>
      </c>
      <c r="H822" s="510">
        <v>9.9100000000000008E-2</v>
      </c>
      <c r="I822" s="510">
        <v>0.13200000000000001</v>
      </c>
      <c r="J822" s="510">
        <v>2.8330000000000002</v>
      </c>
      <c r="K822" s="510">
        <v>0.28399999999999997</v>
      </c>
      <c r="L822" s="510">
        <v>0.92099999999999993</v>
      </c>
      <c r="M822" s="510">
        <v>0.92099999999999993</v>
      </c>
      <c r="N822" s="510">
        <v>0.2122</v>
      </c>
      <c r="O822" s="510">
        <v>2.9900000000000003E-2</v>
      </c>
      <c r="P822" s="510">
        <v>6.5000000000000002E-2</v>
      </c>
      <c r="Q822" s="603">
        <v>6.5000000000000002E-2</v>
      </c>
      <c r="R822" s="603">
        <v>6.5000000000000002E-2</v>
      </c>
      <c r="S822" s="510">
        <v>20</v>
      </c>
      <c r="T822" s="510">
        <v>2.1709999999999998</v>
      </c>
      <c r="U822" s="510">
        <v>10.6</v>
      </c>
      <c r="V822" s="510">
        <v>0.41699999999999998</v>
      </c>
      <c r="W822" s="510"/>
      <c r="X822" s="510"/>
      <c r="Y822" s="510"/>
      <c r="Z822" s="510">
        <v>1.4E-2</v>
      </c>
      <c r="AA822" s="510">
        <v>5.8000000000000003E-2</v>
      </c>
      <c r="AB822" s="510">
        <v>1.28</v>
      </c>
      <c r="AC822" s="510">
        <v>0.03</v>
      </c>
      <c r="AD822" s="510">
        <v>0.35</v>
      </c>
      <c r="AI822"/>
      <c r="AJ822"/>
    </row>
    <row r="823" spans="1:36" ht="45" x14ac:dyDescent="0.25">
      <c r="A823" s="510">
        <v>822</v>
      </c>
      <c r="B823" s="511" t="s">
        <v>1830</v>
      </c>
      <c r="C823" s="599" t="s">
        <v>2193</v>
      </c>
      <c r="D823" s="510">
        <v>50</v>
      </c>
      <c r="E823" s="510">
        <v>3</v>
      </c>
      <c r="F823" s="510">
        <v>400</v>
      </c>
      <c r="G823" s="510">
        <v>46</v>
      </c>
      <c r="H823" s="510">
        <v>9.9100000000000008E-2</v>
      </c>
      <c r="I823" s="510">
        <v>0.13200000000000001</v>
      </c>
      <c r="J823" s="510">
        <v>2.8330000000000002</v>
      </c>
      <c r="K823" s="510">
        <v>0.28399999999999997</v>
      </c>
      <c r="L823" s="510">
        <v>0.92099999999999993</v>
      </c>
      <c r="M823" s="510">
        <v>0.92099999999999993</v>
      </c>
      <c r="N823" s="510">
        <v>0.2122</v>
      </c>
      <c r="O823" s="510">
        <v>2.9900000000000003E-2</v>
      </c>
      <c r="P823" s="510">
        <v>6.5000000000000002E-2</v>
      </c>
      <c r="Q823" s="603">
        <v>6.5000000000000002E-2</v>
      </c>
      <c r="R823" s="603">
        <v>6.5000000000000002E-2</v>
      </c>
      <c r="S823" s="510">
        <v>20</v>
      </c>
      <c r="T823" s="510">
        <v>2.1709999999999998</v>
      </c>
      <c r="U823" s="510">
        <v>10.6</v>
      </c>
      <c r="V823" s="510">
        <v>0.41699999999999998</v>
      </c>
      <c r="W823" s="510"/>
      <c r="X823" s="510"/>
      <c r="Y823" s="510"/>
      <c r="Z823" s="510">
        <v>1.4E-2</v>
      </c>
      <c r="AA823" s="510">
        <v>5.8000000000000003E-2</v>
      </c>
      <c r="AB823" s="510">
        <v>1.28</v>
      </c>
      <c r="AC823" s="510">
        <v>0.03</v>
      </c>
      <c r="AD823" s="510">
        <v>0.35</v>
      </c>
      <c r="AI823"/>
      <c r="AJ823"/>
    </row>
    <row r="824" spans="1:36" ht="30" x14ac:dyDescent="0.25">
      <c r="A824" s="510">
        <v>823</v>
      </c>
      <c r="B824" s="511" t="s">
        <v>1830</v>
      </c>
      <c r="C824" s="599" t="s">
        <v>2194</v>
      </c>
      <c r="D824" s="510">
        <v>50</v>
      </c>
      <c r="E824" s="510">
        <v>3</v>
      </c>
      <c r="F824" s="510">
        <v>380</v>
      </c>
      <c r="G824" s="510">
        <v>42.5</v>
      </c>
      <c r="H824" s="510">
        <v>9.9100000000000008E-2</v>
      </c>
      <c r="I824" s="510">
        <v>0.13200000000000001</v>
      </c>
      <c r="J824" s="510">
        <v>2.8330000000000002</v>
      </c>
      <c r="K824" s="510">
        <v>0.28399999999999997</v>
      </c>
      <c r="L824" s="510">
        <v>0.92099999999999993</v>
      </c>
      <c r="M824" s="510">
        <v>0.92099999999999993</v>
      </c>
      <c r="N824" s="510">
        <v>0.2122</v>
      </c>
      <c r="O824" s="510">
        <v>2.9900000000000003E-2</v>
      </c>
      <c r="P824" s="510">
        <v>6.5000000000000002E-2</v>
      </c>
      <c r="Q824" s="603">
        <v>6.5000000000000002E-2</v>
      </c>
      <c r="R824" s="603">
        <v>6.5000000000000002E-2</v>
      </c>
      <c r="S824" s="510">
        <v>20</v>
      </c>
      <c r="T824" s="510">
        <v>2.1709999999999998</v>
      </c>
      <c r="U824" s="510">
        <v>10.6</v>
      </c>
      <c r="V824" s="510">
        <v>0.41699999999999998</v>
      </c>
      <c r="W824" s="510"/>
      <c r="X824" s="510"/>
      <c r="Y824" s="510"/>
      <c r="Z824" s="510">
        <v>1.4E-2</v>
      </c>
      <c r="AA824" s="510">
        <v>5.8000000000000003E-2</v>
      </c>
      <c r="AB824" s="510">
        <v>1.28</v>
      </c>
      <c r="AC824" s="510">
        <v>0.03</v>
      </c>
      <c r="AD824" s="510">
        <v>0.35</v>
      </c>
      <c r="AI824"/>
      <c r="AJ824"/>
    </row>
    <row r="825" spans="1:36" ht="30" x14ac:dyDescent="0.25">
      <c r="A825" s="510">
        <v>824</v>
      </c>
      <c r="B825" s="511" t="s">
        <v>1830</v>
      </c>
      <c r="C825" s="599" t="s">
        <v>2194</v>
      </c>
      <c r="D825" s="510">
        <v>50</v>
      </c>
      <c r="E825" s="510">
        <v>3</v>
      </c>
      <c r="F825" s="510">
        <v>400</v>
      </c>
      <c r="G825" s="510">
        <v>42.5</v>
      </c>
      <c r="H825" s="510">
        <v>9.9100000000000008E-2</v>
      </c>
      <c r="I825" s="510">
        <v>0.13200000000000001</v>
      </c>
      <c r="J825" s="510">
        <v>2.8330000000000002</v>
      </c>
      <c r="K825" s="510">
        <v>0.28399999999999997</v>
      </c>
      <c r="L825" s="510">
        <v>0.92099999999999993</v>
      </c>
      <c r="M825" s="510">
        <v>0.92099999999999993</v>
      </c>
      <c r="N825" s="510">
        <v>0.2122</v>
      </c>
      <c r="O825" s="510">
        <v>2.9900000000000003E-2</v>
      </c>
      <c r="P825" s="510">
        <v>6.5000000000000002E-2</v>
      </c>
      <c r="Q825" s="603">
        <v>6.5000000000000002E-2</v>
      </c>
      <c r="R825" s="603">
        <v>6.5000000000000002E-2</v>
      </c>
      <c r="S825" s="510">
        <v>20</v>
      </c>
      <c r="T825" s="510">
        <v>2.1709999999999998</v>
      </c>
      <c r="U825" s="510">
        <v>10.6</v>
      </c>
      <c r="V825" s="510">
        <v>0.41699999999999998</v>
      </c>
      <c r="W825" s="510"/>
      <c r="X825" s="510"/>
      <c r="Y825" s="510"/>
      <c r="Z825" s="510">
        <v>1.4E-2</v>
      </c>
      <c r="AA825" s="510">
        <v>5.8000000000000003E-2</v>
      </c>
      <c r="AB825" s="510">
        <v>1.28</v>
      </c>
      <c r="AC825" s="510">
        <v>0.03</v>
      </c>
      <c r="AD825" s="510">
        <v>0.35</v>
      </c>
      <c r="AI825"/>
      <c r="AJ825"/>
    </row>
    <row r="826" spans="1:36" ht="30" x14ac:dyDescent="0.25">
      <c r="A826" s="510">
        <v>825</v>
      </c>
      <c r="B826" s="511" t="s">
        <v>1830</v>
      </c>
      <c r="C826" s="599" t="s">
        <v>2195</v>
      </c>
      <c r="D826" s="510">
        <v>50</v>
      </c>
      <c r="E826" s="510">
        <v>3</v>
      </c>
      <c r="F826" s="510">
        <v>380</v>
      </c>
      <c r="G826" s="510">
        <v>39</v>
      </c>
      <c r="H826" s="510">
        <v>9.9100000000000008E-2</v>
      </c>
      <c r="I826" s="510">
        <v>0.13200000000000001</v>
      </c>
      <c r="J826" s="510">
        <v>2.8330000000000002</v>
      </c>
      <c r="K826" s="510">
        <v>0.28399999999999997</v>
      </c>
      <c r="L826" s="510">
        <v>0.92099999999999993</v>
      </c>
      <c r="M826" s="510">
        <v>0.92099999999999993</v>
      </c>
      <c r="N826" s="510">
        <v>0.2122</v>
      </c>
      <c r="O826" s="510">
        <v>2.9900000000000003E-2</v>
      </c>
      <c r="P826" s="510">
        <v>6.5000000000000002E-2</v>
      </c>
      <c r="Q826" s="603">
        <v>6.5000000000000002E-2</v>
      </c>
      <c r="R826" s="603">
        <v>6.5000000000000002E-2</v>
      </c>
      <c r="S826" s="510">
        <v>20</v>
      </c>
      <c r="T826" s="510">
        <v>2.1709999999999998</v>
      </c>
      <c r="U826" s="510">
        <v>10.6</v>
      </c>
      <c r="V826" s="510">
        <v>0.41699999999999998</v>
      </c>
      <c r="W826" s="510"/>
      <c r="X826" s="510"/>
      <c r="Y826" s="510"/>
      <c r="Z826" s="510">
        <v>1.4E-2</v>
      </c>
      <c r="AA826" s="510">
        <v>5.8000000000000003E-2</v>
      </c>
      <c r="AB826" s="510">
        <v>1.28</v>
      </c>
      <c r="AC826" s="510">
        <v>0.03</v>
      </c>
      <c r="AD826" s="510">
        <v>0.35</v>
      </c>
      <c r="AI826"/>
      <c r="AJ826"/>
    </row>
    <row r="827" spans="1:36" ht="30" x14ac:dyDescent="0.25">
      <c r="A827" s="510">
        <v>826</v>
      </c>
      <c r="B827" s="511" t="s">
        <v>1830</v>
      </c>
      <c r="C827" s="599" t="s">
        <v>2195</v>
      </c>
      <c r="D827" s="510">
        <v>50</v>
      </c>
      <c r="E827" s="510">
        <v>3</v>
      </c>
      <c r="F827" s="510">
        <v>400</v>
      </c>
      <c r="G827" s="510">
        <v>39</v>
      </c>
      <c r="H827" s="510">
        <v>9.9100000000000008E-2</v>
      </c>
      <c r="I827" s="510">
        <v>0.13200000000000001</v>
      </c>
      <c r="J827" s="510">
        <v>2.8330000000000002</v>
      </c>
      <c r="K827" s="510">
        <v>0.28399999999999997</v>
      </c>
      <c r="L827" s="510">
        <v>0.92099999999999993</v>
      </c>
      <c r="M827" s="510">
        <v>0.92099999999999993</v>
      </c>
      <c r="N827" s="510">
        <v>0.2122</v>
      </c>
      <c r="O827" s="510">
        <v>2.9900000000000003E-2</v>
      </c>
      <c r="P827" s="510">
        <v>6.5000000000000002E-2</v>
      </c>
      <c r="Q827" s="603">
        <v>6.5000000000000002E-2</v>
      </c>
      <c r="R827" s="603">
        <v>6.5000000000000002E-2</v>
      </c>
      <c r="S827" s="510">
        <v>20</v>
      </c>
      <c r="T827" s="510">
        <v>2.1709999999999998</v>
      </c>
      <c r="U827" s="510">
        <v>10.6</v>
      </c>
      <c r="V827" s="510">
        <v>0.41699999999999998</v>
      </c>
      <c r="W827" s="510"/>
      <c r="X827" s="510"/>
      <c r="Y827" s="510"/>
      <c r="Z827" s="510">
        <v>1.4E-2</v>
      </c>
      <c r="AA827" s="510">
        <v>5.8000000000000003E-2</v>
      </c>
      <c r="AB827" s="510">
        <v>1.28</v>
      </c>
      <c r="AC827" s="510">
        <v>0.03</v>
      </c>
      <c r="AD827" s="510">
        <v>0.35</v>
      </c>
      <c r="AI827"/>
      <c r="AJ827"/>
    </row>
    <row r="828" spans="1:36" ht="30" x14ac:dyDescent="0.25">
      <c r="A828" s="510">
        <v>827</v>
      </c>
      <c r="B828" s="511" t="s">
        <v>1830</v>
      </c>
      <c r="C828" s="599" t="s">
        <v>2196</v>
      </c>
      <c r="D828" s="510">
        <v>50</v>
      </c>
      <c r="E828" s="510">
        <v>3</v>
      </c>
      <c r="F828" s="510">
        <v>380</v>
      </c>
      <c r="G828" s="510">
        <v>34</v>
      </c>
      <c r="H828" s="510">
        <v>9.9100000000000008E-2</v>
      </c>
      <c r="I828" s="510">
        <v>0.13200000000000001</v>
      </c>
      <c r="J828" s="510">
        <v>2.8330000000000002</v>
      </c>
      <c r="K828" s="510">
        <v>0.28399999999999997</v>
      </c>
      <c r="L828" s="510">
        <v>0.92099999999999993</v>
      </c>
      <c r="M828" s="510">
        <v>0.92099999999999993</v>
      </c>
      <c r="N828" s="510">
        <v>0.2122</v>
      </c>
      <c r="O828" s="510">
        <v>2.9900000000000003E-2</v>
      </c>
      <c r="P828" s="510">
        <v>6.5000000000000002E-2</v>
      </c>
      <c r="Q828" s="603">
        <v>6.5000000000000002E-2</v>
      </c>
      <c r="R828" s="603">
        <v>6.5000000000000002E-2</v>
      </c>
      <c r="S828" s="510">
        <v>20</v>
      </c>
      <c r="T828" s="510">
        <v>2.1709999999999998</v>
      </c>
      <c r="U828" s="510">
        <v>10.6</v>
      </c>
      <c r="V828" s="510">
        <v>0.41699999999999998</v>
      </c>
      <c r="W828" s="510"/>
      <c r="X828" s="510"/>
      <c r="Y828" s="510"/>
      <c r="Z828" s="510">
        <v>1.4E-2</v>
      </c>
      <c r="AA828" s="510">
        <v>5.8000000000000003E-2</v>
      </c>
      <c r="AB828" s="510">
        <v>1.28</v>
      </c>
      <c r="AC828" s="510">
        <v>0.03</v>
      </c>
      <c r="AD828" s="510">
        <v>0.35</v>
      </c>
      <c r="AI828"/>
      <c r="AJ828"/>
    </row>
    <row r="829" spans="1:36" ht="30" x14ac:dyDescent="0.25">
      <c r="A829" s="510">
        <v>828</v>
      </c>
      <c r="B829" s="511" t="s">
        <v>1830</v>
      </c>
      <c r="C829" s="599" t="s">
        <v>2196</v>
      </c>
      <c r="D829" s="510">
        <v>50</v>
      </c>
      <c r="E829" s="510">
        <v>3</v>
      </c>
      <c r="F829" s="510">
        <v>400</v>
      </c>
      <c r="G829" s="510">
        <v>34</v>
      </c>
      <c r="H829" s="510">
        <v>9.9100000000000008E-2</v>
      </c>
      <c r="I829" s="510">
        <v>0.13200000000000001</v>
      </c>
      <c r="J829" s="510">
        <v>2.8330000000000002</v>
      </c>
      <c r="K829" s="510">
        <v>0.28399999999999997</v>
      </c>
      <c r="L829" s="510">
        <v>0.92099999999999993</v>
      </c>
      <c r="M829" s="510">
        <v>0.92099999999999993</v>
      </c>
      <c r="N829" s="510">
        <v>0.2122</v>
      </c>
      <c r="O829" s="510">
        <v>2.9900000000000003E-2</v>
      </c>
      <c r="P829" s="510">
        <v>6.5000000000000002E-2</v>
      </c>
      <c r="Q829" s="603">
        <v>6.5000000000000002E-2</v>
      </c>
      <c r="R829" s="603">
        <v>6.5000000000000002E-2</v>
      </c>
      <c r="S829" s="510">
        <v>20</v>
      </c>
      <c r="T829" s="510">
        <v>2.1709999999999998</v>
      </c>
      <c r="U829" s="510">
        <v>10.6</v>
      </c>
      <c r="V829" s="510">
        <v>0.41699999999999998</v>
      </c>
      <c r="W829" s="510"/>
      <c r="X829" s="510"/>
      <c r="Y829" s="510"/>
      <c r="Z829" s="510">
        <v>1.4E-2</v>
      </c>
      <c r="AA829" s="510">
        <v>5.8000000000000003E-2</v>
      </c>
      <c r="AB829" s="510">
        <v>1.28</v>
      </c>
      <c r="AC829" s="510">
        <v>0.03</v>
      </c>
      <c r="AD829" s="510">
        <v>0.35</v>
      </c>
      <c r="AI829"/>
      <c r="AJ829"/>
    </row>
    <row r="830" spans="1:36" ht="45" x14ac:dyDescent="0.25">
      <c r="A830" s="510">
        <v>829</v>
      </c>
      <c r="B830" s="511" t="s">
        <v>1830</v>
      </c>
      <c r="C830" s="599" t="s">
        <v>2197</v>
      </c>
      <c r="D830" s="510">
        <v>50</v>
      </c>
      <c r="E830" s="510">
        <v>3</v>
      </c>
      <c r="F830" s="510">
        <v>380</v>
      </c>
      <c r="G830" s="510">
        <v>56</v>
      </c>
      <c r="H830" s="510">
        <v>7.0900000000000005E-2</v>
      </c>
      <c r="I830" s="510">
        <v>0.121</v>
      </c>
      <c r="J830" s="510">
        <v>2.5739999999999998</v>
      </c>
      <c r="K830" s="510">
        <v>0.28399999999999997</v>
      </c>
      <c r="L830" s="510">
        <v>0.998</v>
      </c>
      <c r="M830" s="510">
        <v>0.998</v>
      </c>
      <c r="N830" s="510">
        <v>0.19500000000000001</v>
      </c>
      <c r="O830" s="510">
        <v>3.1899999999999998E-2</v>
      </c>
      <c r="P830" s="510">
        <v>5.1999999999999998E-2</v>
      </c>
      <c r="Q830" s="603">
        <v>5.1999999999999998E-2</v>
      </c>
      <c r="R830" s="603">
        <v>5.1999999999999998E-2</v>
      </c>
      <c r="S830" s="510">
        <v>20</v>
      </c>
      <c r="T830" s="510">
        <v>2.423</v>
      </c>
      <c r="U830" s="510">
        <v>10.6</v>
      </c>
      <c r="V830" s="510">
        <v>0.41699999999999998</v>
      </c>
      <c r="W830" s="510"/>
      <c r="X830" s="510"/>
      <c r="Y830" s="510"/>
      <c r="Z830" s="510">
        <v>1.2999999999999999E-2</v>
      </c>
      <c r="AA830" s="510">
        <v>5.8999999999999997E-2</v>
      </c>
      <c r="AB830" s="510">
        <v>1.4</v>
      </c>
      <c r="AC830" s="510">
        <v>3.5000000000000003E-2</v>
      </c>
      <c r="AD830" s="510">
        <v>0.34</v>
      </c>
      <c r="AI830"/>
      <c r="AJ830"/>
    </row>
    <row r="831" spans="1:36" ht="45" x14ac:dyDescent="0.25">
      <c r="A831" s="510">
        <v>830</v>
      </c>
      <c r="B831" s="511" t="s">
        <v>1830</v>
      </c>
      <c r="C831" s="599" t="s">
        <v>2197</v>
      </c>
      <c r="D831" s="510">
        <v>50</v>
      </c>
      <c r="E831" s="510">
        <v>3</v>
      </c>
      <c r="F831" s="510">
        <v>400</v>
      </c>
      <c r="G831" s="510">
        <v>56</v>
      </c>
      <c r="H831" s="510">
        <v>7.0900000000000005E-2</v>
      </c>
      <c r="I831" s="510">
        <v>0.121</v>
      </c>
      <c r="J831" s="510">
        <v>2.5739999999999998</v>
      </c>
      <c r="K831" s="510">
        <v>0.28399999999999997</v>
      </c>
      <c r="L831" s="510">
        <v>0.998</v>
      </c>
      <c r="M831" s="510">
        <v>0.998</v>
      </c>
      <c r="N831" s="510">
        <v>0.19500000000000001</v>
      </c>
      <c r="O831" s="510">
        <v>3.1899999999999998E-2</v>
      </c>
      <c r="P831" s="510">
        <v>5.1999999999999998E-2</v>
      </c>
      <c r="Q831" s="603">
        <v>5.1999999999999998E-2</v>
      </c>
      <c r="R831" s="603">
        <v>5.1999999999999998E-2</v>
      </c>
      <c r="S831" s="510">
        <v>20</v>
      </c>
      <c r="T831" s="510">
        <v>2.423</v>
      </c>
      <c r="U831" s="510">
        <v>10.6</v>
      </c>
      <c r="V831" s="510">
        <v>0.41699999999999998</v>
      </c>
      <c r="W831" s="510"/>
      <c r="X831" s="510"/>
      <c r="Y831" s="510"/>
      <c r="Z831" s="510">
        <v>1.2999999999999999E-2</v>
      </c>
      <c r="AA831" s="510">
        <v>5.8999999999999997E-2</v>
      </c>
      <c r="AB831" s="510">
        <v>1.4</v>
      </c>
      <c r="AC831" s="510">
        <v>3.5000000000000003E-2</v>
      </c>
      <c r="AD831" s="510">
        <v>0.34</v>
      </c>
      <c r="AI831"/>
      <c r="AJ831"/>
    </row>
    <row r="832" spans="1:36" ht="45" x14ac:dyDescent="0.25">
      <c r="A832" s="510">
        <v>831</v>
      </c>
      <c r="B832" s="511" t="s">
        <v>1830</v>
      </c>
      <c r="C832" s="599" t="s">
        <v>2198</v>
      </c>
      <c r="D832" s="510">
        <v>50</v>
      </c>
      <c r="E832" s="510">
        <v>3</v>
      </c>
      <c r="F832" s="510">
        <v>380</v>
      </c>
      <c r="G832" s="510">
        <v>52.5</v>
      </c>
      <c r="H832" s="510">
        <v>7.0900000000000005E-2</v>
      </c>
      <c r="I832" s="510">
        <v>0.121</v>
      </c>
      <c r="J832" s="510">
        <v>2.5739999999999998</v>
      </c>
      <c r="K832" s="510">
        <v>0.28399999999999997</v>
      </c>
      <c r="L832" s="510">
        <v>0.998</v>
      </c>
      <c r="M832" s="510">
        <v>0.998</v>
      </c>
      <c r="N832" s="510">
        <v>0.19500000000000001</v>
      </c>
      <c r="O832" s="510">
        <v>3.1899999999999998E-2</v>
      </c>
      <c r="P832" s="510">
        <v>5.1999999999999998E-2</v>
      </c>
      <c r="Q832" s="603">
        <v>5.1999999999999998E-2</v>
      </c>
      <c r="R832" s="603">
        <v>5.1999999999999998E-2</v>
      </c>
      <c r="S832" s="510">
        <v>20</v>
      </c>
      <c r="T832" s="510">
        <v>2.423</v>
      </c>
      <c r="U832" s="510">
        <v>10.6</v>
      </c>
      <c r="V832" s="510">
        <v>0.41699999999999998</v>
      </c>
      <c r="W832" s="510"/>
      <c r="X832" s="510"/>
      <c r="Y832" s="510"/>
      <c r="Z832" s="510">
        <v>1.2999999999999999E-2</v>
      </c>
      <c r="AA832" s="510">
        <v>5.8999999999999997E-2</v>
      </c>
      <c r="AB832" s="510">
        <v>1.4</v>
      </c>
      <c r="AC832" s="510">
        <v>3.5000000000000003E-2</v>
      </c>
      <c r="AD832" s="510">
        <v>0.34</v>
      </c>
      <c r="AI832"/>
      <c r="AJ832"/>
    </row>
    <row r="833" spans="1:36" ht="45" x14ac:dyDescent="0.25">
      <c r="A833" s="510">
        <v>832</v>
      </c>
      <c r="B833" s="511" t="s">
        <v>1830</v>
      </c>
      <c r="C833" s="599" t="s">
        <v>2198</v>
      </c>
      <c r="D833" s="510">
        <v>50</v>
      </c>
      <c r="E833" s="510">
        <v>3</v>
      </c>
      <c r="F833" s="510">
        <v>400</v>
      </c>
      <c r="G833" s="510">
        <v>52.5</v>
      </c>
      <c r="H833" s="510">
        <v>7.0900000000000005E-2</v>
      </c>
      <c r="I833" s="510">
        <v>0.121</v>
      </c>
      <c r="J833" s="510">
        <v>2.5739999999999998</v>
      </c>
      <c r="K833" s="510">
        <v>0.28399999999999997</v>
      </c>
      <c r="L833" s="510">
        <v>0.998</v>
      </c>
      <c r="M833" s="510">
        <v>0.998</v>
      </c>
      <c r="N833" s="510">
        <v>0.19500000000000001</v>
      </c>
      <c r="O833" s="510">
        <v>3.1899999999999998E-2</v>
      </c>
      <c r="P833" s="510">
        <v>5.1999999999999998E-2</v>
      </c>
      <c r="Q833" s="603">
        <v>5.1999999999999998E-2</v>
      </c>
      <c r="R833" s="603">
        <v>5.1999999999999998E-2</v>
      </c>
      <c r="S833" s="510">
        <v>20</v>
      </c>
      <c r="T833" s="510">
        <v>2.423</v>
      </c>
      <c r="U833" s="510">
        <v>10.6</v>
      </c>
      <c r="V833" s="510">
        <v>0.41699999999999998</v>
      </c>
      <c r="W833" s="510"/>
      <c r="X833" s="510"/>
      <c r="Y833" s="510"/>
      <c r="Z833" s="510">
        <v>1.2999999999999999E-2</v>
      </c>
      <c r="AA833" s="510">
        <v>5.8999999999999997E-2</v>
      </c>
      <c r="AB833" s="510">
        <v>1.4</v>
      </c>
      <c r="AC833" s="510">
        <v>3.5000000000000003E-2</v>
      </c>
      <c r="AD833" s="510">
        <v>0.34</v>
      </c>
      <c r="AI833"/>
      <c r="AJ833"/>
    </row>
    <row r="834" spans="1:36" ht="30" x14ac:dyDescent="0.25">
      <c r="A834" s="510">
        <v>833</v>
      </c>
      <c r="B834" s="511" t="s">
        <v>1830</v>
      </c>
      <c r="C834" s="599" t="s">
        <v>2199</v>
      </c>
      <c r="D834" s="510">
        <v>50</v>
      </c>
      <c r="E834" s="510">
        <v>3</v>
      </c>
      <c r="F834" s="510">
        <v>380</v>
      </c>
      <c r="G834" s="510">
        <v>50</v>
      </c>
      <c r="H834" s="510">
        <v>7.0900000000000005E-2</v>
      </c>
      <c r="I834" s="510">
        <v>0.121</v>
      </c>
      <c r="J834" s="510">
        <v>2.5739999999999998</v>
      </c>
      <c r="K834" s="510">
        <v>0.28399999999999997</v>
      </c>
      <c r="L834" s="510">
        <v>0.998</v>
      </c>
      <c r="M834" s="510">
        <v>0.998</v>
      </c>
      <c r="N834" s="510">
        <v>0.19500000000000001</v>
      </c>
      <c r="O834" s="510">
        <v>3.1899999999999998E-2</v>
      </c>
      <c r="P834" s="510">
        <v>5.1999999999999998E-2</v>
      </c>
      <c r="Q834" s="603">
        <v>5.1999999999999998E-2</v>
      </c>
      <c r="R834" s="603">
        <v>5.1999999999999998E-2</v>
      </c>
      <c r="S834" s="510">
        <v>20</v>
      </c>
      <c r="T834" s="510">
        <v>2.423</v>
      </c>
      <c r="U834" s="510">
        <v>10.6</v>
      </c>
      <c r="V834" s="510">
        <v>0.41699999999999998</v>
      </c>
      <c r="W834" s="510"/>
      <c r="X834" s="510"/>
      <c r="Y834" s="510"/>
      <c r="Z834" s="510">
        <v>1.2999999999999999E-2</v>
      </c>
      <c r="AA834" s="510">
        <v>5.8999999999999997E-2</v>
      </c>
      <c r="AB834" s="510">
        <v>1.4</v>
      </c>
      <c r="AC834" s="510">
        <v>3.5000000000000003E-2</v>
      </c>
      <c r="AD834" s="510">
        <v>0.34</v>
      </c>
      <c r="AI834"/>
      <c r="AJ834"/>
    </row>
    <row r="835" spans="1:36" ht="30" x14ac:dyDescent="0.25">
      <c r="A835" s="510">
        <v>834</v>
      </c>
      <c r="B835" s="511" t="s">
        <v>1830</v>
      </c>
      <c r="C835" s="599" t="s">
        <v>2199</v>
      </c>
      <c r="D835" s="510">
        <v>50</v>
      </c>
      <c r="E835" s="510">
        <v>3</v>
      </c>
      <c r="F835" s="510">
        <v>400</v>
      </c>
      <c r="G835" s="510">
        <v>50</v>
      </c>
      <c r="H835" s="510">
        <v>7.0900000000000005E-2</v>
      </c>
      <c r="I835" s="510">
        <v>0.121</v>
      </c>
      <c r="J835" s="510">
        <v>2.5739999999999998</v>
      </c>
      <c r="K835" s="510">
        <v>0.28399999999999997</v>
      </c>
      <c r="L835" s="510">
        <v>0.998</v>
      </c>
      <c r="M835" s="510">
        <v>0.998</v>
      </c>
      <c r="N835" s="510">
        <v>0.19500000000000001</v>
      </c>
      <c r="O835" s="510">
        <v>3.1899999999999998E-2</v>
      </c>
      <c r="P835" s="510">
        <v>5.1999999999999998E-2</v>
      </c>
      <c r="Q835" s="603">
        <v>5.1999999999999998E-2</v>
      </c>
      <c r="R835" s="603">
        <v>5.1999999999999998E-2</v>
      </c>
      <c r="S835" s="510">
        <v>20</v>
      </c>
      <c r="T835" s="510">
        <v>2.423</v>
      </c>
      <c r="U835" s="510">
        <v>10.6</v>
      </c>
      <c r="V835" s="510">
        <v>0.41699999999999998</v>
      </c>
      <c r="W835" s="510"/>
      <c r="X835" s="510"/>
      <c r="Y835" s="510"/>
      <c r="Z835" s="510">
        <v>1.2999999999999999E-2</v>
      </c>
      <c r="AA835" s="510">
        <v>5.8999999999999997E-2</v>
      </c>
      <c r="AB835" s="510">
        <v>1.4</v>
      </c>
      <c r="AC835" s="510">
        <v>3.5000000000000003E-2</v>
      </c>
      <c r="AD835" s="510">
        <v>0.34</v>
      </c>
      <c r="AI835"/>
      <c r="AJ835"/>
    </row>
    <row r="836" spans="1:36" ht="30" x14ac:dyDescent="0.25">
      <c r="A836" s="510">
        <v>835</v>
      </c>
      <c r="B836" s="511" t="s">
        <v>1830</v>
      </c>
      <c r="C836" s="599" t="s">
        <v>2200</v>
      </c>
      <c r="D836" s="510">
        <v>50</v>
      </c>
      <c r="E836" s="510">
        <v>3</v>
      </c>
      <c r="F836" s="510">
        <v>380</v>
      </c>
      <c r="G836" s="510">
        <v>48</v>
      </c>
      <c r="H836" s="510">
        <v>7.0900000000000005E-2</v>
      </c>
      <c r="I836" s="510">
        <v>0.121</v>
      </c>
      <c r="J836" s="510">
        <v>2.5739999999999998</v>
      </c>
      <c r="K836" s="510">
        <v>0.28399999999999997</v>
      </c>
      <c r="L836" s="510">
        <v>0.998</v>
      </c>
      <c r="M836" s="510">
        <v>0.998</v>
      </c>
      <c r="N836" s="510">
        <v>0.19500000000000001</v>
      </c>
      <c r="O836" s="510">
        <v>3.1899999999999998E-2</v>
      </c>
      <c r="P836" s="510">
        <v>5.1999999999999998E-2</v>
      </c>
      <c r="Q836" s="603">
        <v>5.1999999999999998E-2</v>
      </c>
      <c r="R836" s="603">
        <v>5.1999999999999998E-2</v>
      </c>
      <c r="S836" s="510">
        <v>20</v>
      </c>
      <c r="T836" s="510">
        <v>2.423</v>
      </c>
      <c r="U836" s="510">
        <v>10.6</v>
      </c>
      <c r="V836" s="510">
        <v>0.41699999999999998</v>
      </c>
      <c r="W836" s="510"/>
      <c r="X836" s="510"/>
      <c r="Y836" s="510"/>
      <c r="Z836" s="510">
        <v>1.2999999999999999E-2</v>
      </c>
      <c r="AA836" s="510">
        <v>5.8999999999999997E-2</v>
      </c>
      <c r="AB836" s="510">
        <v>1.4</v>
      </c>
      <c r="AC836" s="510">
        <v>3.5000000000000003E-2</v>
      </c>
      <c r="AD836" s="510">
        <v>0.34</v>
      </c>
      <c r="AI836"/>
      <c r="AJ836"/>
    </row>
    <row r="837" spans="1:36" ht="30" x14ac:dyDescent="0.25">
      <c r="A837" s="510">
        <v>836</v>
      </c>
      <c r="B837" s="511" t="s">
        <v>1830</v>
      </c>
      <c r="C837" s="599" t="s">
        <v>2200</v>
      </c>
      <c r="D837" s="510">
        <v>50</v>
      </c>
      <c r="E837" s="510">
        <v>3</v>
      </c>
      <c r="F837" s="510">
        <v>400</v>
      </c>
      <c r="G837" s="510">
        <v>48</v>
      </c>
      <c r="H837" s="510">
        <v>7.0900000000000005E-2</v>
      </c>
      <c r="I837" s="510">
        <v>0.121</v>
      </c>
      <c r="J837" s="510">
        <v>2.5739999999999998</v>
      </c>
      <c r="K837" s="510">
        <v>0.28399999999999997</v>
      </c>
      <c r="L837" s="510">
        <v>0.998</v>
      </c>
      <c r="M837" s="510">
        <v>0.998</v>
      </c>
      <c r="N837" s="510">
        <v>0.19500000000000001</v>
      </c>
      <c r="O837" s="510">
        <v>3.1899999999999998E-2</v>
      </c>
      <c r="P837" s="510">
        <v>5.1999999999999998E-2</v>
      </c>
      <c r="Q837" s="603">
        <v>5.1999999999999998E-2</v>
      </c>
      <c r="R837" s="603">
        <v>5.1999999999999998E-2</v>
      </c>
      <c r="S837" s="510">
        <v>20</v>
      </c>
      <c r="T837" s="510">
        <v>2.423</v>
      </c>
      <c r="U837" s="510">
        <v>10.6</v>
      </c>
      <c r="V837" s="510">
        <v>0.41699999999999998</v>
      </c>
      <c r="W837" s="510"/>
      <c r="X837" s="510"/>
      <c r="Y837" s="510"/>
      <c r="Z837" s="510">
        <v>1.2999999999999999E-2</v>
      </c>
      <c r="AA837" s="510">
        <v>5.8999999999999997E-2</v>
      </c>
      <c r="AB837" s="510">
        <v>1.4</v>
      </c>
      <c r="AC837" s="510">
        <v>3.5000000000000003E-2</v>
      </c>
      <c r="AD837" s="510">
        <v>0.34</v>
      </c>
      <c r="AI837"/>
      <c r="AJ837"/>
    </row>
    <row r="838" spans="1:36" ht="30" x14ac:dyDescent="0.25">
      <c r="A838" s="510">
        <v>837</v>
      </c>
      <c r="B838" s="511" t="s">
        <v>1830</v>
      </c>
      <c r="C838" s="599" t="s">
        <v>2201</v>
      </c>
      <c r="D838" s="510">
        <v>50</v>
      </c>
      <c r="E838" s="510">
        <v>3</v>
      </c>
      <c r="F838" s="510">
        <v>380</v>
      </c>
      <c r="G838" s="510">
        <v>40</v>
      </c>
      <c r="H838" s="510">
        <v>7.0900000000000005E-2</v>
      </c>
      <c r="I838" s="510">
        <v>0.121</v>
      </c>
      <c r="J838" s="510">
        <v>2.5739999999999998</v>
      </c>
      <c r="K838" s="510">
        <v>0.28399999999999997</v>
      </c>
      <c r="L838" s="510">
        <v>0.998</v>
      </c>
      <c r="M838" s="510">
        <v>0.998</v>
      </c>
      <c r="N838" s="510">
        <v>0.19500000000000001</v>
      </c>
      <c r="O838" s="510">
        <v>3.1899999999999998E-2</v>
      </c>
      <c r="P838" s="510">
        <v>5.1999999999999998E-2</v>
      </c>
      <c r="Q838" s="603">
        <v>5.1999999999999998E-2</v>
      </c>
      <c r="R838" s="603">
        <v>5.1999999999999998E-2</v>
      </c>
      <c r="S838" s="510">
        <v>20</v>
      </c>
      <c r="T838" s="510">
        <v>2.423</v>
      </c>
      <c r="U838" s="510">
        <v>10.6</v>
      </c>
      <c r="V838" s="510">
        <v>0.41699999999999998</v>
      </c>
      <c r="W838" s="510"/>
      <c r="X838" s="510"/>
      <c r="Y838" s="510"/>
      <c r="Z838" s="510">
        <v>1.2999999999999999E-2</v>
      </c>
      <c r="AA838" s="510">
        <v>5.8999999999999997E-2</v>
      </c>
      <c r="AB838" s="510">
        <v>1.4</v>
      </c>
      <c r="AC838" s="510">
        <v>3.5000000000000003E-2</v>
      </c>
      <c r="AD838" s="510">
        <v>0.34</v>
      </c>
      <c r="AI838"/>
      <c r="AJ838"/>
    </row>
    <row r="839" spans="1:36" ht="30" x14ac:dyDescent="0.25">
      <c r="A839" s="510">
        <v>838</v>
      </c>
      <c r="B839" s="511" t="s">
        <v>1830</v>
      </c>
      <c r="C839" s="599" t="s">
        <v>2201</v>
      </c>
      <c r="D839" s="510">
        <v>50</v>
      </c>
      <c r="E839" s="510">
        <v>3</v>
      </c>
      <c r="F839" s="510">
        <v>400</v>
      </c>
      <c r="G839" s="510">
        <v>40</v>
      </c>
      <c r="H839" s="510">
        <v>7.0900000000000005E-2</v>
      </c>
      <c r="I839" s="510">
        <v>0.121</v>
      </c>
      <c r="J839" s="510">
        <v>2.5739999999999998</v>
      </c>
      <c r="K839" s="510">
        <v>0.28399999999999997</v>
      </c>
      <c r="L839" s="510">
        <v>0.998</v>
      </c>
      <c r="M839" s="510">
        <v>0.998</v>
      </c>
      <c r="N839" s="510">
        <v>0.19500000000000001</v>
      </c>
      <c r="O839" s="510">
        <v>3.1899999999999998E-2</v>
      </c>
      <c r="P839" s="510">
        <v>5.1999999999999998E-2</v>
      </c>
      <c r="Q839" s="603">
        <v>5.1999999999999998E-2</v>
      </c>
      <c r="R839" s="603">
        <v>5.1999999999999998E-2</v>
      </c>
      <c r="S839" s="510">
        <v>20</v>
      </c>
      <c r="T839" s="510">
        <v>2.423</v>
      </c>
      <c r="U839" s="510">
        <v>10.6</v>
      </c>
      <c r="V839" s="510">
        <v>0.41699999999999998</v>
      </c>
      <c r="W839" s="510"/>
      <c r="X839" s="510"/>
      <c r="Y839" s="510"/>
      <c r="Z839" s="510">
        <v>1.2999999999999999E-2</v>
      </c>
      <c r="AA839" s="510">
        <v>5.8999999999999997E-2</v>
      </c>
      <c r="AB839" s="510">
        <v>1.4</v>
      </c>
      <c r="AC839" s="510">
        <v>3.5000000000000003E-2</v>
      </c>
      <c r="AD839" s="510">
        <v>0.34</v>
      </c>
      <c r="AI839"/>
      <c r="AJ839"/>
    </row>
    <row r="840" spans="1:36" ht="45" x14ac:dyDescent="0.25">
      <c r="A840" s="510">
        <v>839</v>
      </c>
      <c r="B840" s="511" t="s">
        <v>1830</v>
      </c>
      <c r="C840" s="599" t="s">
        <v>2202</v>
      </c>
      <c r="D840" s="510">
        <v>50</v>
      </c>
      <c r="E840" s="510">
        <v>3</v>
      </c>
      <c r="F840" s="510">
        <v>380</v>
      </c>
      <c r="G840" s="510">
        <v>71</v>
      </c>
      <c r="H840" s="510">
        <v>7.2800000000000004E-2</v>
      </c>
      <c r="I840" s="510">
        <v>0.124</v>
      </c>
      <c r="J840" s="510">
        <v>2.4910000000000001</v>
      </c>
      <c r="K840" s="510">
        <v>0.30499999999999999</v>
      </c>
      <c r="L840" s="510">
        <v>1.026</v>
      </c>
      <c r="M840" s="510">
        <v>1.026</v>
      </c>
      <c r="N840" s="510">
        <v>0.215</v>
      </c>
      <c r="O840" s="510">
        <v>3.4099999999999998E-2</v>
      </c>
      <c r="P840" s="510">
        <v>3.7999999999999999E-2</v>
      </c>
      <c r="Q840" s="603">
        <v>3.7999999999999999E-2</v>
      </c>
      <c r="R840" s="603">
        <v>3.7999999999999999E-2</v>
      </c>
      <c r="S840" s="510">
        <v>20</v>
      </c>
      <c r="T840" s="510">
        <v>2.778</v>
      </c>
      <c r="U840" s="510">
        <v>10.6</v>
      </c>
      <c r="V840" s="510">
        <v>0.41699999999999998</v>
      </c>
      <c r="W840" s="510"/>
      <c r="X840" s="510"/>
      <c r="Y840" s="510"/>
      <c r="Z840" s="510">
        <v>1.2E-2</v>
      </c>
      <c r="AA840" s="510">
        <v>5.8000000000000003E-2</v>
      </c>
      <c r="AB840" s="510">
        <v>1.3</v>
      </c>
      <c r="AC840" s="510">
        <v>2.9000000000000001E-2</v>
      </c>
      <c r="AD840" s="510">
        <v>0.35</v>
      </c>
      <c r="AI840"/>
      <c r="AJ840"/>
    </row>
    <row r="841" spans="1:36" ht="45" x14ac:dyDescent="0.25">
      <c r="A841" s="510">
        <v>840</v>
      </c>
      <c r="B841" s="511" t="s">
        <v>1830</v>
      </c>
      <c r="C841" s="599" t="s">
        <v>2202</v>
      </c>
      <c r="D841" s="510">
        <v>50</v>
      </c>
      <c r="E841" s="510">
        <v>3</v>
      </c>
      <c r="F841" s="510">
        <v>400</v>
      </c>
      <c r="G841" s="510">
        <v>71</v>
      </c>
      <c r="H841" s="510">
        <v>7.2800000000000004E-2</v>
      </c>
      <c r="I841" s="510">
        <v>0.124</v>
      </c>
      <c r="J841" s="510">
        <v>2.4910000000000001</v>
      </c>
      <c r="K841" s="510">
        <v>0.30499999999999999</v>
      </c>
      <c r="L841" s="510">
        <v>1.026</v>
      </c>
      <c r="M841" s="510">
        <v>1.026</v>
      </c>
      <c r="N841" s="510">
        <v>0.215</v>
      </c>
      <c r="O841" s="510">
        <v>3.4099999999999998E-2</v>
      </c>
      <c r="P841" s="510">
        <v>3.7999999999999999E-2</v>
      </c>
      <c r="Q841" s="603">
        <v>3.7999999999999999E-2</v>
      </c>
      <c r="R841" s="603">
        <v>3.7999999999999999E-2</v>
      </c>
      <c r="S841" s="510">
        <v>20</v>
      </c>
      <c r="T841" s="510">
        <v>2.778</v>
      </c>
      <c r="U841" s="510">
        <v>10.6</v>
      </c>
      <c r="V841" s="510">
        <v>0.41699999999999998</v>
      </c>
      <c r="W841" s="510"/>
      <c r="X841" s="510"/>
      <c r="Y841" s="510"/>
      <c r="Z841" s="510">
        <v>1.2E-2</v>
      </c>
      <c r="AA841" s="510">
        <v>5.8000000000000003E-2</v>
      </c>
      <c r="AB841" s="510">
        <v>1.3</v>
      </c>
      <c r="AC841" s="510">
        <v>2.9000000000000001E-2</v>
      </c>
      <c r="AD841" s="510">
        <v>0.35</v>
      </c>
      <c r="AI841"/>
      <c r="AJ841"/>
    </row>
    <row r="842" spans="1:36" ht="45" x14ac:dyDescent="0.25">
      <c r="A842" s="510">
        <v>841</v>
      </c>
      <c r="B842" s="511" t="s">
        <v>1830</v>
      </c>
      <c r="C842" s="599" t="s">
        <v>2203</v>
      </c>
      <c r="D842" s="510">
        <v>50</v>
      </c>
      <c r="E842" s="510">
        <v>3</v>
      </c>
      <c r="F842" s="510">
        <v>380</v>
      </c>
      <c r="G842" s="510">
        <v>65.5</v>
      </c>
      <c r="H842" s="510">
        <v>7.2800000000000004E-2</v>
      </c>
      <c r="I842" s="510">
        <v>0.124</v>
      </c>
      <c r="J842" s="510">
        <v>2.4910000000000001</v>
      </c>
      <c r="K842" s="510">
        <v>0.30499999999999999</v>
      </c>
      <c r="L842" s="510">
        <v>1.026</v>
      </c>
      <c r="M842" s="510">
        <v>1.026</v>
      </c>
      <c r="N842" s="510">
        <v>0.215</v>
      </c>
      <c r="O842" s="510">
        <v>3.4099999999999998E-2</v>
      </c>
      <c r="P842" s="510">
        <v>3.7999999999999999E-2</v>
      </c>
      <c r="Q842" s="603">
        <v>3.7999999999999999E-2</v>
      </c>
      <c r="R842" s="603">
        <v>3.7999999999999999E-2</v>
      </c>
      <c r="S842" s="510">
        <v>20</v>
      </c>
      <c r="T842" s="510">
        <v>2.778</v>
      </c>
      <c r="U842" s="510">
        <v>10.6</v>
      </c>
      <c r="V842" s="510">
        <v>0.41699999999999998</v>
      </c>
      <c r="W842" s="510"/>
      <c r="X842" s="510"/>
      <c r="Y842" s="510"/>
      <c r="Z842" s="510">
        <v>1.2E-2</v>
      </c>
      <c r="AA842" s="510">
        <v>5.8000000000000003E-2</v>
      </c>
      <c r="AB842" s="510">
        <v>1.3</v>
      </c>
      <c r="AC842" s="510">
        <v>2.9000000000000001E-2</v>
      </c>
      <c r="AD842" s="510">
        <v>0.35</v>
      </c>
      <c r="AI842"/>
      <c r="AJ842"/>
    </row>
    <row r="843" spans="1:36" ht="45" x14ac:dyDescent="0.25">
      <c r="A843" s="510">
        <v>842</v>
      </c>
      <c r="B843" s="511" t="s">
        <v>1830</v>
      </c>
      <c r="C843" s="599" t="s">
        <v>2203</v>
      </c>
      <c r="D843" s="510">
        <v>50</v>
      </c>
      <c r="E843" s="510">
        <v>3</v>
      </c>
      <c r="F843" s="510">
        <v>400</v>
      </c>
      <c r="G843" s="510">
        <v>65.5</v>
      </c>
      <c r="H843" s="510">
        <v>7.2800000000000004E-2</v>
      </c>
      <c r="I843" s="510">
        <v>0.124</v>
      </c>
      <c r="J843" s="510">
        <v>2.4910000000000001</v>
      </c>
      <c r="K843" s="510">
        <v>0.30499999999999999</v>
      </c>
      <c r="L843" s="510">
        <v>1.026</v>
      </c>
      <c r="M843" s="510">
        <v>1.026</v>
      </c>
      <c r="N843" s="510">
        <v>0.215</v>
      </c>
      <c r="O843" s="510">
        <v>3.4099999999999998E-2</v>
      </c>
      <c r="P843" s="510">
        <v>3.7999999999999999E-2</v>
      </c>
      <c r="Q843" s="603">
        <v>3.7999999999999999E-2</v>
      </c>
      <c r="R843" s="603">
        <v>3.7999999999999999E-2</v>
      </c>
      <c r="S843" s="510">
        <v>20</v>
      </c>
      <c r="T843" s="510">
        <v>2.778</v>
      </c>
      <c r="U843" s="510">
        <v>10.6</v>
      </c>
      <c r="V843" s="510">
        <v>0.41699999999999998</v>
      </c>
      <c r="W843" s="510"/>
      <c r="X843" s="510"/>
      <c r="Y843" s="510"/>
      <c r="Z843" s="510">
        <v>1.2E-2</v>
      </c>
      <c r="AA843" s="510">
        <v>5.8000000000000003E-2</v>
      </c>
      <c r="AB843" s="510">
        <v>1.3</v>
      </c>
      <c r="AC843" s="510">
        <v>2.9000000000000001E-2</v>
      </c>
      <c r="AD843" s="510">
        <v>0.35</v>
      </c>
      <c r="AI843"/>
      <c r="AJ843"/>
    </row>
    <row r="844" spans="1:36" ht="30" x14ac:dyDescent="0.25">
      <c r="A844" s="510">
        <v>843</v>
      </c>
      <c r="B844" s="511" t="s">
        <v>1830</v>
      </c>
      <c r="C844" s="599" t="s">
        <v>2204</v>
      </c>
      <c r="D844" s="510">
        <v>50</v>
      </c>
      <c r="E844" s="510">
        <v>3</v>
      </c>
      <c r="F844" s="510">
        <v>380</v>
      </c>
      <c r="G844" s="510">
        <v>63</v>
      </c>
      <c r="H844" s="510">
        <v>7.2800000000000004E-2</v>
      </c>
      <c r="I844" s="510">
        <v>0.124</v>
      </c>
      <c r="J844" s="510">
        <v>2.4910000000000001</v>
      </c>
      <c r="K844" s="510">
        <v>0.30499999999999999</v>
      </c>
      <c r="L844" s="510">
        <v>1.026</v>
      </c>
      <c r="M844" s="510">
        <v>1.026</v>
      </c>
      <c r="N844" s="510">
        <v>0.215</v>
      </c>
      <c r="O844" s="510">
        <v>3.4099999999999998E-2</v>
      </c>
      <c r="P844" s="510">
        <v>3.7999999999999999E-2</v>
      </c>
      <c r="Q844" s="603">
        <v>3.7999999999999999E-2</v>
      </c>
      <c r="R844" s="603">
        <v>3.7999999999999999E-2</v>
      </c>
      <c r="S844" s="510">
        <v>20</v>
      </c>
      <c r="T844" s="510">
        <v>2.778</v>
      </c>
      <c r="U844" s="510">
        <v>10.6</v>
      </c>
      <c r="V844" s="510">
        <v>0.41699999999999998</v>
      </c>
      <c r="W844" s="510"/>
      <c r="X844" s="510"/>
      <c r="Y844" s="510"/>
      <c r="Z844" s="510">
        <v>1.2E-2</v>
      </c>
      <c r="AA844" s="510">
        <v>5.8000000000000003E-2</v>
      </c>
      <c r="AB844" s="510">
        <v>1.3</v>
      </c>
      <c r="AC844" s="510">
        <v>2.9000000000000001E-2</v>
      </c>
      <c r="AD844" s="510">
        <v>0.35</v>
      </c>
      <c r="AI844"/>
      <c r="AJ844"/>
    </row>
    <row r="845" spans="1:36" ht="30" x14ac:dyDescent="0.25">
      <c r="A845" s="510">
        <v>844</v>
      </c>
      <c r="B845" s="511" t="s">
        <v>1830</v>
      </c>
      <c r="C845" s="599" t="s">
        <v>2204</v>
      </c>
      <c r="D845" s="510">
        <v>50</v>
      </c>
      <c r="E845" s="510">
        <v>3</v>
      </c>
      <c r="F845" s="510">
        <v>400</v>
      </c>
      <c r="G845" s="510">
        <v>63</v>
      </c>
      <c r="H845" s="510">
        <v>7.2800000000000004E-2</v>
      </c>
      <c r="I845" s="510">
        <v>0.124</v>
      </c>
      <c r="J845" s="510">
        <v>2.4910000000000001</v>
      </c>
      <c r="K845" s="510">
        <v>0.30499999999999999</v>
      </c>
      <c r="L845" s="510">
        <v>1.026</v>
      </c>
      <c r="M845" s="510">
        <v>1.026</v>
      </c>
      <c r="N845" s="510">
        <v>0.215</v>
      </c>
      <c r="O845" s="510">
        <v>3.4099999999999998E-2</v>
      </c>
      <c r="P845" s="510">
        <v>3.7999999999999999E-2</v>
      </c>
      <c r="Q845" s="603">
        <v>3.7999999999999999E-2</v>
      </c>
      <c r="R845" s="603">
        <v>3.7999999999999999E-2</v>
      </c>
      <c r="S845" s="510">
        <v>20</v>
      </c>
      <c r="T845" s="510">
        <v>2.778</v>
      </c>
      <c r="U845" s="510">
        <v>10.6</v>
      </c>
      <c r="V845" s="510">
        <v>0.41699999999999998</v>
      </c>
      <c r="W845" s="510"/>
      <c r="X845" s="510"/>
      <c r="Y845" s="510"/>
      <c r="Z845" s="510">
        <v>1.2E-2</v>
      </c>
      <c r="AA845" s="510">
        <v>5.8000000000000003E-2</v>
      </c>
      <c r="AB845" s="510">
        <v>1.3</v>
      </c>
      <c r="AC845" s="510">
        <v>2.9000000000000001E-2</v>
      </c>
      <c r="AD845" s="510">
        <v>0.35</v>
      </c>
      <c r="AI845"/>
      <c r="AJ845"/>
    </row>
    <row r="846" spans="1:36" ht="30" x14ac:dyDescent="0.25">
      <c r="A846" s="510">
        <v>845</v>
      </c>
      <c r="B846" s="511" t="s">
        <v>1830</v>
      </c>
      <c r="C846" s="599" t="s">
        <v>2205</v>
      </c>
      <c r="D846" s="510">
        <v>50</v>
      </c>
      <c r="E846" s="510">
        <v>3</v>
      </c>
      <c r="F846" s="510">
        <v>380</v>
      </c>
      <c r="G846" s="510">
        <v>60</v>
      </c>
      <c r="H846" s="510">
        <v>7.2800000000000004E-2</v>
      </c>
      <c r="I846" s="510">
        <v>0.124</v>
      </c>
      <c r="J846" s="510">
        <v>2.4910000000000001</v>
      </c>
      <c r="K846" s="510">
        <v>0.30499999999999999</v>
      </c>
      <c r="L846" s="510">
        <v>1.026</v>
      </c>
      <c r="M846" s="510">
        <v>1.026</v>
      </c>
      <c r="N846" s="510">
        <v>0.215</v>
      </c>
      <c r="O846" s="510">
        <v>3.4099999999999998E-2</v>
      </c>
      <c r="P846" s="510">
        <v>3.7999999999999999E-2</v>
      </c>
      <c r="Q846" s="603">
        <v>3.7999999999999999E-2</v>
      </c>
      <c r="R846" s="603">
        <v>3.7999999999999999E-2</v>
      </c>
      <c r="S846" s="510">
        <v>20</v>
      </c>
      <c r="T846" s="510">
        <v>2.778</v>
      </c>
      <c r="U846" s="510">
        <v>10.6</v>
      </c>
      <c r="V846" s="510">
        <v>0.41699999999999998</v>
      </c>
      <c r="W846" s="510"/>
      <c r="X846" s="510"/>
      <c r="Y846" s="510"/>
      <c r="Z846" s="510">
        <v>1.2E-2</v>
      </c>
      <c r="AA846" s="510">
        <v>5.8000000000000003E-2</v>
      </c>
      <c r="AB846" s="510">
        <v>1.3</v>
      </c>
      <c r="AC846" s="510">
        <v>2.9000000000000001E-2</v>
      </c>
      <c r="AD846" s="510">
        <v>0.35</v>
      </c>
      <c r="AI846"/>
      <c r="AJ846"/>
    </row>
    <row r="847" spans="1:36" ht="30" x14ac:dyDescent="0.25">
      <c r="A847" s="510">
        <v>846</v>
      </c>
      <c r="B847" s="511" t="s">
        <v>1830</v>
      </c>
      <c r="C847" s="599" t="s">
        <v>2205</v>
      </c>
      <c r="D847" s="510">
        <v>50</v>
      </c>
      <c r="E847" s="510">
        <v>3</v>
      </c>
      <c r="F847" s="510">
        <v>400</v>
      </c>
      <c r="G847" s="510">
        <v>60</v>
      </c>
      <c r="H847" s="510">
        <v>7.2800000000000004E-2</v>
      </c>
      <c r="I847" s="510">
        <v>0.124</v>
      </c>
      <c r="J847" s="510">
        <v>2.4910000000000001</v>
      </c>
      <c r="K847" s="510">
        <v>0.30499999999999999</v>
      </c>
      <c r="L847" s="510">
        <v>1.026</v>
      </c>
      <c r="M847" s="510">
        <v>1.026</v>
      </c>
      <c r="N847" s="510">
        <v>0.215</v>
      </c>
      <c r="O847" s="510">
        <v>3.4099999999999998E-2</v>
      </c>
      <c r="P847" s="510">
        <v>3.7999999999999999E-2</v>
      </c>
      <c r="Q847" s="603">
        <v>3.7999999999999999E-2</v>
      </c>
      <c r="R847" s="603">
        <v>3.7999999999999999E-2</v>
      </c>
      <c r="S847" s="510">
        <v>20</v>
      </c>
      <c r="T847" s="510">
        <v>2.778</v>
      </c>
      <c r="U847" s="510">
        <v>10.6</v>
      </c>
      <c r="V847" s="510">
        <v>0.41699999999999998</v>
      </c>
      <c r="W847" s="510"/>
      <c r="X847" s="510"/>
      <c r="Y847" s="510"/>
      <c r="Z847" s="510">
        <v>1.2E-2</v>
      </c>
      <c r="AA847" s="510">
        <v>5.8000000000000003E-2</v>
      </c>
      <c r="AB847" s="510">
        <v>1.3</v>
      </c>
      <c r="AC847" s="510">
        <v>2.9000000000000001E-2</v>
      </c>
      <c r="AD847" s="510">
        <v>0.35</v>
      </c>
      <c r="AI847"/>
      <c r="AJ847"/>
    </row>
    <row r="848" spans="1:36" ht="30" x14ac:dyDescent="0.25">
      <c r="A848" s="510">
        <v>847</v>
      </c>
      <c r="B848" s="511" t="s">
        <v>1830</v>
      </c>
      <c r="C848" s="599" t="s">
        <v>2206</v>
      </c>
      <c r="D848" s="510">
        <v>50</v>
      </c>
      <c r="E848" s="510">
        <v>3</v>
      </c>
      <c r="F848" s="510">
        <v>380</v>
      </c>
      <c r="G848" s="510">
        <v>50</v>
      </c>
      <c r="H848" s="510">
        <v>7.2800000000000004E-2</v>
      </c>
      <c r="I848" s="510">
        <v>0.124</v>
      </c>
      <c r="J848" s="510">
        <v>2.4910000000000001</v>
      </c>
      <c r="K848" s="510">
        <v>0.30499999999999999</v>
      </c>
      <c r="L848" s="510">
        <v>1.026</v>
      </c>
      <c r="M848" s="510">
        <v>1.026</v>
      </c>
      <c r="N848" s="510">
        <v>0.215</v>
      </c>
      <c r="O848" s="510">
        <v>3.4099999999999998E-2</v>
      </c>
      <c r="P848" s="510">
        <v>3.7999999999999999E-2</v>
      </c>
      <c r="Q848" s="603">
        <v>3.7999999999999999E-2</v>
      </c>
      <c r="R848" s="603">
        <v>3.7999999999999999E-2</v>
      </c>
      <c r="S848" s="510">
        <v>20</v>
      </c>
      <c r="T848" s="510">
        <v>2.778</v>
      </c>
      <c r="U848" s="510">
        <v>10.6</v>
      </c>
      <c r="V848" s="510">
        <v>0.41699999999999998</v>
      </c>
      <c r="W848" s="510"/>
      <c r="X848" s="510"/>
      <c r="Y848" s="510"/>
      <c r="Z848" s="510">
        <v>1.2E-2</v>
      </c>
      <c r="AA848" s="510">
        <v>5.8000000000000003E-2</v>
      </c>
      <c r="AB848" s="510">
        <v>1.3</v>
      </c>
      <c r="AC848" s="510">
        <v>2.9000000000000001E-2</v>
      </c>
      <c r="AD848" s="510">
        <v>0.35</v>
      </c>
      <c r="AI848"/>
      <c r="AJ848"/>
    </row>
    <row r="849" spans="1:36" ht="30" x14ac:dyDescent="0.25">
      <c r="A849" s="510">
        <v>848</v>
      </c>
      <c r="B849" s="511" t="s">
        <v>1830</v>
      </c>
      <c r="C849" s="599" t="s">
        <v>2206</v>
      </c>
      <c r="D849" s="510">
        <v>50</v>
      </c>
      <c r="E849" s="510">
        <v>3</v>
      </c>
      <c r="F849" s="510">
        <v>400</v>
      </c>
      <c r="G849" s="510">
        <v>50</v>
      </c>
      <c r="H849" s="510">
        <v>7.2800000000000004E-2</v>
      </c>
      <c r="I849" s="510">
        <v>0.124</v>
      </c>
      <c r="J849" s="510">
        <v>2.4910000000000001</v>
      </c>
      <c r="K849" s="510">
        <v>0.30499999999999999</v>
      </c>
      <c r="L849" s="510">
        <v>1.026</v>
      </c>
      <c r="M849" s="510">
        <v>1.026</v>
      </c>
      <c r="N849" s="510">
        <v>0.215</v>
      </c>
      <c r="O849" s="510">
        <v>3.4099999999999998E-2</v>
      </c>
      <c r="P849" s="510">
        <v>3.7999999999999999E-2</v>
      </c>
      <c r="Q849" s="603">
        <v>3.7999999999999999E-2</v>
      </c>
      <c r="R849" s="603">
        <v>3.7999999999999999E-2</v>
      </c>
      <c r="S849" s="510">
        <v>20</v>
      </c>
      <c r="T849" s="510">
        <v>2.778</v>
      </c>
      <c r="U849" s="510">
        <v>10.6</v>
      </c>
      <c r="V849" s="510">
        <v>0.41699999999999998</v>
      </c>
      <c r="W849" s="510"/>
      <c r="X849" s="510"/>
      <c r="Y849" s="510"/>
      <c r="Z849" s="510">
        <v>1.2E-2</v>
      </c>
      <c r="AA849" s="510">
        <v>5.8000000000000003E-2</v>
      </c>
      <c r="AB849" s="510">
        <v>1.3</v>
      </c>
      <c r="AC849" s="510">
        <v>2.9000000000000001E-2</v>
      </c>
      <c r="AD849" s="510">
        <v>0.35</v>
      </c>
      <c r="AI849"/>
      <c r="AJ849"/>
    </row>
    <row r="850" spans="1:36" ht="45" x14ac:dyDescent="0.25">
      <c r="A850" s="510">
        <v>849</v>
      </c>
      <c r="B850" s="511" t="s">
        <v>1830</v>
      </c>
      <c r="C850" s="599" t="s">
        <v>2207</v>
      </c>
      <c r="D850" s="510">
        <v>50</v>
      </c>
      <c r="E850" s="510">
        <v>3</v>
      </c>
      <c r="F850" s="510">
        <v>380</v>
      </c>
      <c r="G850" s="510">
        <v>80</v>
      </c>
      <c r="H850" s="510">
        <v>7.5399999999999995E-2</v>
      </c>
      <c r="I850" s="510">
        <v>0.128</v>
      </c>
      <c r="J850" s="510">
        <v>2.7370000000000001</v>
      </c>
      <c r="K850" s="510">
        <v>0.314</v>
      </c>
      <c r="L850" s="510">
        <v>1.0620000000000001</v>
      </c>
      <c r="M850" s="510">
        <v>1.0620000000000001</v>
      </c>
      <c r="N850" s="510">
        <v>0.22500000000000001</v>
      </c>
      <c r="O850" s="510">
        <v>3.8199999999999998E-2</v>
      </c>
      <c r="P850" s="510">
        <v>3.2000000000000001E-2</v>
      </c>
      <c r="Q850" s="603">
        <v>3.2000000000000001E-2</v>
      </c>
      <c r="R850" s="603">
        <v>3.2000000000000001E-2</v>
      </c>
      <c r="S850" s="510">
        <v>20</v>
      </c>
      <c r="T850" s="510">
        <v>3.125</v>
      </c>
      <c r="U850" s="510">
        <v>11.35</v>
      </c>
      <c r="V850" s="510">
        <v>0.442</v>
      </c>
      <c r="W850" s="510"/>
      <c r="X850" s="510"/>
      <c r="Y850" s="510"/>
      <c r="Z850" s="510">
        <v>1.4E-2</v>
      </c>
      <c r="AA850" s="510">
        <v>7.0999999999999994E-2</v>
      </c>
      <c r="AB850" s="510">
        <v>1.27</v>
      </c>
      <c r="AC850" s="510">
        <v>3.2000000000000001E-2</v>
      </c>
      <c r="AD850" s="510">
        <v>0.36</v>
      </c>
      <c r="AI850"/>
      <c r="AJ850"/>
    </row>
    <row r="851" spans="1:36" ht="45" x14ac:dyDescent="0.25">
      <c r="A851" s="510">
        <v>850</v>
      </c>
      <c r="B851" s="511" t="s">
        <v>1830</v>
      </c>
      <c r="C851" s="599" t="s">
        <v>2207</v>
      </c>
      <c r="D851" s="510">
        <v>50</v>
      </c>
      <c r="E851" s="510">
        <v>3</v>
      </c>
      <c r="F851" s="510">
        <v>400</v>
      </c>
      <c r="G851" s="510">
        <v>83</v>
      </c>
      <c r="H851" s="510">
        <v>7.5399999999999995E-2</v>
      </c>
      <c r="I851" s="510">
        <v>0.128</v>
      </c>
      <c r="J851" s="510">
        <v>2.7370000000000001</v>
      </c>
      <c r="K851" s="510">
        <v>0.314</v>
      </c>
      <c r="L851" s="510">
        <v>1.0620000000000001</v>
      </c>
      <c r="M851" s="510">
        <v>1.0620000000000001</v>
      </c>
      <c r="N851" s="510">
        <v>0.22500000000000001</v>
      </c>
      <c r="O851" s="510">
        <v>3.8199999999999998E-2</v>
      </c>
      <c r="P851" s="510">
        <v>3.2000000000000001E-2</v>
      </c>
      <c r="Q851" s="603">
        <v>3.2000000000000001E-2</v>
      </c>
      <c r="R851" s="603">
        <v>3.2000000000000001E-2</v>
      </c>
      <c r="S851" s="510">
        <v>20</v>
      </c>
      <c r="T851" s="510">
        <v>3.125</v>
      </c>
      <c r="U851" s="510">
        <v>11.35</v>
      </c>
      <c r="V851" s="510">
        <v>0.442</v>
      </c>
      <c r="W851" s="510"/>
      <c r="X851" s="510"/>
      <c r="Y851" s="510"/>
      <c r="Z851" s="510">
        <v>1.4E-2</v>
      </c>
      <c r="AA851" s="510">
        <v>7.0999999999999994E-2</v>
      </c>
      <c r="AB851" s="510">
        <v>1.27</v>
      </c>
      <c r="AC851" s="510">
        <v>3.2000000000000001E-2</v>
      </c>
      <c r="AD851" s="510">
        <v>0.36</v>
      </c>
      <c r="AI851"/>
      <c r="AJ851"/>
    </row>
    <row r="852" spans="1:36" ht="45" x14ac:dyDescent="0.25">
      <c r="A852" s="510">
        <v>851</v>
      </c>
      <c r="B852" s="511" t="s">
        <v>1830</v>
      </c>
      <c r="C852" s="599" t="s">
        <v>2208</v>
      </c>
      <c r="D852" s="510">
        <v>50</v>
      </c>
      <c r="E852" s="510">
        <v>3</v>
      </c>
      <c r="F852" s="510">
        <v>380</v>
      </c>
      <c r="G852" s="510">
        <v>75</v>
      </c>
      <c r="H852" s="510">
        <v>7.5399999999999995E-2</v>
      </c>
      <c r="I852" s="510">
        <v>0.128</v>
      </c>
      <c r="J852" s="510">
        <v>2.7370000000000001</v>
      </c>
      <c r="K852" s="510">
        <v>0.314</v>
      </c>
      <c r="L852" s="510">
        <v>1.0620000000000001</v>
      </c>
      <c r="M852" s="510">
        <v>1.0620000000000001</v>
      </c>
      <c r="N852" s="510">
        <v>0.22500000000000001</v>
      </c>
      <c r="O852" s="510">
        <v>3.8199999999999998E-2</v>
      </c>
      <c r="P852" s="510">
        <v>3.2000000000000001E-2</v>
      </c>
      <c r="Q852" s="603">
        <v>3.2000000000000001E-2</v>
      </c>
      <c r="R852" s="603">
        <v>3.2000000000000001E-2</v>
      </c>
      <c r="S852" s="510">
        <v>20</v>
      </c>
      <c r="T852" s="510">
        <v>3.125</v>
      </c>
      <c r="U852" s="510">
        <v>11.35</v>
      </c>
      <c r="V852" s="510">
        <v>0.442</v>
      </c>
      <c r="W852" s="510"/>
      <c r="X852" s="510"/>
      <c r="Y852" s="510"/>
      <c r="Z852" s="510">
        <v>1.4E-2</v>
      </c>
      <c r="AA852" s="510">
        <v>7.0999999999999994E-2</v>
      </c>
      <c r="AB852" s="510">
        <v>1.27</v>
      </c>
      <c r="AC852" s="510">
        <v>3.2000000000000001E-2</v>
      </c>
      <c r="AD852" s="510">
        <v>0.36</v>
      </c>
      <c r="AI852"/>
      <c r="AJ852"/>
    </row>
    <row r="853" spans="1:36" ht="45" x14ac:dyDescent="0.25">
      <c r="A853" s="510">
        <v>852</v>
      </c>
      <c r="B853" s="511" t="s">
        <v>1830</v>
      </c>
      <c r="C853" s="599" t="s">
        <v>2208</v>
      </c>
      <c r="D853" s="510">
        <v>50</v>
      </c>
      <c r="E853" s="510">
        <v>3</v>
      </c>
      <c r="F853" s="510">
        <v>400</v>
      </c>
      <c r="G853" s="510">
        <v>78</v>
      </c>
      <c r="H853" s="510">
        <v>7.5399999999999995E-2</v>
      </c>
      <c r="I853" s="510">
        <v>0.128</v>
      </c>
      <c r="J853" s="510">
        <v>2.7370000000000001</v>
      </c>
      <c r="K853" s="510">
        <v>0.314</v>
      </c>
      <c r="L853" s="510">
        <v>1.0620000000000001</v>
      </c>
      <c r="M853" s="510">
        <v>1.0620000000000001</v>
      </c>
      <c r="N853" s="510">
        <v>0.22500000000000001</v>
      </c>
      <c r="O853" s="510">
        <v>3.8199999999999998E-2</v>
      </c>
      <c r="P853" s="510">
        <v>3.2000000000000001E-2</v>
      </c>
      <c r="Q853" s="603">
        <v>3.2000000000000001E-2</v>
      </c>
      <c r="R853" s="603">
        <v>3.2000000000000001E-2</v>
      </c>
      <c r="S853" s="510">
        <v>20</v>
      </c>
      <c r="T853" s="510">
        <v>3.125</v>
      </c>
      <c r="U853" s="510">
        <v>11.35</v>
      </c>
      <c r="V853" s="510">
        <v>0.442</v>
      </c>
      <c r="W853" s="510"/>
      <c r="X853" s="510"/>
      <c r="Y853" s="510"/>
      <c r="Z853" s="510">
        <v>1.4E-2</v>
      </c>
      <c r="AA853" s="510">
        <v>7.0999999999999994E-2</v>
      </c>
      <c r="AB853" s="510">
        <v>1.27</v>
      </c>
      <c r="AC853" s="510">
        <v>3.2000000000000001E-2</v>
      </c>
      <c r="AD853" s="510">
        <v>0.36</v>
      </c>
      <c r="AI853"/>
      <c r="AJ853"/>
    </row>
    <row r="854" spans="1:36" ht="30" x14ac:dyDescent="0.25">
      <c r="A854" s="510">
        <v>853</v>
      </c>
      <c r="B854" s="511" t="s">
        <v>1830</v>
      </c>
      <c r="C854" s="599" t="s">
        <v>2209</v>
      </c>
      <c r="D854" s="510">
        <v>50</v>
      </c>
      <c r="E854" s="510">
        <v>3</v>
      </c>
      <c r="F854" s="510">
        <v>380</v>
      </c>
      <c r="G854" s="510">
        <v>72</v>
      </c>
      <c r="H854" s="510">
        <v>7.5399999999999995E-2</v>
      </c>
      <c r="I854" s="510">
        <v>0.128</v>
      </c>
      <c r="J854" s="510">
        <v>2.7370000000000001</v>
      </c>
      <c r="K854" s="510">
        <v>0.314</v>
      </c>
      <c r="L854" s="510">
        <v>1.0620000000000001</v>
      </c>
      <c r="M854" s="510">
        <v>1.0620000000000001</v>
      </c>
      <c r="N854" s="510">
        <v>0.22500000000000001</v>
      </c>
      <c r="O854" s="510">
        <v>3.8199999999999998E-2</v>
      </c>
      <c r="P854" s="510">
        <v>3.2000000000000001E-2</v>
      </c>
      <c r="Q854" s="603">
        <v>3.2000000000000001E-2</v>
      </c>
      <c r="R854" s="603">
        <v>3.2000000000000001E-2</v>
      </c>
      <c r="S854" s="510">
        <v>20</v>
      </c>
      <c r="T854" s="510">
        <v>3.125</v>
      </c>
      <c r="U854" s="510">
        <v>11.35</v>
      </c>
      <c r="V854" s="510">
        <v>0.442</v>
      </c>
      <c r="W854" s="510"/>
      <c r="X854" s="510"/>
      <c r="Y854" s="510"/>
      <c r="Z854" s="510">
        <v>1.4E-2</v>
      </c>
      <c r="AA854" s="510">
        <v>7.0999999999999994E-2</v>
      </c>
      <c r="AB854" s="510">
        <v>1.27</v>
      </c>
      <c r="AC854" s="510">
        <v>3.2000000000000001E-2</v>
      </c>
      <c r="AD854" s="510">
        <v>0.36</v>
      </c>
      <c r="AI854"/>
      <c r="AJ854"/>
    </row>
    <row r="855" spans="1:36" ht="30" x14ac:dyDescent="0.25">
      <c r="A855" s="510">
        <v>854</v>
      </c>
      <c r="B855" s="511" t="s">
        <v>1830</v>
      </c>
      <c r="C855" s="599" t="s">
        <v>2209</v>
      </c>
      <c r="D855" s="510">
        <v>50</v>
      </c>
      <c r="E855" s="510">
        <v>3</v>
      </c>
      <c r="F855" s="510">
        <v>400</v>
      </c>
      <c r="G855" s="510">
        <v>75</v>
      </c>
      <c r="H855" s="510">
        <v>7.5399999999999995E-2</v>
      </c>
      <c r="I855" s="510">
        <v>0.128</v>
      </c>
      <c r="J855" s="510">
        <v>2.7370000000000001</v>
      </c>
      <c r="K855" s="510">
        <v>0.314</v>
      </c>
      <c r="L855" s="510">
        <v>1.0620000000000001</v>
      </c>
      <c r="M855" s="510">
        <v>1.0620000000000001</v>
      </c>
      <c r="N855" s="510">
        <v>0.22500000000000001</v>
      </c>
      <c r="O855" s="510">
        <v>3.8199999999999998E-2</v>
      </c>
      <c r="P855" s="510">
        <v>3.2000000000000001E-2</v>
      </c>
      <c r="Q855" s="603">
        <v>3.2000000000000001E-2</v>
      </c>
      <c r="R855" s="603">
        <v>3.2000000000000001E-2</v>
      </c>
      <c r="S855" s="510">
        <v>20</v>
      </c>
      <c r="T855" s="510">
        <v>3.125</v>
      </c>
      <c r="U855" s="510">
        <v>11.35</v>
      </c>
      <c r="V855" s="510">
        <v>0.442</v>
      </c>
      <c r="W855" s="510"/>
      <c r="X855" s="510"/>
      <c r="Y855" s="510"/>
      <c r="Z855" s="510">
        <v>1.4E-2</v>
      </c>
      <c r="AA855" s="510">
        <v>7.0999999999999994E-2</v>
      </c>
      <c r="AB855" s="510">
        <v>1.27</v>
      </c>
      <c r="AC855" s="510">
        <v>3.2000000000000001E-2</v>
      </c>
      <c r="AD855" s="510">
        <v>0.36</v>
      </c>
      <c r="AI855"/>
      <c r="AJ855"/>
    </row>
    <row r="856" spans="1:36" ht="30" x14ac:dyDescent="0.25">
      <c r="A856" s="510">
        <v>855</v>
      </c>
      <c r="B856" s="511" t="s">
        <v>1830</v>
      </c>
      <c r="C856" s="599" t="s">
        <v>2210</v>
      </c>
      <c r="D856" s="510">
        <v>50</v>
      </c>
      <c r="E856" s="510">
        <v>3</v>
      </c>
      <c r="F856" s="510">
        <v>380</v>
      </c>
      <c r="G856" s="510">
        <v>67</v>
      </c>
      <c r="H856" s="510">
        <v>7.5399999999999995E-2</v>
      </c>
      <c r="I856" s="510">
        <v>0.128</v>
      </c>
      <c r="J856" s="510">
        <v>2.7370000000000001</v>
      </c>
      <c r="K856" s="510">
        <v>0.314</v>
      </c>
      <c r="L856" s="510">
        <v>1.0620000000000001</v>
      </c>
      <c r="M856" s="510">
        <v>1.0620000000000001</v>
      </c>
      <c r="N856" s="510">
        <v>0.22500000000000001</v>
      </c>
      <c r="O856" s="510">
        <v>3.8199999999999998E-2</v>
      </c>
      <c r="P856" s="510">
        <v>3.2000000000000001E-2</v>
      </c>
      <c r="Q856" s="603">
        <v>3.2000000000000001E-2</v>
      </c>
      <c r="R856" s="603">
        <v>3.2000000000000001E-2</v>
      </c>
      <c r="S856" s="510">
        <v>20</v>
      </c>
      <c r="T856" s="510">
        <v>3.125</v>
      </c>
      <c r="U856" s="510">
        <v>11.35</v>
      </c>
      <c r="V856" s="510">
        <v>0.442</v>
      </c>
      <c r="W856" s="510"/>
      <c r="X856" s="510"/>
      <c r="Y856" s="510"/>
      <c r="Z856" s="510">
        <v>1.4E-2</v>
      </c>
      <c r="AA856" s="510">
        <v>7.0999999999999994E-2</v>
      </c>
      <c r="AB856" s="510">
        <v>1.27</v>
      </c>
      <c r="AC856" s="510">
        <v>3.2000000000000001E-2</v>
      </c>
      <c r="AD856" s="510">
        <v>0.36</v>
      </c>
      <c r="AI856"/>
      <c r="AJ856"/>
    </row>
    <row r="857" spans="1:36" ht="30" x14ac:dyDescent="0.25">
      <c r="A857" s="510">
        <v>856</v>
      </c>
      <c r="B857" s="511" t="s">
        <v>1830</v>
      </c>
      <c r="C857" s="599" t="s">
        <v>2210</v>
      </c>
      <c r="D857" s="510">
        <v>50</v>
      </c>
      <c r="E857" s="510">
        <v>3</v>
      </c>
      <c r="F857" s="510">
        <v>400</v>
      </c>
      <c r="G857" s="510">
        <v>67</v>
      </c>
      <c r="H857" s="510">
        <v>7.5399999999999995E-2</v>
      </c>
      <c r="I857" s="510">
        <v>0.128</v>
      </c>
      <c r="J857" s="510">
        <v>2.7370000000000001</v>
      </c>
      <c r="K857" s="510">
        <v>0.314</v>
      </c>
      <c r="L857" s="510">
        <v>1.0620000000000001</v>
      </c>
      <c r="M857" s="510">
        <v>1.0620000000000001</v>
      </c>
      <c r="N857" s="510">
        <v>0.22500000000000001</v>
      </c>
      <c r="O857" s="510">
        <v>3.8199999999999998E-2</v>
      </c>
      <c r="P857" s="510">
        <v>3.2000000000000001E-2</v>
      </c>
      <c r="Q857" s="603">
        <v>3.2000000000000001E-2</v>
      </c>
      <c r="R857" s="603">
        <v>3.2000000000000001E-2</v>
      </c>
      <c r="S857" s="510">
        <v>20</v>
      </c>
      <c r="T857" s="510">
        <v>3.125</v>
      </c>
      <c r="U857" s="510">
        <v>11.35</v>
      </c>
      <c r="V857" s="510">
        <v>0.442</v>
      </c>
      <c r="W857" s="510"/>
      <c r="X857" s="510"/>
      <c r="Y857" s="510"/>
      <c r="Z857" s="510">
        <v>1.4E-2</v>
      </c>
      <c r="AA857" s="510">
        <v>7.0999999999999994E-2</v>
      </c>
      <c r="AB857" s="510">
        <v>1.27</v>
      </c>
      <c r="AC857" s="510">
        <v>3.2000000000000001E-2</v>
      </c>
      <c r="AD857" s="510">
        <v>0.36</v>
      </c>
      <c r="AI857"/>
      <c r="AJ857"/>
    </row>
    <row r="858" spans="1:36" ht="30" x14ac:dyDescent="0.25">
      <c r="A858" s="510">
        <v>857</v>
      </c>
      <c r="B858" s="511" t="s">
        <v>1830</v>
      </c>
      <c r="C858" s="599" t="s">
        <v>2211</v>
      </c>
      <c r="D858" s="510">
        <v>50</v>
      </c>
      <c r="E858" s="510">
        <v>3</v>
      </c>
      <c r="F858" s="510">
        <v>380</v>
      </c>
      <c r="G858" s="510">
        <v>58</v>
      </c>
      <c r="H858" s="510">
        <v>7.5399999999999995E-2</v>
      </c>
      <c r="I858" s="510">
        <v>0.128</v>
      </c>
      <c r="J858" s="510">
        <v>2.7370000000000001</v>
      </c>
      <c r="K858" s="510">
        <v>0.314</v>
      </c>
      <c r="L858" s="510">
        <v>1.0620000000000001</v>
      </c>
      <c r="M858" s="510">
        <v>1.0620000000000001</v>
      </c>
      <c r="N858" s="510">
        <v>0.22500000000000001</v>
      </c>
      <c r="O858" s="510">
        <v>3.8199999999999998E-2</v>
      </c>
      <c r="P858" s="510">
        <v>3.2000000000000001E-2</v>
      </c>
      <c r="Q858" s="603">
        <v>3.2000000000000001E-2</v>
      </c>
      <c r="R858" s="603">
        <v>3.2000000000000001E-2</v>
      </c>
      <c r="S858" s="510">
        <v>20</v>
      </c>
      <c r="T858" s="510">
        <v>3.125</v>
      </c>
      <c r="U858" s="510">
        <v>11.35</v>
      </c>
      <c r="V858" s="510">
        <v>0.442</v>
      </c>
      <c r="W858" s="510"/>
      <c r="X858" s="510"/>
      <c r="Y858" s="510"/>
      <c r="Z858" s="510">
        <v>1.4E-2</v>
      </c>
      <c r="AA858" s="510">
        <v>7.0999999999999994E-2</v>
      </c>
      <c r="AB858" s="510">
        <v>1.27</v>
      </c>
      <c r="AC858" s="510">
        <v>3.2000000000000001E-2</v>
      </c>
      <c r="AD858" s="510">
        <v>0.36</v>
      </c>
      <c r="AI858"/>
      <c r="AJ858"/>
    </row>
    <row r="859" spans="1:36" ht="30" x14ac:dyDescent="0.25">
      <c r="A859" s="510">
        <v>858</v>
      </c>
      <c r="B859" s="511" t="s">
        <v>1830</v>
      </c>
      <c r="C859" s="599" t="s">
        <v>2211</v>
      </c>
      <c r="D859" s="510">
        <v>50</v>
      </c>
      <c r="E859" s="510">
        <v>3</v>
      </c>
      <c r="F859" s="510">
        <v>400</v>
      </c>
      <c r="G859" s="510">
        <v>60</v>
      </c>
      <c r="H859" s="510">
        <v>7.5399999999999995E-2</v>
      </c>
      <c r="I859" s="510">
        <v>0.128</v>
      </c>
      <c r="J859" s="510">
        <v>2.7370000000000001</v>
      </c>
      <c r="K859" s="510">
        <v>0.314</v>
      </c>
      <c r="L859" s="510">
        <v>1.0620000000000001</v>
      </c>
      <c r="M859" s="510">
        <v>1.0620000000000001</v>
      </c>
      <c r="N859" s="510">
        <v>0.22500000000000001</v>
      </c>
      <c r="O859" s="510">
        <v>3.8199999999999998E-2</v>
      </c>
      <c r="P859" s="510">
        <v>3.2000000000000001E-2</v>
      </c>
      <c r="Q859" s="603">
        <v>3.2000000000000001E-2</v>
      </c>
      <c r="R859" s="603">
        <v>3.2000000000000001E-2</v>
      </c>
      <c r="S859" s="510">
        <v>20</v>
      </c>
      <c r="T859" s="510">
        <v>3.125</v>
      </c>
      <c r="U859" s="510">
        <v>11.35</v>
      </c>
      <c r="V859" s="510">
        <v>0.442</v>
      </c>
      <c r="W859" s="510"/>
      <c r="X859" s="510"/>
      <c r="Y859" s="510"/>
      <c r="Z859" s="510">
        <v>1.4E-2</v>
      </c>
      <c r="AA859" s="510">
        <v>7.0999999999999994E-2</v>
      </c>
      <c r="AB859" s="510">
        <v>1.27</v>
      </c>
      <c r="AC859" s="510">
        <v>3.2000000000000001E-2</v>
      </c>
      <c r="AD859" s="510">
        <v>0.36</v>
      </c>
      <c r="AI859"/>
      <c r="AJ859"/>
    </row>
    <row r="860" spans="1:36" ht="45" x14ac:dyDescent="0.25">
      <c r="A860" s="510">
        <v>859</v>
      </c>
      <c r="B860" s="511" t="s">
        <v>1830</v>
      </c>
      <c r="C860" s="599" t="s">
        <v>2212</v>
      </c>
      <c r="D860" s="510">
        <v>50</v>
      </c>
      <c r="E860" s="510">
        <v>3</v>
      </c>
      <c r="F860" s="510">
        <v>380</v>
      </c>
      <c r="G860" s="510">
        <v>87</v>
      </c>
      <c r="H860" s="510">
        <v>6.480000000000001E-2</v>
      </c>
      <c r="I860" s="510">
        <v>0.125</v>
      </c>
      <c r="J860" s="510">
        <v>2.802</v>
      </c>
      <c r="K860" s="510">
        <v>0.32100000000000001</v>
      </c>
      <c r="L860" s="510">
        <v>1.101</v>
      </c>
      <c r="M860" s="510">
        <v>1.101</v>
      </c>
      <c r="N860" s="510">
        <v>0.218</v>
      </c>
      <c r="O860" s="510">
        <v>3.6000000000000004E-2</v>
      </c>
      <c r="P860" s="510">
        <v>3.5000000000000003E-2</v>
      </c>
      <c r="Q860" s="603">
        <v>3.5000000000000003E-2</v>
      </c>
      <c r="R860" s="603">
        <v>3.5000000000000003E-2</v>
      </c>
      <c r="S860" s="510">
        <v>20</v>
      </c>
      <c r="T860" s="510">
        <v>3.1709999999999998</v>
      </c>
      <c r="U860" s="510">
        <v>11.35</v>
      </c>
      <c r="V860" s="510">
        <v>0.442</v>
      </c>
      <c r="W860" s="510"/>
      <c r="X860" s="510"/>
      <c r="Y860" s="510"/>
      <c r="Z860" s="510">
        <v>1.4E-2</v>
      </c>
      <c r="AA860" s="510">
        <v>6.5000000000000002E-2</v>
      </c>
      <c r="AB860" s="510">
        <v>1.3</v>
      </c>
      <c r="AC860" s="510">
        <v>2.7E-2</v>
      </c>
      <c r="AD860" s="510">
        <v>0.31</v>
      </c>
      <c r="AI860"/>
      <c r="AJ860"/>
    </row>
    <row r="861" spans="1:36" ht="45" x14ac:dyDescent="0.25">
      <c r="A861" s="510">
        <v>860</v>
      </c>
      <c r="B861" s="511" t="s">
        <v>1830</v>
      </c>
      <c r="C861" s="599" t="s">
        <v>2212</v>
      </c>
      <c r="D861" s="510">
        <v>50</v>
      </c>
      <c r="E861" s="510">
        <v>3</v>
      </c>
      <c r="F861" s="510">
        <v>400</v>
      </c>
      <c r="G861" s="510">
        <v>87</v>
      </c>
      <c r="H861" s="510">
        <v>6.480000000000001E-2</v>
      </c>
      <c r="I861" s="510">
        <v>0.125</v>
      </c>
      <c r="J861" s="510">
        <v>2.802</v>
      </c>
      <c r="K861" s="510">
        <v>0.32100000000000001</v>
      </c>
      <c r="L861" s="510">
        <v>1.101</v>
      </c>
      <c r="M861" s="510">
        <v>1.101</v>
      </c>
      <c r="N861" s="510">
        <v>0.218</v>
      </c>
      <c r="O861" s="510">
        <v>3.6000000000000004E-2</v>
      </c>
      <c r="P861" s="510">
        <v>3.5000000000000003E-2</v>
      </c>
      <c r="Q861" s="603">
        <v>3.5000000000000003E-2</v>
      </c>
      <c r="R861" s="603">
        <v>3.5000000000000003E-2</v>
      </c>
      <c r="S861" s="510">
        <v>20</v>
      </c>
      <c r="T861" s="510">
        <v>3.1709999999999998</v>
      </c>
      <c r="U861" s="510">
        <v>11.35</v>
      </c>
      <c r="V861" s="510">
        <v>0.442</v>
      </c>
      <c r="W861" s="510"/>
      <c r="X861" s="510"/>
      <c r="Y861" s="510"/>
      <c r="Z861" s="510">
        <v>1.4E-2</v>
      </c>
      <c r="AA861" s="510">
        <v>6.5000000000000002E-2</v>
      </c>
      <c r="AB861" s="510">
        <v>1.3</v>
      </c>
      <c r="AC861" s="510">
        <v>2.7E-2</v>
      </c>
      <c r="AD861" s="510">
        <v>0.31</v>
      </c>
      <c r="AI861"/>
      <c r="AJ861"/>
    </row>
    <row r="862" spans="1:36" ht="45" x14ac:dyDescent="0.25">
      <c r="A862" s="510">
        <v>861</v>
      </c>
      <c r="B862" s="511" t="s">
        <v>1830</v>
      </c>
      <c r="C862" s="599" t="s">
        <v>2213</v>
      </c>
      <c r="D862" s="510">
        <v>50</v>
      </c>
      <c r="E862" s="510">
        <v>3</v>
      </c>
      <c r="F862" s="510">
        <v>380</v>
      </c>
      <c r="G862" s="510">
        <v>82</v>
      </c>
      <c r="H862" s="510">
        <v>6.480000000000001E-2</v>
      </c>
      <c r="I862" s="510">
        <v>0.125</v>
      </c>
      <c r="J862" s="510">
        <v>2.802</v>
      </c>
      <c r="K862" s="510">
        <v>0.32100000000000001</v>
      </c>
      <c r="L862" s="510">
        <v>1.101</v>
      </c>
      <c r="M862" s="510">
        <v>1.101</v>
      </c>
      <c r="N862" s="510">
        <v>0.218</v>
      </c>
      <c r="O862" s="510">
        <v>3.6000000000000004E-2</v>
      </c>
      <c r="P862" s="510">
        <v>3.5000000000000003E-2</v>
      </c>
      <c r="Q862" s="603">
        <v>3.5000000000000003E-2</v>
      </c>
      <c r="R862" s="603">
        <v>3.5000000000000003E-2</v>
      </c>
      <c r="S862" s="510">
        <v>20</v>
      </c>
      <c r="T862" s="510">
        <v>3.1709999999999998</v>
      </c>
      <c r="U862" s="510">
        <v>11.35</v>
      </c>
      <c r="V862" s="510">
        <v>0.442</v>
      </c>
      <c r="W862" s="510"/>
      <c r="X862" s="510"/>
      <c r="Y862" s="510"/>
      <c r="Z862" s="510">
        <v>1.4E-2</v>
      </c>
      <c r="AA862" s="510">
        <v>6.5000000000000002E-2</v>
      </c>
      <c r="AB862" s="510">
        <v>1.3</v>
      </c>
      <c r="AC862" s="510">
        <v>2.7E-2</v>
      </c>
      <c r="AD862" s="510">
        <v>0.31</v>
      </c>
      <c r="AI862"/>
      <c r="AJ862"/>
    </row>
    <row r="863" spans="1:36" ht="45" x14ac:dyDescent="0.25">
      <c r="A863" s="510">
        <v>862</v>
      </c>
      <c r="B863" s="511" t="s">
        <v>1830</v>
      </c>
      <c r="C863" s="599" t="s">
        <v>2213</v>
      </c>
      <c r="D863" s="510">
        <v>50</v>
      </c>
      <c r="E863" s="510">
        <v>3</v>
      </c>
      <c r="F863" s="510">
        <v>400</v>
      </c>
      <c r="G863" s="510">
        <v>82</v>
      </c>
      <c r="H863" s="510">
        <v>6.480000000000001E-2</v>
      </c>
      <c r="I863" s="510">
        <v>0.125</v>
      </c>
      <c r="J863" s="510">
        <v>2.802</v>
      </c>
      <c r="K863" s="510">
        <v>0.32100000000000001</v>
      </c>
      <c r="L863" s="510">
        <v>1.101</v>
      </c>
      <c r="M863" s="510">
        <v>1.101</v>
      </c>
      <c r="N863" s="510">
        <v>0.218</v>
      </c>
      <c r="O863" s="510">
        <v>3.6000000000000004E-2</v>
      </c>
      <c r="P863" s="510">
        <v>3.5000000000000003E-2</v>
      </c>
      <c r="Q863" s="603">
        <v>3.5000000000000003E-2</v>
      </c>
      <c r="R863" s="603">
        <v>3.5000000000000003E-2</v>
      </c>
      <c r="S863" s="510">
        <v>20</v>
      </c>
      <c r="T863" s="510">
        <v>3.1709999999999998</v>
      </c>
      <c r="U863" s="510">
        <v>11.35</v>
      </c>
      <c r="V863" s="510">
        <v>0.442</v>
      </c>
      <c r="W863" s="510"/>
      <c r="X863" s="510"/>
      <c r="Y863" s="510"/>
      <c r="Z863" s="510">
        <v>1.4E-2</v>
      </c>
      <c r="AA863" s="510">
        <v>6.5000000000000002E-2</v>
      </c>
      <c r="AB863" s="510">
        <v>1.3</v>
      </c>
      <c r="AC863" s="510">
        <v>2.7E-2</v>
      </c>
      <c r="AD863" s="510">
        <v>0.31</v>
      </c>
      <c r="AI863"/>
      <c r="AJ863"/>
    </row>
    <row r="864" spans="1:36" ht="30" x14ac:dyDescent="0.25">
      <c r="A864" s="510">
        <v>863</v>
      </c>
      <c r="B864" s="511" t="s">
        <v>1830</v>
      </c>
      <c r="C864" s="599" t="s">
        <v>2214</v>
      </c>
      <c r="D864" s="510">
        <v>50</v>
      </c>
      <c r="E864" s="510">
        <v>3</v>
      </c>
      <c r="F864" s="510">
        <v>380</v>
      </c>
      <c r="G864" s="510">
        <v>80</v>
      </c>
      <c r="H864" s="510">
        <v>6.480000000000001E-2</v>
      </c>
      <c r="I864" s="510">
        <v>0.125</v>
      </c>
      <c r="J864" s="510">
        <v>2.802</v>
      </c>
      <c r="K864" s="510">
        <v>0.32100000000000001</v>
      </c>
      <c r="L864" s="510">
        <v>1.101</v>
      </c>
      <c r="M864" s="510">
        <v>1.101</v>
      </c>
      <c r="N864" s="510">
        <v>0.218</v>
      </c>
      <c r="O864" s="510">
        <v>3.6000000000000004E-2</v>
      </c>
      <c r="P864" s="510">
        <v>3.5000000000000003E-2</v>
      </c>
      <c r="Q864" s="603">
        <v>3.5000000000000003E-2</v>
      </c>
      <c r="R864" s="603">
        <v>3.5000000000000003E-2</v>
      </c>
      <c r="S864" s="510">
        <v>20</v>
      </c>
      <c r="T864" s="510">
        <v>3.1709999999999998</v>
      </c>
      <c r="U864" s="510">
        <v>11.35</v>
      </c>
      <c r="V864" s="510">
        <v>0.442</v>
      </c>
      <c r="W864" s="510"/>
      <c r="X864" s="510"/>
      <c r="Y864" s="510"/>
      <c r="Z864" s="510">
        <v>1.4E-2</v>
      </c>
      <c r="AA864" s="510">
        <v>6.5000000000000002E-2</v>
      </c>
      <c r="AB864" s="510">
        <v>1.3</v>
      </c>
      <c r="AC864" s="510">
        <v>2.7E-2</v>
      </c>
      <c r="AD864" s="510">
        <v>0.31</v>
      </c>
      <c r="AI864"/>
      <c r="AJ864"/>
    </row>
    <row r="865" spans="1:36" ht="30" x14ac:dyDescent="0.25">
      <c r="A865" s="510">
        <v>864</v>
      </c>
      <c r="B865" s="511" t="s">
        <v>1830</v>
      </c>
      <c r="C865" s="599" t="s">
        <v>2214</v>
      </c>
      <c r="D865" s="510">
        <v>50</v>
      </c>
      <c r="E865" s="510">
        <v>3</v>
      </c>
      <c r="F865" s="510">
        <v>400</v>
      </c>
      <c r="G865" s="510">
        <v>80</v>
      </c>
      <c r="H865" s="510">
        <v>6.480000000000001E-2</v>
      </c>
      <c r="I865" s="510">
        <v>0.125</v>
      </c>
      <c r="J865" s="510">
        <v>2.802</v>
      </c>
      <c r="K865" s="510">
        <v>0.32100000000000001</v>
      </c>
      <c r="L865" s="510">
        <v>1.101</v>
      </c>
      <c r="M865" s="510">
        <v>1.101</v>
      </c>
      <c r="N865" s="510">
        <v>0.218</v>
      </c>
      <c r="O865" s="510">
        <v>3.6000000000000004E-2</v>
      </c>
      <c r="P865" s="510">
        <v>3.5000000000000003E-2</v>
      </c>
      <c r="Q865" s="603">
        <v>3.5000000000000003E-2</v>
      </c>
      <c r="R865" s="603">
        <v>3.5000000000000003E-2</v>
      </c>
      <c r="S865" s="510">
        <v>20</v>
      </c>
      <c r="T865" s="510">
        <v>3.1709999999999998</v>
      </c>
      <c r="U865" s="510">
        <v>11.35</v>
      </c>
      <c r="V865" s="510">
        <v>0.442</v>
      </c>
      <c r="W865" s="510"/>
      <c r="X865" s="510"/>
      <c r="Y865" s="510"/>
      <c r="Z865" s="510">
        <v>1.4E-2</v>
      </c>
      <c r="AA865" s="510">
        <v>6.5000000000000002E-2</v>
      </c>
      <c r="AB865" s="510">
        <v>1.3</v>
      </c>
      <c r="AC865" s="510">
        <v>2.7E-2</v>
      </c>
      <c r="AD865" s="510">
        <v>0.31</v>
      </c>
      <c r="AI865"/>
      <c r="AJ865"/>
    </row>
    <row r="866" spans="1:36" ht="30" x14ac:dyDescent="0.25">
      <c r="A866" s="510">
        <v>865</v>
      </c>
      <c r="B866" s="511" t="s">
        <v>1830</v>
      </c>
      <c r="C866" s="599" t="s">
        <v>2215</v>
      </c>
      <c r="D866" s="510">
        <v>50</v>
      </c>
      <c r="E866" s="510">
        <v>3</v>
      </c>
      <c r="F866" s="510">
        <v>380</v>
      </c>
      <c r="G866" s="510">
        <v>71</v>
      </c>
      <c r="H866" s="510">
        <v>6.480000000000001E-2</v>
      </c>
      <c r="I866" s="510">
        <v>0.125</v>
      </c>
      <c r="J866" s="510">
        <v>2.802</v>
      </c>
      <c r="K866" s="510">
        <v>0.32100000000000001</v>
      </c>
      <c r="L866" s="510">
        <v>1.101</v>
      </c>
      <c r="M866" s="510">
        <v>1.101</v>
      </c>
      <c r="N866" s="510">
        <v>0.218</v>
      </c>
      <c r="O866" s="510">
        <v>3.6000000000000004E-2</v>
      </c>
      <c r="P866" s="510">
        <v>3.5000000000000003E-2</v>
      </c>
      <c r="Q866" s="603">
        <v>3.5000000000000003E-2</v>
      </c>
      <c r="R866" s="603">
        <v>3.5000000000000003E-2</v>
      </c>
      <c r="S866" s="510">
        <v>20</v>
      </c>
      <c r="T866" s="510">
        <v>3.1709999999999998</v>
      </c>
      <c r="U866" s="510">
        <v>11.35</v>
      </c>
      <c r="V866" s="510">
        <v>0.442</v>
      </c>
      <c r="W866" s="510"/>
      <c r="X866" s="510"/>
      <c r="Y866" s="510"/>
      <c r="Z866" s="510">
        <v>1.4E-2</v>
      </c>
      <c r="AA866" s="510">
        <v>6.5000000000000002E-2</v>
      </c>
      <c r="AB866" s="510">
        <v>1.3</v>
      </c>
      <c r="AC866" s="510">
        <v>2.7E-2</v>
      </c>
      <c r="AD866" s="510">
        <v>0.31</v>
      </c>
      <c r="AI866"/>
      <c r="AJ866"/>
    </row>
    <row r="867" spans="1:36" ht="30" x14ac:dyDescent="0.25">
      <c r="A867" s="510">
        <v>866</v>
      </c>
      <c r="B867" s="511" t="s">
        <v>1830</v>
      </c>
      <c r="C867" s="599" t="s">
        <v>2215</v>
      </c>
      <c r="D867" s="510">
        <v>50</v>
      </c>
      <c r="E867" s="510">
        <v>3</v>
      </c>
      <c r="F867" s="510">
        <v>400</v>
      </c>
      <c r="G867" s="510">
        <v>71</v>
      </c>
      <c r="H867" s="510">
        <v>6.480000000000001E-2</v>
      </c>
      <c r="I867" s="510">
        <v>0.125</v>
      </c>
      <c r="J867" s="510">
        <v>2.802</v>
      </c>
      <c r="K867" s="510">
        <v>0.32100000000000001</v>
      </c>
      <c r="L867" s="510">
        <v>1.101</v>
      </c>
      <c r="M867" s="510">
        <v>1.101</v>
      </c>
      <c r="N867" s="510">
        <v>0.218</v>
      </c>
      <c r="O867" s="510">
        <v>3.6000000000000004E-2</v>
      </c>
      <c r="P867" s="510">
        <v>3.5000000000000003E-2</v>
      </c>
      <c r="Q867" s="603">
        <v>3.5000000000000003E-2</v>
      </c>
      <c r="R867" s="603">
        <v>3.5000000000000003E-2</v>
      </c>
      <c r="S867" s="510">
        <v>20</v>
      </c>
      <c r="T867" s="510">
        <v>3.1709999999999998</v>
      </c>
      <c r="U867" s="510">
        <v>11.35</v>
      </c>
      <c r="V867" s="510">
        <v>0.442</v>
      </c>
      <c r="W867" s="510"/>
      <c r="X867" s="510"/>
      <c r="Y867" s="510"/>
      <c r="Z867" s="510">
        <v>1.4E-2</v>
      </c>
      <c r="AA867" s="510">
        <v>6.5000000000000002E-2</v>
      </c>
      <c r="AB867" s="510">
        <v>1.3</v>
      </c>
      <c r="AC867" s="510">
        <v>2.7E-2</v>
      </c>
      <c r="AD867" s="510">
        <v>0.31</v>
      </c>
      <c r="AI867"/>
      <c r="AJ867"/>
    </row>
    <row r="868" spans="1:36" ht="30" x14ac:dyDescent="0.25">
      <c r="A868" s="510">
        <v>867</v>
      </c>
      <c r="B868" s="511" t="s">
        <v>1830</v>
      </c>
      <c r="C868" s="599" t="s">
        <v>2216</v>
      </c>
      <c r="D868" s="510">
        <v>50</v>
      </c>
      <c r="E868" s="510">
        <v>3</v>
      </c>
      <c r="F868" s="510">
        <v>380</v>
      </c>
      <c r="G868" s="510">
        <v>64</v>
      </c>
      <c r="H868" s="510">
        <v>6.480000000000001E-2</v>
      </c>
      <c r="I868" s="510">
        <v>0.125</v>
      </c>
      <c r="J868" s="510">
        <v>2.802</v>
      </c>
      <c r="K868" s="510">
        <v>0.32100000000000001</v>
      </c>
      <c r="L868" s="510">
        <v>1.101</v>
      </c>
      <c r="M868" s="510">
        <v>1.101</v>
      </c>
      <c r="N868" s="510">
        <v>0.218</v>
      </c>
      <c r="O868" s="510">
        <v>3.6000000000000004E-2</v>
      </c>
      <c r="P868" s="510">
        <v>3.5000000000000003E-2</v>
      </c>
      <c r="Q868" s="603">
        <v>3.5000000000000003E-2</v>
      </c>
      <c r="R868" s="603">
        <v>3.5000000000000003E-2</v>
      </c>
      <c r="S868" s="510">
        <v>20</v>
      </c>
      <c r="T868" s="510">
        <v>3.1709999999999998</v>
      </c>
      <c r="U868" s="510">
        <v>11.35</v>
      </c>
      <c r="V868" s="510">
        <v>0.442</v>
      </c>
      <c r="W868" s="510"/>
      <c r="X868" s="510"/>
      <c r="Y868" s="510"/>
      <c r="Z868" s="510">
        <v>1.4E-2</v>
      </c>
      <c r="AA868" s="510">
        <v>6.5000000000000002E-2</v>
      </c>
      <c r="AB868" s="510">
        <v>1.3</v>
      </c>
      <c r="AC868" s="510">
        <v>2.7E-2</v>
      </c>
      <c r="AD868" s="510">
        <v>0.31</v>
      </c>
      <c r="AI868"/>
      <c r="AJ868"/>
    </row>
    <row r="869" spans="1:36" ht="30" x14ac:dyDescent="0.25">
      <c r="A869" s="510">
        <v>868</v>
      </c>
      <c r="B869" s="511" t="s">
        <v>1830</v>
      </c>
      <c r="C869" s="599" t="s">
        <v>2216</v>
      </c>
      <c r="D869" s="510">
        <v>50</v>
      </c>
      <c r="E869" s="510">
        <v>3</v>
      </c>
      <c r="F869" s="510">
        <v>400</v>
      </c>
      <c r="G869" s="510">
        <v>64</v>
      </c>
      <c r="H869" s="510">
        <v>6.480000000000001E-2</v>
      </c>
      <c r="I869" s="510">
        <v>0.125</v>
      </c>
      <c r="J869" s="510">
        <v>2.802</v>
      </c>
      <c r="K869" s="510">
        <v>0.32100000000000001</v>
      </c>
      <c r="L869" s="510">
        <v>1.101</v>
      </c>
      <c r="M869" s="510">
        <v>1.101</v>
      </c>
      <c r="N869" s="510">
        <v>0.218</v>
      </c>
      <c r="O869" s="510">
        <v>3.6000000000000004E-2</v>
      </c>
      <c r="P869" s="510">
        <v>3.5000000000000003E-2</v>
      </c>
      <c r="Q869" s="603">
        <v>3.5000000000000003E-2</v>
      </c>
      <c r="R869" s="603">
        <v>3.5000000000000003E-2</v>
      </c>
      <c r="S869" s="510">
        <v>20</v>
      </c>
      <c r="T869" s="510">
        <v>3.1709999999999998</v>
      </c>
      <c r="U869" s="510">
        <v>11.35</v>
      </c>
      <c r="V869" s="510">
        <v>0.442</v>
      </c>
      <c r="W869" s="510"/>
      <c r="X869" s="510"/>
      <c r="Y869" s="510"/>
      <c r="Z869" s="510">
        <v>1.4E-2</v>
      </c>
      <c r="AA869" s="510">
        <v>6.5000000000000002E-2</v>
      </c>
      <c r="AB869" s="510">
        <v>1.3</v>
      </c>
      <c r="AC869" s="510">
        <v>2.7E-2</v>
      </c>
      <c r="AD869" s="510">
        <v>0.31</v>
      </c>
      <c r="AI869"/>
      <c r="AJ869"/>
    </row>
    <row r="870" spans="1:36" ht="45" x14ac:dyDescent="0.25">
      <c r="A870" s="510">
        <v>869</v>
      </c>
      <c r="B870" s="511" t="s">
        <v>1830</v>
      </c>
      <c r="C870" s="599" t="s">
        <v>2217</v>
      </c>
      <c r="D870" s="510">
        <v>50</v>
      </c>
      <c r="E870" s="510">
        <v>3</v>
      </c>
      <c r="F870" s="510">
        <v>380</v>
      </c>
      <c r="G870" s="510">
        <v>41</v>
      </c>
      <c r="H870" s="510">
        <v>9.35E-2</v>
      </c>
      <c r="I870" s="510">
        <v>0.13300000000000001</v>
      </c>
      <c r="J870" s="510">
        <v>2.6919999999999997</v>
      </c>
      <c r="K870" s="510">
        <v>0.28600000000000003</v>
      </c>
      <c r="L870" s="581">
        <v>0.8640000000000001</v>
      </c>
      <c r="M870" s="581">
        <v>0.8640000000000001</v>
      </c>
      <c r="N870" s="510">
        <v>0.185</v>
      </c>
      <c r="O870" s="510">
        <v>2.8900000000000002E-2</v>
      </c>
      <c r="P870" s="510">
        <v>0.11700000000000001</v>
      </c>
      <c r="Q870" s="603">
        <v>0.11700000000000001</v>
      </c>
      <c r="R870" s="603">
        <v>0.11700000000000001</v>
      </c>
      <c r="S870" s="510">
        <v>20</v>
      </c>
      <c r="T870" s="510">
        <v>1.0669999999999999</v>
      </c>
      <c r="U870" s="510">
        <v>10.6</v>
      </c>
      <c r="V870" s="510">
        <v>0.41699999999999998</v>
      </c>
      <c r="W870" s="510"/>
      <c r="X870" s="510"/>
      <c r="Y870" s="510"/>
      <c r="Z870" s="510">
        <v>1.2E-2</v>
      </c>
      <c r="AA870" s="510">
        <v>5.6000000000000001E-2</v>
      </c>
      <c r="AB870" s="510">
        <v>1.1399999999999999</v>
      </c>
      <c r="AC870" s="510">
        <v>1.2999999999999999E-2</v>
      </c>
      <c r="AD870" s="510">
        <v>0.37</v>
      </c>
      <c r="AI870"/>
      <c r="AJ870"/>
    </row>
    <row r="871" spans="1:36" ht="45" x14ac:dyDescent="0.25">
      <c r="A871" s="510">
        <v>870</v>
      </c>
      <c r="B871" s="511" t="s">
        <v>1830</v>
      </c>
      <c r="C871" s="599" t="s">
        <v>2217</v>
      </c>
      <c r="D871" s="510">
        <v>50</v>
      </c>
      <c r="E871" s="510">
        <v>3</v>
      </c>
      <c r="F871" s="510">
        <v>400</v>
      </c>
      <c r="G871" s="510">
        <v>41</v>
      </c>
      <c r="H871" s="510">
        <v>9.35E-2</v>
      </c>
      <c r="I871" s="510">
        <v>0.13300000000000001</v>
      </c>
      <c r="J871" s="510">
        <v>2.6919999999999997</v>
      </c>
      <c r="K871" s="510">
        <v>0.28600000000000003</v>
      </c>
      <c r="L871" s="581">
        <v>0.8640000000000001</v>
      </c>
      <c r="M871" s="581">
        <v>0.8640000000000001</v>
      </c>
      <c r="N871" s="510">
        <v>0.185</v>
      </c>
      <c r="O871" s="510">
        <v>2.8900000000000002E-2</v>
      </c>
      <c r="P871" s="510">
        <v>0.11700000000000001</v>
      </c>
      <c r="Q871" s="603">
        <v>0.11700000000000001</v>
      </c>
      <c r="R871" s="603">
        <v>0.11700000000000001</v>
      </c>
      <c r="S871" s="510">
        <v>20</v>
      </c>
      <c r="T871" s="510">
        <v>1.0669999999999999</v>
      </c>
      <c r="U871" s="510">
        <v>10.6</v>
      </c>
      <c r="V871" s="510">
        <v>0.41699999999999998</v>
      </c>
      <c r="W871" s="510"/>
      <c r="X871" s="510"/>
      <c r="Y871" s="510"/>
      <c r="Z871" s="510">
        <v>1.2E-2</v>
      </c>
      <c r="AA871" s="510">
        <v>5.6000000000000001E-2</v>
      </c>
      <c r="AB871" s="510">
        <v>1.1399999999999999</v>
      </c>
      <c r="AC871" s="510">
        <v>1.2999999999999999E-2</v>
      </c>
      <c r="AD871" s="510">
        <v>0.37</v>
      </c>
      <c r="AI871"/>
      <c r="AJ871"/>
    </row>
    <row r="872" spans="1:36" ht="45" x14ac:dyDescent="0.25">
      <c r="A872" s="510">
        <v>871</v>
      </c>
      <c r="B872" s="511" t="s">
        <v>1830</v>
      </c>
      <c r="C872" s="599" t="s">
        <v>2218</v>
      </c>
      <c r="D872" s="510">
        <v>50</v>
      </c>
      <c r="E872" s="510">
        <v>3</v>
      </c>
      <c r="F872" s="510">
        <v>380</v>
      </c>
      <c r="G872" s="510">
        <v>39</v>
      </c>
      <c r="H872" s="510">
        <v>9.35E-2</v>
      </c>
      <c r="I872" s="510">
        <v>0.13300000000000001</v>
      </c>
      <c r="J872" s="510">
        <v>2.6919999999999997</v>
      </c>
      <c r="K872" s="510">
        <v>0.28600000000000003</v>
      </c>
      <c r="L872" s="581">
        <v>0.8640000000000001</v>
      </c>
      <c r="M872" s="581">
        <v>0.8640000000000001</v>
      </c>
      <c r="N872" s="510">
        <v>0.185</v>
      </c>
      <c r="O872" s="510">
        <v>2.8900000000000002E-2</v>
      </c>
      <c r="P872" s="510">
        <v>0.11700000000000001</v>
      </c>
      <c r="Q872" s="603">
        <v>0.11700000000000001</v>
      </c>
      <c r="R872" s="603">
        <v>0.11700000000000001</v>
      </c>
      <c r="S872" s="510">
        <v>20</v>
      </c>
      <c r="T872" s="510">
        <v>1.0669999999999999</v>
      </c>
      <c r="U872" s="510">
        <v>10.6</v>
      </c>
      <c r="V872" s="510">
        <v>0.41699999999999998</v>
      </c>
      <c r="W872" s="510"/>
      <c r="X872" s="510"/>
      <c r="Y872" s="510"/>
      <c r="Z872" s="510">
        <v>1.2E-2</v>
      </c>
      <c r="AA872" s="510">
        <v>5.6000000000000001E-2</v>
      </c>
      <c r="AB872" s="510">
        <v>1.1399999999999999</v>
      </c>
      <c r="AC872" s="510">
        <v>1.2999999999999999E-2</v>
      </c>
      <c r="AD872" s="510">
        <v>0.37</v>
      </c>
      <c r="AI872"/>
      <c r="AJ872"/>
    </row>
    <row r="873" spans="1:36" ht="45" x14ac:dyDescent="0.25">
      <c r="A873" s="510">
        <v>872</v>
      </c>
      <c r="B873" s="511" t="s">
        <v>1830</v>
      </c>
      <c r="C873" s="599" t="s">
        <v>2218</v>
      </c>
      <c r="D873" s="510">
        <v>50</v>
      </c>
      <c r="E873" s="510">
        <v>3</v>
      </c>
      <c r="F873" s="510">
        <v>400</v>
      </c>
      <c r="G873" s="510">
        <v>39</v>
      </c>
      <c r="H873" s="510">
        <v>9.35E-2</v>
      </c>
      <c r="I873" s="510">
        <v>0.13300000000000001</v>
      </c>
      <c r="J873" s="510">
        <v>2.6919999999999997</v>
      </c>
      <c r="K873" s="510">
        <v>0.28600000000000003</v>
      </c>
      <c r="L873" s="581">
        <v>0.8640000000000001</v>
      </c>
      <c r="M873" s="581">
        <v>0.8640000000000001</v>
      </c>
      <c r="N873" s="510">
        <v>0.185</v>
      </c>
      <c r="O873" s="510">
        <v>2.8900000000000002E-2</v>
      </c>
      <c r="P873" s="510">
        <v>0.11700000000000001</v>
      </c>
      <c r="Q873" s="603">
        <v>0.11700000000000001</v>
      </c>
      <c r="R873" s="603">
        <v>0.11700000000000001</v>
      </c>
      <c r="S873" s="510">
        <v>20</v>
      </c>
      <c r="T873" s="510">
        <v>1.0669999999999999</v>
      </c>
      <c r="U873" s="510">
        <v>10.6</v>
      </c>
      <c r="V873" s="510">
        <v>0.41699999999999998</v>
      </c>
      <c r="W873" s="510"/>
      <c r="X873" s="510"/>
      <c r="Y873" s="510"/>
      <c r="Z873" s="510">
        <v>1.2E-2</v>
      </c>
      <c r="AA873" s="510">
        <v>5.6000000000000001E-2</v>
      </c>
      <c r="AB873" s="510">
        <v>1.1399999999999999</v>
      </c>
      <c r="AC873" s="510">
        <v>1.2999999999999999E-2</v>
      </c>
      <c r="AD873" s="510">
        <v>0.37</v>
      </c>
      <c r="AI873"/>
      <c r="AJ873"/>
    </row>
    <row r="874" spans="1:36" ht="30" x14ac:dyDescent="0.25">
      <c r="A874" s="510">
        <v>873</v>
      </c>
      <c r="B874" s="511" t="s">
        <v>1830</v>
      </c>
      <c r="C874" s="599" t="s">
        <v>2219</v>
      </c>
      <c r="D874" s="510">
        <v>50</v>
      </c>
      <c r="E874" s="510">
        <v>3</v>
      </c>
      <c r="F874" s="510">
        <v>380</v>
      </c>
      <c r="G874" s="510">
        <v>37.5</v>
      </c>
      <c r="H874" s="510">
        <v>9.35E-2</v>
      </c>
      <c r="I874" s="510">
        <v>0.13300000000000001</v>
      </c>
      <c r="J874" s="510">
        <v>2.6919999999999997</v>
      </c>
      <c r="K874" s="510">
        <v>0.28600000000000003</v>
      </c>
      <c r="L874" s="581">
        <v>0.8640000000000001</v>
      </c>
      <c r="M874" s="581">
        <v>0.8640000000000001</v>
      </c>
      <c r="N874" s="510">
        <v>0.185</v>
      </c>
      <c r="O874" s="510">
        <v>2.8900000000000002E-2</v>
      </c>
      <c r="P874" s="510">
        <v>0.11700000000000001</v>
      </c>
      <c r="Q874" s="603">
        <v>0.11700000000000001</v>
      </c>
      <c r="R874" s="603">
        <v>0.11700000000000001</v>
      </c>
      <c r="S874" s="510">
        <v>20</v>
      </c>
      <c r="T874" s="510">
        <v>1.0669999999999999</v>
      </c>
      <c r="U874" s="510">
        <v>10.6</v>
      </c>
      <c r="V874" s="510">
        <v>0.41699999999999998</v>
      </c>
      <c r="W874" s="510"/>
      <c r="X874" s="510"/>
      <c r="Y874" s="510"/>
      <c r="Z874" s="510">
        <v>1.2E-2</v>
      </c>
      <c r="AA874" s="510">
        <v>5.6000000000000001E-2</v>
      </c>
      <c r="AB874" s="510">
        <v>1.1399999999999999</v>
      </c>
      <c r="AC874" s="510">
        <v>1.2999999999999999E-2</v>
      </c>
      <c r="AD874" s="510">
        <v>0.37</v>
      </c>
      <c r="AI874"/>
      <c r="AJ874"/>
    </row>
    <row r="875" spans="1:36" ht="30" x14ac:dyDescent="0.25">
      <c r="A875" s="510">
        <v>874</v>
      </c>
      <c r="B875" s="511" t="s">
        <v>1830</v>
      </c>
      <c r="C875" s="599" t="s">
        <v>2219</v>
      </c>
      <c r="D875" s="510">
        <v>50</v>
      </c>
      <c r="E875" s="510">
        <v>3</v>
      </c>
      <c r="F875" s="510">
        <v>400</v>
      </c>
      <c r="G875" s="510">
        <v>37.5</v>
      </c>
      <c r="H875" s="510">
        <v>9.35E-2</v>
      </c>
      <c r="I875" s="510">
        <v>0.13300000000000001</v>
      </c>
      <c r="J875" s="510">
        <v>2.6919999999999997</v>
      </c>
      <c r="K875" s="510">
        <v>0.28600000000000003</v>
      </c>
      <c r="L875" s="581">
        <v>0.8640000000000001</v>
      </c>
      <c r="M875" s="581">
        <v>0.8640000000000001</v>
      </c>
      <c r="N875" s="510">
        <v>0.185</v>
      </c>
      <c r="O875" s="510">
        <v>2.8900000000000002E-2</v>
      </c>
      <c r="P875" s="510">
        <v>0.11700000000000001</v>
      </c>
      <c r="Q875" s="603">
        <v>0.11700000000000001</v>
      </c>
      <c r="R875" s="603">
        <v>0.11700000000000001</v>
      </c>
      <c r="S875" s="510">
        <v>20</v>
      </c>
      <c r="T875" s="510">
        <v>1.0669999999999999</v>
      </c>
      <c r="U875" s="510">
        <v>10.6</v>
      </c>
      <c r="V875" s="510">
        <v>0.41699999999999998</v>
      </c>
      <c r="W875" s="510"/>
      <c r="X875" s="510"/>
      <c r="Y875" s="510"/>
      <c r="Z875" s="510">
        <v>1.2E-2</v>
      </c>
      <c r="AA875" s="510">
        <v>5.6000000000000001E-2</v>
      </c>
      <c r="AB875" s="510">
        <v>1.1399999999999999</v>
      </c>
      <c r="AC875" s="510">
        <v>1.2999999999999999E-2</v>
      </c>
      <c r="AD875" s="510">
        <v>0.37</v>
      </c>
      <c r="AI875"/>
      <c r="AJ875"/>
    </row>
    <row r="876" spans="1:36" ht="30" x14ac:dyDescent="0.25">
      <c r="A876" s="510">
        <v>875</v>
      </c>
      <c r="B876" s="511" t="s">
        <v>1830</v>
      </c>
      <c r="C876" s="599" t="s">
        <v>2220</v>
      </c>
      <c r="D876" s="510">
        <v>50</v>
      </c>
      <c r="E876" s="510">
        <v>3</v>
      </c>
      <c r="F876" s="510">
        <v>380</v>
      </c>
      <c r="G876" s="510">
        <v>35</v>
      </c>
      <c r="H876" s="510">
        <v>9.35E-2</v>
      </c>
      <c r="I876" s="510">
        <v>0.13300000000000001</v>
      </c>
      <c r="J876" s="510">
        <v>2.6919999999999997</v>
      </c>
      <c r="K876" s="510">
        <v>0.28600000000000003</v>
      </c>
      <c r="L876" s="581">
        <v>0.8640000000000001</v>
      </c>
      <c r="M876" s="581">
        <v>0.8640000000000001</v>
      </c>
      <c r="N876" s="510">
        <v>0.185</v>
      </c>
      <c r="O876" s="510">
        <v>2.8900000000000002E-2</v>
      </c>
      <c r="P876" s="510">
        <v>0.11700000000000001</v>
      </c>
      <c r="Q876" s="603">
        <v>0.11700000000000001</v>
      </c>
      <c r="R876" s="603">
        <v>0.11700000000000001</v>
      </c>
      <c r="S876" s="510">
        <v>20</v>
      </c>
      <c r="T876" s="510">
        <v>1.0669999999999999</v>
      </c>
      <c r="U876" s="510">
        <v>10.6</v>
      </c>
      <c r="V876" s="510">
        <v>0.41699999999999998</v>
      </c>
      <c r="W876" s="510"/>
      <c r="X876" s="510"/>
      <c r="Y876" s="510"/>
      <c r="Z876" s="510">
        <v>1.2E-2</v>
      </c>
      <c r="AA876" s="510">
        <v>5.6000000000000001E-2</v>
      </c>
      <c r="AB876" s="510">
        <v>1.1399999999999999</v>
      </c>
      <c r="AC876" s="510">
        <v>1.2999999999999999E-2</v>
      </c>
      <c r="AD876" s="510">
        <v>0.37</v>
      </c>
      <c r="AI876"/>
      <c r="AJ876"/>
    </row>
    <row r="877" spans="1:36" ht="30" x14ac:dyDescent="0.25">
      <c r="A877" s="510">
        <v>876</v>
      </c>
      <c r="B877" s="511" t="s">
        <v>1830</v>
      </c>
      <c r="C877" s="599" t="s">
        <v>2220</v>
      </c>
      <c r="D877" s="510">
        <v>50</v>
      </c>
      <c r="E877" s="510">
        <v>3</v>
      </c>
      <c r="F877" s="510">
        <v>400</v>
      </c>
      <c r="G877" s="510">
        <v>35</v>
      </c>
      <c r="H877" s="510">
        <v>9.35E-2</v>
      </c>
      <c r="I877" s="510">
        <v>0.13300000000000001</v>
      </c>
      <c r="J877" s="510">
        <v>2.6919999999999997</v>
      </c>
      <c r="K877" s="510">
        <v>0.28600000000000003</v>
      </c>
      <c r="L877" s="581">
        <v>0.8640000000000001</v>
      </c>
      <c r="M877" s="581">
        <v>0.8640000000000001</v>
      </c>
      <c r="N877" s="510">
        <v>0.185</v>
      </c>
      <c r="O877" s="510">
        <v>2.8900000000000002E-2</v>
      </c>
      <c r="P877" s="510">
        <v>0.11700000000000001</v>
      </c>
      <c r="Q877" s="603">
        <v>0.11700000000000001</v>
      </c>
      <c r="R877" s="603">
        <v>0.11700000000000001</v>
      </c>
      <c r="S877" s="510">
        <v>20</v>
      </c>
      <c r="T877" s="510">
        <v>1.0669999999999999</v>
      </c>
      <c r="U877" s="510">
        <v>10.6</v>
      </c>
      <c r="V877" s="510">
        <v>0.41699999999999998</v>
      </c>
      <c r="W877" s="510"/>
      <c r="X877" s="510"/>
      <c r="Y877" s="510"/>
      <c r="Z877" s="510">
        <v>1.2E-2</v>
      </c>
      <c r="AA877" s="510">
        <v>5.6000000000000001E-2</v>
      </c>
      <c r="AB877" s="510">
        <v>1.1399999999999999</v>
      </c>
      <c r="AC877" s="510">
        <v>1.2999999999999999E-2</v>
      </c>
      <c r="AD877" s="510">
        <v>0.37</v>
      </c>
      <c r="AI877"/>
      <c r="AJ877"/>
    </row>
    <row r="878" spans="1:36" ht="30" x14ac:dyDescent="0.25">
      <c r="A878" s="510">
        <v>877</v>
      </c>
      <c r="B878" s="511" t="s">
        <v>1830</v>
      </c>
      <c r="C878" s="599" t="s">
        <v>2221</v>
      </c>
      <c r="D878" s="510">
        <v>50</v>
      </c>
      <c r="E878" s="510">
        <v>3</v>
      </c>
      <c r="F878" s="510">
        <v>380</v>
      </c>
      <c r="G878" s="510">
        <v>30</v>
      </c>
      <c r="H878" s="510">
        <v>9.35E-2</v>
      </c>
      <c r="I878" s="510">
        <v>0.13300000000000001</v>
      </c>
      <c r="J878" s="510">
        <v>2.6919999999999997</v>
      </c>
      <c r="K878" s="510">
        <v>0.28600000000000003</v>
      </c>
      <c r="L878" s="581">
        <v>0.8640000000000001</v>
      </c>
      <c r="M878" s="581">
        <v>0.8640000000000001</v>
      </c>
      <c r="N878" s="510">
        <v>0.185</v>
      </c>
      <c r="O878" s="510">
        <v>2.8900000000000002E-2</v>
      </c>
      <c r="P878" s="510">
        <v>0.11700000000000001</v>
      </c>
      <c r="Q878" s="603">
        <v>0.11700000000000001</v>
      </c>
      <c r="R878" s="603">
        <v>0.11700000000000001</v>
      </c>
      <c r="S878" s="510">
        <v>20</v>
      </c>
      <c r="T878" s="510">
        <v>1.0669999999999999</v>
      </c>
      <c r="U878" s="510">
        <v>10.6</v>
      </c>
      <c r="V878" s="510">
        <v>0.41699999999999998</v>
      </c>
      <c r="W878" s="510"/>
      <c r="X878" s="510"/>
      <c r="Y878" s="510"/>
      <c r="Z878" s="510">
        <v>1.2E-2</v>
      </c>
      <c r="AA878" s="510">
        <v>5.6000000000000001E-2</v>
      </c>
      <c r="AB878" s="510">
        <v>1.1399999999999999</v>
      </c>
      <c r="AC878" s="510">
        <v>1.2999999999999999E-2</v>
      </c>
      <c r="AD878" s="510">
        <v>0.37</v>
      </c>
      <c r="AI878"/>
      <c r="AJ878"/>
    </row>
    <row r="879" spans="1:36" ht="30" x14ac:dyDescent="0.25">
      <c r="A879" s="510">
        <v>878</v>
      </c>
      <c r="B879" s="511" t="s">
        <v>1830</v>
      </c>
      <c r="C879" s="599" t="s">
        <v>2221</v>
      </c>
      <c r="D879" s="510">
        <v>50</v>
      </c>
      <c r="E879" s="510">
        <v>3</v>
      </c>
      <c r="F879" s="510">
        <v>400</v>
      </c>
      <c r="G879" s="510">
        <v>30</v>
      </c>
      <c r="H879" s="510">
        <v>9.35E-2</v>
      </c>
      <c r="I879" s="510">
        <v>0.13300000000000001</v>
      </c>
      <c r="J879" s="510">
        <v>2.6919999999999997</v>
      </c>
      <c r="K879" s="510">
        <v>0.28600000000000003</v>
      </c>
      <c r="L879" s="581">
        <v>0.8640000000000001</v>
      </c>
      <c r="M879" s="581">
        <v>0.8640000000000001</v>
      </c>
      <c r="N879" s="510">
        <v>0.185</v>
      </c>
      <c r="O879" s="510">
        <v>2.8900000000000002E-2</v>
      </c>
      <c r="P879" s="510">
        <v>0.11700000000000001</v>
      </c>
      <c r="Q879" s="603">
        <v>0.11700000000000001</v>
      </c>
      <c r="R879" s="603">
        <v>0.11700000000000001</v>
      </c>
      <c r="S879" s="510">
        <v>20</v>
      </c>
      <c r="T879" s="510">
        <v>1.0669999999999999</v>
      </c>
      <c r="U879" s="510">
        <v>10.6</v>
      </c>
      <c r="V879" s="510">
        <v>0.41699999999999998</v>
      </c>
      <c r="W879" s="510"/>
      <c r="X879" s="510"/>
      <c r="Y879" s="510"/>
      <c r="Z879" s="510">
        <v>1.2E-2</v>
      </c>
      <c r="AA879" s="510">
        <v>5.6000000000000001E-2</v>
      </c>
      <c r="AB879" s="510">
        <v>1.1399999999999999</v>
      </c>
      <c r="AC879" s="510">
        <v>1.2999999999999999E-2</v>
      </c>
      <c r="AD879" s="510">
        <v>0.37</v>
      </c>
      <c r="AI879"/>
      <c r="AJ879"/>
    </row>
    <row r="880" spans="1:36" ht="45" x14ac:dyDescent="0.25">
      <c r="A880" s="510">
        <v>879</v>
      </c>
      <c r="B880" s="511" t="s">
        <v>1830</v>
      </c>
      <c r="C880" s="599" t="s">
        <v>2222</v>
      </c>
      <c r="D880" s="510">
        <v>50</v>
      </c>
      <c r="E880" s="510">
        <v>3</v>
      </c>
      <c r="F880" s="510">
        <v>380</v>
      </c>
      <c r="G880" s="510">
        <v>49.5</v>
      </c>
      <c r="H880" s="510">
        <v>0.10099999999999999</v>
      </c>
      <c r="I880" s="510">
        <v>0.13500000000000001</v>
      </c>
      <c r="J880" s="510">
        <v>2.8839999999999999</v>
      </c>
      <c r="K880" s="510">
        <v>0.28899999999999998</v>
      </c>
      <c r="L880" s="510">
        <v>0.93900000000000006</v>
      </c>
      <c r="M880" s="510">
        <v>0.93900000000000006</v>
      </c>
      <c r="N880" s="510">
        <v>0.19</v>
      </c>
      <c r="O880" s="510">
        <v>3.04E-2</v>
      </c>
      <c r="P880" s="510">
        <v>0.08</v>
      </c>
      <c r="Q880" s="603">
        <v>0.08</v>
      </c>
      <c r="R880" s="603">
        <v>0.08</v>
      </c>
      <c r="S880" s="510">
        <v>20</v>
      </c>
      <c r="T880" s="510">
        <v>1.159</v>
      </c>
      <c r="U880" s="510">
        <v>10.6</v>
      </c>
      <c r="V880" s="510">
        <v>0.41699999999999998</v>
      </c>
      <c r="W880" s="510"/>
      <c r="X880" s="510"/>
      <c r="Y880" s="510"/>
      <c r="Z880" s="510">
        <v>1.4E-2</v>
      </c>
      <c r="AA880" s="510">
        <v>5.8999999999999997E-2</v>
      </c>
      <c r="AB880" s="510">
        <v>1.26</v>
      </c>
      <c r="AC880" s="510">
        <v>1.6E-2</v>
      </c>
      <c r="AD880" s="510">
        <v>0.35</v>
      </c>
      <c r="AI880"/>
      <c r="AJ880"/>
    </row>
    <row r="881" spans="1:36" ht="45" x14ac:dyDescent="0.25">
      <c r="A881" s="510">
        <v>880</v>
      </c>
      <c r="B881" s="511" t="s">
        <v>1830</v>
      </c>
      <c r="C881" s="599" t="s">
        <v>2222</v>
      </c>
      <c r="D881" s="510">
        <v>50</v>
      </c>
      <c r="E881" s="510">
        <v>3</v>
      </c>
      <c r="F881" s="510">
        <v>400</v>
      </c>
      <c r="G881" s="510">
        <v>49.5</v>
      </c>
      <c r="H881" s="510">
        <v>0.10099999999999999</v>
      </c>
      <c r="I881" s="510">
        <v>0.13500000000000001</v>
      </c>
      <c r="J881" s="510">
        <v>2.8839999999999999</v>
      </c>
      <c r="K881" s="510">
        <v>0.28899999999999998</v>
      </c>
      <c r="L881" s="510">
        <v>0.93900000000000006</v>
      </c>
      <c r="M881" s="510">
        <v>0.93900000000000006</v>
      </c>
      <c r="N881" s="510">
        <v>0.19</v>
      </c>
      <c r="O881" s="510">
        <v>3.04E-2</v>
      </c>
      <c r="P881" s="510">
        <v>0.08</v>
      </c>
      <c r="Q881" s="603">
        <v>0.08</v>
      </c>
      <c r="R881" s="603">
        <v>0.08</v>
      </c>
      <c r="S881" s="510">
        <v>20</v>
      </c>
      <c r="T881" s="510">
        <v>1.159</v>
      </c>
      <c r="U881" s="510">
        <v>10.6</v>
      </c>
      <c r="V881" s="510">
        <v>0.41699999999999998</v>
      </c>
      <c r="W881" s="510"/>
      <c r="X881" s="510"/>
      <c r="Y881" s="510"/>
      <c r="Z881" s="510">
        <v>1.4E-2</v>
      </c>
      <c r="AA881" s="510">
        <v>5.8999999999999997E-2</v>
      </c>
      <c r="AB881" s="510">
        <v>1.26</v>
      </c>
      <c r="AC881" s="510">
        <v>1.6E-2</v>
      </c>
      <c r="AD881" s="510">
        <v>0.35</v>
      </c>
      <c r="AI881"/>
      <c r="AJ881"/>
    </row>
    <row r="882" spans="1:36" ht="45" x14ac:dyDescent="0.25">
      <c r="A882" s="510">
        <v>881</v>
      </c>
      <c r="B882" s="511" t="s">
        <v>1830</v>
      </c>
      <c r="C882" s="599" t="s">
        <v>2223</v>
      </c>
      <c r="D882" s="510">
        <v>50</v>
      </c>
      <c r="E882" s="510">
        <v>3</v>
      </c>
      <c r="F882" s="510">
        <v>380</v>
      </c>
      <c r="G882" s="510">
        <v>48.7</v>
      </c>
      <c r="H882" s="510">
        <v>0.10099999999999999</v>
      </c>
      <c r="I882" s="510">
        <v>0.13500000000000001</v>
      </c>
      <c r="J882" s="510">
        <v>2.8839999999999999</v>
      </c>
      <c r="K882" s="510">
        <v>0.28899999999999998</v>
      </c>
      <c r="L882" s="510">
        <v>0.93900000000000006</v>
      </c>
      <c r="M882" s="510">
        <v>0.93900000000000006</v>
      </c>
      <c r="N882" s="510">
        <v>0.19</v>
      </c>
      <c r="O882" s="510">
        <v>3.04E-2</v>
      </c>
      <c r="P882" s="510">
        <v>0.08</v>
      </c>
      <c r="Q882" s="603">
        <v>0.08</v>
      </c>
      <c r="R882" s="603">
        <v>0.08</v>
      </c>
      <c r="S882" s="510">
        <v>20</v>
      </c>
      <c r="T882" s="510">
        <v>1.159</v>
      </c>
      <c r="U882" s="510">
        <v>10.6</v>
      </c>
      <c r="V882" s="510">
        <v>0.41699999999999998</v>
      </c>
      <c r="W882" s="510"/>
      <c r="X882" s="510"/>
      <c r="Y882" s="510"/>
      <c r="Z882" s="510">
        <v>1.4E-2</v>
      </c>
      <c r="AA882" s="510">
        <v>5.8999999999999997E-2</v>
      </c>
      <c r="AB882" s="510">
        <v>1.26</v>
      </c>
      <c r="AC882" s="510">
        <v>1.6E-2</v>
      </c>
      <c r="AD882" s="510">
        <v>0.35</v>
      </c>
      <c r="AI882"/>
      <c r="AJ882"/>
    </row>
    <row r="883" spans="1:36" ht="45" x14ac:dyDescent="0.25">
      <c r="A883" s="510">
        <v>882</v>
      </c>
      <c r="B883" s="511" t="s">
        <v>1830</v>
      </c>
      <c r="C883" s="599" t="s">
        <v>2223</v>
      </c>
      <c r="D883" s="510">
        <v>50</v>
      </c>
      <c r="E883" s="510">
        <v>3</v>
      </c>
      <c r="F883" s="510">
        <v>400</v>
      </c>
      <c r="G883" s="510">
        <v>48.7</v>
      </c>
      <c r="H883" s="510">
        <v>0.10099999999999999</v>
      </c>
      <c r="I883" s="510">
        <v>0.13500000000000001</v>
      </c>
      <c r="J883" s="510">
        <v>2.8839999999999999</v>
      </c>
      <c r="K883" s="510">
        <v>0.28899999999999998</v>
      </c>
      <c r="L883" s="510">
        <v>0.93900000000000006</v>
      </c>
      <c r="M883" s="510">
        <v>0.93900000000000006</v>
      </c>
      <c r="N883" s="510">
        <v>0.19</v>
      </c>
      <c r="O883" s="510">
        <v>3.04E-2</v>
      </c>
      <c r="P883" s="510">
        <v>0.08</v>
      </c>
      <c r="Q883" s="603">
        <v>0.08</v>
      </c>
      <c r="R883" s="603">
        <v>0.08</v>
      </c>
      <c r="S883" s="510">
        <v>20</v>
      </c>
      <c r="T883" s="510">
        <v>1.159</v>
      </c>
      <c r="U883" s="510">
        <v>10.6</v>
      </c>
      <c r="V883" s="510">
        <v>0.41699999999999998</v>
      </c>
      <c r="W883" s="510"/>
      <c r="X883" s="510"/>
      <c r="Y883" s="510"/>
      <c r="Z883" s="510">
        <v>1.4E-2</v>
      </c>
      <c r="AA883" s="510">
        <v>5.8999999999999997E-2</v>
      </c>
      <c r="AB883" s="510">
        <v>1.26</v>
      </c>
      <c r="AC883" s="510">
        <v>1.6E-2</v>
      </c>
      <c r="AD883" s="510">
        <v>0.35</v>
      </c>
      <c r="AI883"/>
      <c r="AJ883"/>
    </row>
    <row r="884" spans="1:36" ht="30" x14ac:dyDescent="0.25">
      <c r="A884" s="510">
        <v>883</v>
      </c>
      <c r="B884" s="511" t="s">
        <v>1830</v>
      </c>
      <c r="C884" s="599" t="s">
        <v>2224</v>
      </c>
      <c r="D884" s="510">
        <v>50</v>
      </c>
      <c r="E884" s="510">
        <v>3</v>
      </c>
      <c r="F884" s="510">
        <v>380</v>
      </c>
      <c r="G884" s="510">
        <v>45</v>
      </c>
      <c r="H884" s="510">
        <v>0.10099999999999999</v>
      </c>
      <c r="I884" s="510">
        <v>0.13500000000000001</v>
      </c>
      <c r="J884" s="510">
        <v>2.8839999999999999</v>
      </c>
      <c r="K884" s="510">
        <v>0.28899999999999998</v>
      </c>
      <c r="L884" s="510">
        <v>0.93900000000000006</v>
      </c>
      <c r="M884" s="510">
        <v>0.93900000000000006</v>
      </c>
      <c r="N884" s="510">
        <v>0.19</v>
      </c>
      <c r="O884" s="510">
        <v>3.04E-2</v>
      </c>
      <c r="P884" s="510">
        <v>0.08</v>
      </c>
      <c r="Q884" s="603">
        <v>0.08</v>
      </c>
      <c r="R884" s="603">
        <v>0.08</v>
      </c>
      <c r="S884" s="510">
        <v>20</v>
      </c>
      <c r="T884" s="510">
        <v>1.159</v>
      </c>
      <c r="U884" s="510">
        <v>10.6</v>
      </c>
      <c r="V884" s="510">
        <v>0.41699999999999998</v>
      </c>
      <c r="W884" s="510"/>
      <c r="X884" s="510"/>
      <c r="Y884" s="510"/>
      <c r="Z884" s="510">
        <v>1.4E-2</v>
      </c>
      <c r="AA884" s="510">
        <v>5.8999999999999997E-2</v>
      </c>
      <c r="AB884" s="510">
        <v>1.26</v>
      </c>
      <c r="AC884" s="510">
        <v>1.6E-2</v>
      </c>
      <c r="AD884" s="510">
        <v>0.35</v>
      </c>
      <c r="AI884"/>
      <c r="AJ884"/>
    </row>
    <row r="885" spans="1:36" ht="30" x14ac:dyDescent="0.25">
      <c r="A885" s="510">
        <v>884</v>
      </c>
      <c r="B885" s="511" t="s">
        <v>1830</v>
      </c>
      <c r="C885" s="599" t="s">
        <v>2224</v>
      </c>
      <c r="D885" s="510">
        <v>50</v>
      </c>
      <c r="E885" s="510">
        <v>3</v>
      </c>
      <c r="F885" s="510">
        <v>400</v>
      </c>
      <c r="G885" s="510">
        <v>45</v>
      </c>
      <c r="H885" s="510">
        <v>0.10099999999999999</v>
      </c>
      <c r="I885" s="510">
        <v>0.13500000000000001</v>
      </c>
      <c r="J885" s="510">
        <v>2.8839999999999999</v>
      </c>
      <c r="K885" s="510">
        <v>0.28899999999999998</v>
      </c>
      <c r="L885" s="510">
        <v>0.93900000000000006</v>
      </c>
      <c r="M885" s="510">
        <v>0.93900000000000006</v>
      </c>
      <c r="N885" s="510">
        <v>0.19</v>
      </c>
      <c r="O885" s="510">
        <v>3.04E-2</v>
      </c>
      <c r="P885" s="510">
        <v>0.08</v>
      </c>
      <c r="Q885" s="603">
        <v>0.08</v>
      </c>
      <c r="R885" s="603">
        <v>0.08</v>
      </c>
      <c r="S885" s="510">
        <v>20</v>
      </c>
      <c r="T885" s="510">
        <v>1.159</v>
      </c>
      <c r="U885" s="510">
        <v>10.6</v>
      </c>
      <c r="V885" s="510">
        <v>0.41699999999999998</v>
      </c>
      <c r="W885" s="510"/>
      <c r="X885" s="510"/>
      <c r="Y885" s="510"/>
      <c r="Z885" s="510">
        <v>1.4E-2</v>
      </c>
      <c r="AA885" s="510">
        <v>5.8999999999999997E-2</v>
      </c>
      <c r="AB885" s="510">
        <v>1.26</v>
      </c>
      <c r="AC885" s="510">
        <v>1.6E-2</v>
      </c>
      <c r="AD885" s="510">
        <v>0.35</v>
      </c>
      <c r="AI885"/>
      <c r="AJ885"/>
    </row>
    <row r="886" spans="1:36" ht="30" x14ac:dyDescent="0.25">
      <c r="A886" s="510">
        <v>885</v>
      </c>
      <c r="B886" s="511" t="s">
        <v>1830</v>
      </c>
      <c r="C886" s="599" t="s">
        <v>2225</v>
      </c>
      <c r="D886" s="510">
        <v>50</v>
      </c>
      <c r="E886" s="510">
        <v>3</v>
      </c>
      <c r="F886" s="510">
        <v>380</v>
      </c>
      <c r="G886" s="510">
        <v>41</v>
      </c>
      <c r="H886" s="510">
        <v>0.10099999999999999</v>
      </c>
      <c r="I886" s="510">
        <v>0.13500000000000001</v>
      </c>
      <c r="J886" s="510">
        <v>2.8839999999999999</v>
      </c>
      <c r="K886" s="510">
        <v>0.28899999999999998</v>
      </c>
      <c r="L886" s="510">
        <v>0.93900000000000006</v>
      </c>
      <c r="M886" s="510">
        <v>0.93900000000000006</v>
      </c>
      <c r="N886" s="510">
        <v>0.19</v>
      </c>
      <c r="O886" s="510">
        <v>3.04E-2</v>
      </c>
      <c r="P886" s="510">
        <v>0.08</v>
      </c>
      <c r="Q886" s="603">
        <v>0.08</v>
      </c>
      <c r="R886" s="603">
        <v>0.08</v>
      </c>
      <c r="S886" s="510">
        <v>20</v>
      </c>
      <c r="T886" s="510">
        <v>1.159</v>
      </c>
      <c r="U886" s="510">
        <v>10.6</v>
      </c>
      <c r="V886" s="510">
        <v>0.41699999999999998</v>
      </c>
      <c r="W886" s="510"/>
      <c r="X886" s="510"/>
      <c r="Y886" s="510"/>
      <c r="Z886" s="510">
        <v>1.4E-2</v>
      </c>
      <c r="AA886" s="510">
        <v>5.8999999999999997E-2</v>
      </c>
      <c r="AB886" s="510">
        <v>1.26</v>
      </c>
      <c r="AC886" s="510">
        <v>1.6E-2</v>
      </c>
      <c r="AD886" s="510">
        <v>0.35</v>
      </c>
      <c r="AI886"/>
      <c r="AJ886"/>
    </row>
    <row r="887" spans="1:36" ht="30" x14ac:dyDescent="0.25">
      <c r="A887" s="510">
        <v>886</v>
      </c>
      <c r="B887" s="511" t="s">
        <v>1830</v>
      </c>
      <c r="C887" s="599" t="s">
        <v>2225</v>
      </c>
      <c r="D887" s="510">
        <v>50</v>
      </c>
      <c r="E887" s="510">
        <v>3</v>
      </c>
      <c r="F887" s="510">
        <v>400</v>
      </c>
      <c r="G887" s="510">
        <v>41</v>
      </c>
      <c r="H887" s="510">
        <v>0.10099999999999999</v>
      </c>
      <c r="I887" s="510">
        <v>0.13500000000000001</v>
      </c>
      <c r="J887" s="510">
        <v>2.8839999999999999</v>
      </c>
      <c r="K887" s="510">
        <v>0.28899999999999998</v>
      </c>
      <c r="L887" s="510">
        <v>0.93900000000000006</v>
      </c>
      <c r="M887" s="510">
        <v>0.93900000000000006</v>
      </c>
      <c r="N887" s="510">
        <v>0.19</v>
      </c>
      <c r="O887" s="510">
        <v>3.04E-2</v>
      </c>
      <c r="P887" s="510">
        <v>0.08</v>
      </c>
      <c r="Q887" s="603">
        <v>0.08</v>
      </c>
      <c r="R887" s="603">
        <v>0.08</v>
      </c>
      <c r="S887" s="510">
        <v>20</v>
      </c>
      <c r="T887" s="510">
        <v>1.159</v>
      </c>
      <c r="U887" s="510">
        <v>10.6</v>
      </c>
      <c r="V887" s="510">
        <v>0.41699999999999998</v>
      </c>
      <c r="W887" s="510"/>
      <c r="X887" s="510"/>
      <c r="Y887" s="510"/>
      <c r="Z887" s="510">
        <v>1.4E-2</v>
      </c>
      <c r="AA887" s="510">
        <v>5.8999999999999997E-2</v>
      </c>
      <c r="AB887" s="510">
        <v>1.26</v>
      </c>
      <c r="AC887" s="510">
        <v>1.6E-2</v>
      </c>
      <c r="AD887" s="510">
        <v>0.35</v>
      </c>
      <c r="AI887"/>
      <c r="AJ887"/>
    </row>
    <row r="888" spans="1:36" ht="30" x14ac:dyDescent="0.25">
      <c r="A888" s="510">
        <v>887</v>
      </c>
      <c r="B888" s="511" t="s">
        <v>1830</v>
      </c>
      <c r="C888" s="599" t="s">
        <v>2226</v>
      </c>
      <c r="D888" s="510">
        <v>50</v>
      </c>
      <c r="E888" s="510">
        <v>3</v>
      </c>
      <c r="F888" s="510">
        <v>380</v>
      </c>
      <c r="G888" s="510">
        <v>36</v>
      </c>
      <c r="H888" s="510">
        <v>0.10099999999999999</v>
      </c>
      <c r="I888" s="510">
        <v>0.13500000000000001</v>
      </c>
      <c r="J888" s="510">
        <v>2.8839999999999999</v>
      </c>
      <c r="K888" s="510">
        <v>0.28899999999999998</v>
      </c>
      <c r="L888" s="510">
        <v>0.93900000000000006</v>
      </c>
      <c r="M888" s="510">
        <v>0.93900000000000006</v>
      </c>
      <c r="N888" s="510">
        <v>0.19</v>
      </c>
      <c r="O888" s="510">
        <v>3.04E-2</v>
      </c>
      <c r="P888" s="510">
        <v>0.08</v>
      </c>
      <c r="Q888" s="603">
        <v>0.08</v>
      </c>
      <c r="R888" s="603">
        <v>0.08</v>
      </c>
      <c r="S888" s="510">
        <v>20</v>
      </c>
      <c r="T888" s="510">
        <v>1.159</v>
      </c>
      <c r="U888" s="510">
        <v>10.6</v>
      </c>
      <c r="V888" s="510">
        <v>0.41699999999999998</v>
      </c>
      <c r="W888" s="510"/>
      <c r="X888" s="510"/>
      <c r="Y888" s="510"/>
      <c r="Z888" s="510">
        <v>1.4E-2</v>
      </c>
      <c r="AA888" s="510">
        <v>5.8999999999999997E-2</v>
      </c>
      <c r="AB888" s="510">
        <v>1.26</v>
      </c>
      <c r="AC888" s="510">
        <v>1.6E-2</v>
      </c>
      <c r="AD888" s="510">
        <v>0.35</v>
      </c>
      <c r="AI888"/>
      <c r="AJ888"/>
    </row>
    <row r="889" spans="1:36" ht="30" x14ac:dyDescent="0.25">
      <c r="A889" s="510">
        <v>888</v>
      </c>
      <c r="B889" s="511" t="s">
        <v>1830</v>
      </c>
      <c r="C889" s="599" t="s">
        <v>2226</v>
      </c>
      <c r="D889" s="510">
        <v>50</v>
      </c>
      <c r="E889" s="510">
        <v>3</v>
      </c>
      <c r="F889" s="510">
        <v>400</v>
      </c>
      <c r="G889" s="510">
        <v>36</v>
      </c>
      <c r="H889" s="510">
        <v>0.10099999999999999</v>
      </c>
      <c r="I889" s="510">
        <v>0.13500000000000001</v>
      </c>
      <c r="J889" s="510">
        <v>2.8839999999999999</v>
      </c>
      <c r="K889" s="510">
        <v>0.28899999999999998</v>
      </c>
      <c r="L889" s="510">
        <v>0.93900000000000006</v>
      </c>
      <c r="M889" s="510">
        <v>0.93900000000000006</v>
      </c>
      <c r="N889" s="510">
        <v>0.19</v>
      </c>
      <c r="O889" s="510">
        <v>3.04E-2</v>
      </c>
      <c r="P889" s="510">
        <v>0.08</v>
      </c>
      <c r="Q889" s="603">
        <v>0.08</v>
      </c>
      <c r="R889" s="603">
        <v>0.08</v>
      </c>
      <c r="S889" s="510">
        <v>20</v>
      </c>
      <c r="T889" s="510">
        <v>1.159</v>
      </c>
      <c r="U889" s="510">
        <v>10.6</v>
      </c>
      <c r="V889" s="510">
        <v>0.41699999999999998</v>
      </c>
      <c r="W889" s="510"/>
      <c r="X889" s="510"/>
      <c r="Y889" s="510"/>
      <c r="Z889" s="510">
        <v>1.4E-2</v>
      </c>
      <c r="AA889" s="510">
        <v>5.8999999999999997E-2</v>
      </c>
      <c r="AB889" s="510">
        <v>1.26</v>
      </c>
      <c r="AC889" s="510">
        <v>1.6E-2</v>
      </c>
      <c r="AD889" s="510">
        <v>0.35</v>
      </c>
      <c r="AI889"/>
      <c r="AJ889"/>
    </row>
    <row r="890" spans="1:36" ht="45" x14ac:dyDescent="0.25">
      <c r="A890" s="510">
        <v>889</v>
      </c>
      <c r="B890" s="511" t="s">
        <v>1830</v>
      </c>
      <c r="C890" s="599" t="s">
        <v>2227</v>
      </c>
      <c r="D890" s="510">
        <v>50</v>
      </c>
      <c r="E890" s="510">
        <v>3</v>
      </c>
      <c r="F890" s="510">
        <v>380</v>
      </c>
      <c r="G890" s="510">
        <v>55</v>
      </c>
      <c r="H890" s="510">
        <v>7.400000000000001E-2</v>
      </c>
      <c r="I890" s="510">
        <v>0.126</v>
      </c>
      <c r="J890" s="510">
        <v>2.6889999999999996</v>
      </c>
      <c r="K890" s="510">
        <v>0.29699999999999999</v>
      </c>
      <c r="L890" s="510">
        <v>1.046</v>
      </c>
      <c r="M890" s="510">
        <v>1.046</v>
      </c>
      <c r="N890" s="510">
        <v>0.18</v>
      </c>
      <c r="O890" s="510">
        <v>3.3300000000000003E-2</v>
      </c>
      <c r="P890" s="510">
        <v>5.8999999999999997E-2</v>
      </c>
      <c r="Q890" s="603">
        <v>5.8999999999999997E-2</v>
      </c>
      <c r="R890" s="603">
        <v>5.8999999999999997E-2</v>
      </c>
      <c r="S890" s="510">
        <v>20</v>
      </c>
      <c r="T890" s="510">
        <v>1.2749999999999999</v>
      </c>
      <c r="U890" s="510">
        <v>10.6</v>
      </c>
      <c r="V890" s="510">
        <v>0.41699999999999998</v>
      </c>
      <c r="W890" s="510"/>
      <c r="X890" s="510"/>
      <c r="Y890" s="510"/>
      <c r="Z890" s="510">
        <v>1.4E-2</v>
      </c>
      <c r="AA890" s="510">
        <v>6.2E-2</v>
      </c>
      <c r="AB890" s="510">
        <v>1.31</v>
      </c>
      <c r="AC890" s="510">
        <v>1.7999999999999999E-2</v>
      </c>
      <c r="AD890" s="510">
        <v>0.37</v>
      </c>
      <c r="AI890"/>
      <c r="AJ890"/>
    </row>
    <row r="891" spans="1:36" ht="45" x14ac:dyDescent="0.25">
      <c r="A891" s="510">
        <v>890</v>
      </c>
      <c r="B891" s="511" t="s">
        <v>1830</v>
      </c>
      <c r="C891" s="599" t="s">
        <v>2227</v>
      </c>
      <c r="D891" s="510">
        <v>50</v>
      </c>
      <c r="E891" s="510">
        <v>3</v>
      </c>
      <c r="F891" s="510">
        <v>400</v>
      </c>
      <c r="G891" s="510">
        <v>55</v>
      </c>
      <c r="H891" s="510">
        <v>7.400000000000001E-2</v>
      </c>
      <c r="I891" s="510">
        <v>0.126</v>
      </c>
      <c r="J891" s="510">
        <v>2.6889999999999996</v>
      </c>
      <c r="K891" s="510">
        <v>0.29699999999999999</v>
      </c>
      <c r="L891" s="510">
        <v>1.046</v>
      </c>
      <c r="M891" s="510">
        <v>1.046</v>
      </c>
      <c r="N891" s="510">
        <v>0.18</v>
      </c>
      <c r="O891" s="510">
        <v>3.3300000000000003E-2</v>
      </c>
      <c r="P891" s="510">
        <v>5.8999999999999997E-2</v>
      </c>
      <c r="Q891" s="603">
        <v>5.8999999999999997E-2</v>
      </c>
      <c r="R891" s="603">
        <v>5.8999999999999997E-2</v>
      </c>
      <c r="S891" s="510">
        <v>20</v>
      </c>
      <c r="T891" s="510">
        <v>1.2749999999999999</v>
      </c>
      <c r="U891" s="510">
        <v>10.6</v>
      </c>
      <c r="V891" s="510">
        <v>0.41699999999999998</v>
      </c>
      <c r="W891" s="510"/>
      <c r="X891" s="510"/>
      <c r="Y891" s="510"/>
      <c r="Z891" s="510">
        <v>1.4E-2</v>
      </c>
      <c r="AA891" s="510">
        <v>6.2E-2</v>
      </c>
      <c r="AB891" s="510">
        <v>1.31</v>
      </c>
      <c r="AC891" s="510">
        <v>1.7999999999999999E-2</v>
      </c>
      <c r="AD891" s="510">
        <v>0.37</v>
      </c>
      <c r="AI891"/>
      <c r="AJ891"/>
    </row>
    <row r="892" spans="1:36" ht="45" x14ac:dyDescent="0.25">
      <c r="A892" s="510">
        <v>891</v>
      </c>
      <c r="B892" s="511" t="s">
        <v>1830</v>
      </c>
      <c r="C892" s="599" t="s">
        <v>2228</v>
      </c>
      <c r="D892" s="510">
        <v>50</v>
      </c>
      <c r="E892" s="510">
        <v>3</v>
      </c>
      <c r="F892" s="510">
        <v>380</v>
      </c>
      <c r="G892" s="510">
        <v>52.5</v>
      </c>
      <c r="H892" s="510">
        <v>7.400000000000001E-2</v>
      </c>
      <c r="I892" s="510">
        <v>0.126</v>
      </c>
      <c r="J892" s="510">
        <v>2.6889999999999996</v>
      </c>
      <c r="K892" s="510">
        <v>0.29699999999999999</v>
      </c>
      <c r="L892" s="510">
        <v>1.046</v>
      </c>
      <c r="M892" s="510">
        <v>1.046</v>
      </c>
      <c r="N892" s="510">
        <v>0.18</v>
      </c>
      <c r="O892" s="510">
        <v>3.3300000000000003E-2</v>
      </c>
      <c r="P892" s="510">
        <v>5.8999999999999997E-2</v>
      </c>
      <c r="Q892" s="603">
        <v>5.8999999999999997E-2</v>
      </c>
      <c r="R892" s="603">
        <v>5.8999999999999997E-2</v>
      </c>
      <c r="S892" s="510">
        <v>20</v>
      </c>
      <c r="T892" s="510">
        <v>1.2749999999999999</v>
      </c>
      <c r="U892" s="510">
        <v>10.6</v>
      </c>
      <c r="V892" s="510">
        <v>0.41699999999999998</v>
      </c>
      <c r="W892" s="510"/>
      <c r="X892" s="510"/>
      <c r="Y892" s="510"/>
      <c r="Z892" s="510">
        <v>1.4E-2</v>
      </c>
      <c r="AA892" s="510">
        <v>6.2E-2</v>
      </c>
      <c r="AB892" s="510">
        <v>1.31</v>
      </c>
      <c r="AC892" s="510">
        <v>1.7999999999999999E-2</v>
      </c>
      <c r="AD892" s="510">
        <v>0.37</v>
      </c>
      <c r="AI892"/>
      <c r="AJ892"/>
    </row>
    <row r="893" spans="1:36" ht="45" x14ac:dyDescent="0.25">
      <c r="A893" s="510">
        <v>892</v>
      </c>
      <c r="B893" s="511" t="s">
        <v>1830</v>
      </c>
      <c r="C893" s="599" t="s">
        <v>2228</v>
      </c>
      <c r="D893" s="510">
        <v>50</v>
      </c>
      <c r="E893" s="510">
        <v>3</v>
      </c>
      <c r="F893" s="510">
        <v>400</v>
      </c>
      <c r="G893" s="510">
        <v>52.5</v>
      </c>
      <c r="H893" s="510">
        <v>7.400000000000001E-2</v>
      </c>
      <c r="I893" s="510">
        <v>0.126</v>
      </c>
      <c r="J893" s="510">
        <v>2.6889999999999996</v>
      </c>
      <c r="K893" s="510">
        <v>0.29699999999999999</v>
      </c>
      <c r="L893" s="510">
        <v>1.046</v>
      </c>
      <c r="M893" s="510">
        <v>1.046</v>
      </c>
      <c r="N893" s="510">
        <v>0.18</v>
      </c>
      <c r="O893" s="510">
        <v>3.3300000000000003E-2</v>
      </c>
      <c r="P893" s="510">
        <v>5.8999999999999997E-2</v>
      </c>
      <c r="Q893" s="603">
        <v>5.8999999999999997E-2</v>
      </c>
      <c r="R893" s="603">
        <v>5.8999999999999997E-2</v>
      </c>
      <c r="S893" s="510">
        <v>20</v>
      </c>
      <c r="T893" s="510">
        <v>1.2749999999999999</v>
      </c>
      <c r="U893" s="510">
        <v>10.6</v>
      </c>
      <c r="V893" s="510">
        <v>0.41699999999999998</v>
      </c>
      <c r="W893" s="510"/>
      <c r="X893" s="510"/>
      <c r="Y893" s="510"/>
      <c r="Z893" s="510">
        <v>1.4E-2</v>
      </c>
      <c r="AA893" s="510">
        <v>6.2E-2</v>
      </c>
      <c r="AB893" s="510">
        <v>1.31</v>
      </c>
      <c r="AC893" s="510">
        <v>1.7999999999999999E-2</v>
      </c>
      <c r="AD893" s="510">
        <v>0.37</v>
      </c>
      <c r="AI893"/>
      <c r="AJ893"/>
    </row>
    <row r="894" spans="1:36" ht="30" x14ac:dyDescent="0.25">
      <c r="A894" s="510">
        <v>893</v>
      </c>
      <c r="B894" s="511" t="s">
        <v>1830</v>
      </c>
      <c r="C894" s="599" t="s">
        <v>2229</v>
      </c>
      <c r="D894" s="510">
        <v>50</v>
      </c>
      <c r="E894" s="510">
        <v>3</v>
      </c>
      <c r="F894" s="510">
        <v>380</v>
      </c>
      <c r="G894" s="510">
        <v>50</v>
      </c>
      <c r="H894" s="510">
        <v>7.400000000000001E-2</v>
      </c>
      <c r="I894" s="510">
        <v>0.126</v>
      </c>
      <c r="J894" s="510">
        <v>2.6889999999999996</v>
      </c>
      <c r="K894" s="510">
        <v>0.29699999999999999</v>
      </c>
      <c r="L894" s="510">
        <v>1.046</v>
      </c>
      <c r="M894" s="510">
        <v>1.046</v>
      </c>
      <c r="N894" s="510">
        <v>0.18</v>
      </c>
      <c r="O894" s="510">
        <v>3.3300000000000003E-2</v>
      </c>
      <c r="P894" s="510">
        <v>5.8999999999999997E-2</v>
      </c>
      <c r="Q894" s="603">
        <v>5.8999999999999997E-2</v>
      </c>
      <c r="R894" s="603">
        <v>5.8999999999999997E-2</v>
      </c>
      <c r="S894" s="510">
        <v>20</v>
      </c>
      <c r="T894" s="510">
        <v>1.2749999999999999</v>
      </c>
      <c r="U894" s="510">
        <v>10.6</v>
      </c>
      <c r="V894" s="510">
        <v>0.41699999999999998</v>
      </c>
      <c r="W894" s="510"/>
      <c r="X894" s="510"/>
      <c r="Y894" s="510"/>
      <c r="Z894" s="510">
        <v>1.4E-2</v>
      </c>
      <c r="AA894" s="510">
        <v>6.2E-2</v>
      </c>
      <c r="AB894" s="510">
        <v>1.31</v>
      </c>
      <c r="AC894" s="510">
        <v>1.7999999999999999E-2</v>
      </c>
      <c r="AD894" s="510">
        <v>0.37</v>
      </c>
      <c r="AI894"/>
      <c r="AJ894"/>
    </row>
    <row r="895" spans="1:36" ht="30" x14ac:dyDescent="0.25">
      <c r="A895" s="510">
        <v>894</v>
      </c>
      <c r="B895" s="511" t="s">
        <v>1830</v>
      </c>
      <c r="C895" s="599" t="s">
        <v>2229</v>
      </c>
      <c r="D895" s="510">
        <v>50</v>
      </c>
      <c r="E895" s="510">
        <v>3</v>
      </c>
      <c r="F895" s="510">
        <v>400</v>
      </c>
      <c r="G895" s="510">
        <v>50</v>
      </c>
      <c r="H895" s="510">
        <v>7.400000000000001E-2</v>
      </c>
      <c r="I895" s="510">
        <v>0.126</v>
      </c>
      <c r="J895" s="510">
        <v>2.6889999999999996</v>
      </c>
      <c r="K895" s="510">
        <v>0.29699999999999999</v>
      </c>
      <c r="L895" s="510">
        <v>1.046</v>
      </c>
      <c r="M895" s="510">
        <v>1.046</v>
      </c>
      <c r="N895" s="510">
        <v>0.18</v>
      </c>
      <c r="O895" s="510">
        <v>3.3300000000000003E-2</v>
      </c>
      <c r="P895" s="510">
        <v>5.8999999999999997E-2</v>
      </c>
      <c r="Q895" s="603">
        <v>5.8999999999999997E-2</v>
      </c>
      <c r="R895" s="603">
        <v>5.8999999999999997E-2</v>
      </c>
      <c r="S895" s="510">
        <v>20</v>
      </c>
      <c r="T895" s="510">
        <v>1.2749999999999999</v>
      </c>
      <c r="U895" s="510">
        <v>10.6</v>
      </c>
      <c r="V895" s="510">
        <v>0.41699999999999998</v>
      </c>
      <c r="W895" s="510"/>
      <c r="X895" s="510"/>
      <c r="Y895" s="510"/>
      <c r="Z895" s="510">
        <v>1.4E-2</v>
      </c>
      <c r="AA895" s="510">
        <v>6.2E-2</v>
      </c>
      <c r="AB895" s="510">
        <v>1.31</v>
      </c>
      <c r="AC895" s="510">
        <v>1.7999999999999999E-2</v>
      </c>
      <c r="AD895" s="510">
        <v>0.37</v>
      </c>
      <c r="AI895"/>
      <c r="AJ895"/>
    </row>
    <row r="896" spans="1:36" ht="30" x14ac:dyDescent="0.25">
      <c r="A896" s="510">
        <v>895</v>
      </c>
      <c r="B896" s="511" t="s">
        <v>1830</v>
      </c>
      <c r="C896" s="599" t="s">
        <v>2230</v>
      </c>
      <c r="D896" s="510">
        <v>50</v>
      </c>
      <c r="E896" s="510">
        <v>3</v>
      </c>
      <c r="F896" s="510">
        <v>380</v>
      </c>
      <c r="G896" s="510">
        <v>48</v>
      </c>
      <c r="H896" s="510">
        <v>7.400000000000001E-2</v>
      </c>
      <c r="I896" s="510">
        <v>0.126</v>
      </c>
      <c r="J896" s="510">
        <v>2.6889999999999996</v>
      </c>
      <c r="K896" s="510">
        <v>0.29699999999999999</v>
      </c>
      <c r="L896" s="510">
        <v>1.046</v>
      </c>
      <c r="M896" s="510">
        <v>1.046</v>
      </c>
      <c r="N896" s="510">
        <v>0.18</v>
      </c>
      <c r="O896" s="510">
        <v>3.3300000000000003E-2</v>
      </c>
      <c r="P896" s="510">
        <v>5.8999999999999997E-2</v>
      </c>
      <c r="Q896" s="603">
        <v>5.8999999999999997E-2</v>
      </c>
      <c r="R896" s="603">
        <v>5.8999999999999997E-2</v>
      </c>
      <c r="S896" s="510">
        <v>20</v>
      </c>
      <c r="T896" s="510">
        <v>1.2749999999999999</v>
      </c>
      <c r="U896" s="510">
        <v>10.6</v>
      </c>
      <c r="V896" s="510">
        <v>0.41699999999999998</v>
      </c>
      <c r="W896" s="510"/>
      <c r="X896" s="510"/>
      <c r="Y896" s="510"/>
      <c r="Z896" s="510">
        <v>1.4E-2</v>
      </c>
      <c r="AA896" s="510">
        <v>6.2E-2</v>
      </c>
      <c r="AB896" s="510">
        <v>1.31</v>
      </c>
      <c r="AC896" s="510">
        <v>1.7999999999999999E-2</v>
      </c>
      <c r="AD896" s="510">
        <v>0.37</v>
      </c>
      <c r="AI896"/>
      <c r="AJ896"/>
    </row>
    <row r="897" spans="1:36" ht="30" x14ac:dyDescent="0.25">
      <c r="A897" s="510">
        <v>896</v>
      </c>
      <c r="B897" s="511" t="s">
        <v>1830</v>
      </c>
      <c r="C897" s="599" t="s">
        <v>2230</v>
      </c>
      <c r="D897" s="510">
        <v>50</v>
      </c>
      <c r="E897" s="510">
        <v>3</v>
      </c>
      <c r="F897" s="510">
        <v>400</v>
      </c>
      <c r="G897" s="510">
        <v>48</v>
      </c>
      <c r="H897" s="510">
        <v>7.400000000000001E-2</v>
      </c>
      <c r="I897" s="510">
        <v>0.126</v>
      </c>
      <c r="J897" s="510">
        <v>2.6889999999999996</v>
      </c>
      <c r="K897" s="510">
        <v>0.29699999999999999</v>
      </c>
      <c r="L897" s="510">
        <v>1.046</v>
      </c>
      <c r="M897" s="510">
        <v>1.046</v>
      </c>
      <c r="N897" s="510">
        <v>0.18</v>
      </c>
      <c r="O897" s="510">
        <v>3.3300000000000003E-2</v>
      </c>
      <c r="P897" s="510">
        <v>5.8999999999999997E-2</v>
      </c>
      <c r="Q897" s="603">
        <v>5.8999999999999997E-2</v>
      </c>
      <c r="R897" s="603">
        <v>5.8999999999999997E-2</v>
      </c>
      <c r="S897" s="510">
        <v>20</v>
      </c>
      <c r="T897" s="510">
        <v>1.2749999999999999</v>
      </c>
      <c r="U897" s="510">
        <v>10.6</v>
      </c>
      <c r="V897" s="510">
        <v>0.41699999999999998</v>
      </c>
      <c r="W897" s="510"/>
      <c r="X897" s="510"/>
      <c r="Y897" s="510"/>
      <c r="Z897" s="510">
        <v>1.4E-2</v>
      </c>
      <c r="AA897" s="510">
        <v>6.2E-2</v>
      </c>
      <c r="AB897" s="510">
        <v>1.31</v>
      </c>
      <c r="AC897" s="510">
        <v>1.7999999999999999E-2</v>
      </c>
      <c r="AD897" s="510">
        <v>0.37</v>
      </c>
      <c r="AI897"/>
      <c r="AJ897"/>
    </row>
    <row r="898" spans="1:36" ht="30" x14ac:dyDescent="0.25">
      <c r="A898" s="510">
        <v>897</v>
      </c>
      <c r="B898" s="511" t="s">
        <v>1830</v>
      </c>
      <c r="C898" s="599" t="s">
        <v>2231</v>
      </c>
      <c r="D898" s="510">
        <v>50</v>
      </c>
      <c r="E898" s="510">
        <v>3</v>
      </c>
      <c r="F898" s="510">
        <v>380</v>
      </c>
      <c r="G898" s="510">
        <v>40</v>
      </c>
      <c r="H898" s="510">
        <v>7.400000000000001E-2</v>
      </c>
      <c r="I898" s="510">
        <v>0.126</v>
      </c>
      <c r="J898" s="510">
        <v>2.6889999999999996</v>
      </c>
      <c r="K898" s="510">
        <v>0.29699999999999999</v>
      </c>
      <c r="L898" s="510">
        <v>1.046</v>
      </c>
      <c r="M898" s="510">
        <v>1.046</v>
      </c>
      <c r="N898" s="510">
        <v>0.18</v>
      </c>
      <c r="O898" s="510">
        <v>3.3300000000000003E-2</v>
      </c>
      <c r="P898" s="510">
        <v>5.8999999999999997E-2</v>
      </c>
      <c r="Q898" s="603">
        <v>5.8999999999999997E-2</v>
      </c>
      <c r="R898" s="603">
        <v>5.8999999999999997E-2</v>
      </c>
      <c r="S898" s="510">
        <v>20</v>
      </c>
      <c r="T898" s="510">
        <v>1.2749999999999999</v>
      </c>
      <c r="U898" s="510">
        <v>10.6</v>
      </c>
      <c r="V898" s="510">
        <v>0.41699999999999998</v>
      </c>
      <c r="W898" s="510"/>
      <c r="X898" s="510"/>
      <c r="Y898" s="510"/>
      <c r="Z898" s="510">
        <v>1.4E-2</v>
      </c>
      <c r="AA898" s="510">
        <v>6.2E-2</v>
      </c>
      <c r="AB898" s="510">
        <v>1.31</v>
      </c>
      <c r="AC898" s="510">
        <v>1.7999999999999999E-2</v>
      </c>
      <c r="AD898" s="510">
        <v>0.37</v>
      </c>
      <c r="AI898"/>
      <c r="AJ898"/>
    </row>
    <row r="899" spans="1:36" ht="30" x14ac:dyDescent="0.25">
      <c r="A899" s="510">
        <v>898</v>
      </c>
      <c r="B899" s="511" t="s">
        <v>1830</v>
      </c>
      <c r="C899" s="599" t="s">
        <v>2231</v>
      </c>
      <c r="D899" s="510">
        <v>50</v>
      </c>
      <c r="E899" s="510">
        <v>3</v>
      </c>
      <c r="F899" s="510">
        <v>400</v>
      </c>
      <c r="G899" s="510">
        <v>40</v>
      </c>
      <c r="H899" s="510">
        <v>7.400000000000001E-2</v>
      </c>
      <c r="I899" s="510">
        <v>0.126</v>
      </c>
      <c r="J899" s="510">
        <v>2.6889999999999996</v>
      </c>
      <c r="K899" s="510">
        <v>0.29699999999999999</v>
      </c>
      <c r="L899" s="510">
        <v>1.046</v>
      </c>
      <c r="M899" s="510">
        <v>1.046</v>
      </c>
      <c r="N899" s="510">
        <v>0.18</v>
      </c>
      <c r="O899" s="510">
        <v>3.3300000000000003E-2</v>
      </c>
      <c r="P899" s="510">
        <v>5.8999999999999997E-2</v>
      </c>
      <c r="Q899" s="603">
        <v>5.8999999999999997E-2</v>
      </c>
      <c r="R899" s="603">
        <v>5.8999999999999997E-2</v>
      </c>
      <c r="S899" s="510">
        <v>20</v>
      </c>
      <c r="T899" s="510">
        <v>1.2749999999999999</v>
      </c>
      <c r="U899" s="510">
        <v>10.6</v>
      </c>
      <c r="V899" s="510">
        <v>0.41699999999999998</v>
      </c>
      <c r="W899" s="510"/>
      <c r="X899" s="510"/>
      <c r="Y899" s="510"/>
      <c r="Z899" s="510">
        <v>1.4E-2</v>
      </c>
      <c r="AA899" s="510">
        <v>6.2E-2</v>
      </c>
      <c r="AB899" s="510">
        <v>1.31</v>
      </c>
      <c r="AC899" s="510">
        <v>1.7999999999999999E-2</v>
      </c>
      <c r="AD899" s="510">
        <v>0.37</v>
      </c>
      <c r="AI899"/>
      <c r="AJ899"/>
    </row>
    <row r="900" spans="1:36" ht="45" x14ac:dyDescent="0.25">
      <c r="A900" s="510">
        <v>899</v>
      </c>
      <c r="B900" s="511" t="s">
        <v>1830</v>
      </c>
      <c r="C900" s="599" t="s">
        <v>2232</v>
      </c>
      <c r="D900" s="510">
        <v>50</v>
      </c>
      <c r="E900" s="510">
        <v>3</v>
      </c>
      <c r="F900" s="510">
        <v>380</v>
      </c>
      <c r="G900" s="510">
        <v>68.8</v>
      </c>
      <c r="H900" s="510">
        <v>6.88E-2</v>
      </c>
      <c r="I900" s="510">
        <v>0.11699999999999999</v>
      </c>
      <c r="J900" s="510">
        <v>2.3490000000000002</v>
      </c>
      <c r="K900" s="510">
        <v>0.28699999999999998</v>
      </c>
      <c r="L900" s="510">
        <v>0.96799999999999997</v>
      </c>
      <c r="M900" s="510">
        <v>0.96799999999999997</v>
      </c>
      <c r="N900" s="510">
        <v>0.17300000000000001</v>
      </c>
      <c r="O900" s="510">
        <v>3.2099999999999997E-2</v>
      </c>
      <c r="P900" s="510">
        <v>5.2999999999999999E-2</v>
      </c>
      <c r="Q900" s="603">
        <v>5.2999999999999999E-2</v>
      </c>
      <c r="R900" s="603">
        <v>5.2999999999999999E-2</v>
      </c>
      <c r="S900" s="510">
        <v>20</v>
      </c>
      <c r="T900" s="510">
        <v>1.5760000000000001</v>
      </c>
      <c r="U900" s="510">
        <v>10.6</v>
      </c>
      <c r="V900" s="510">
        <v>0.41699999999999998</v>
      </c>
      <c r="W900" s="510"/>
      <c r="X900" s="510"/>
      <c r="Y900" s="510"/>
      <c r="Z900" s="510">
        <v>1.0999999999999999E-2</v>
      </c>
      <c r="AA900" s="510">
        <v>5.5E-2</v>
      </c>
      <c r="AB900" s="510">
        <v>1.1000000000000001</v>
      </c>
      <c r="AC900" s="510">
        <v>1.6E-2</v>
      </c>
      <c r="AD900" s="510">
        <v>0.43</v>
      </c>
      <c r="AI900"/>
      <c r="AJ900"/>
    </row>
    <row r="901" spans="1:36" ht="45" x14ac:dyDescent="0.25">
      <c r="A901" s="510">
        <v>900</v>
      </c>
      <c r="B901" s="511" t="s">
        <v>1830</v>
      </c>
      <c r="C901" s="599" t="s">
        <v>2232</v>
      </c>
      <c r="D901" s="510">
        <v>50</v>
      </c>
      <c r="E901" s="510">
        <v>3</v>
      </c>
      <c r="F901" s="510">
        <v>400</v>
      </c>
      <c r="G901" s="510">
        <v>68.8</v>
      </c>
      <c r="H901" s="510">
        <v>6.88E-2</v>
      </c>
      <c r="I901" s="510">
        <v>0.11699999999999999</v>
      </c>
      <c r="J901" s="510">
        <v>2.3490000000000002</v>
      </c>
      <c r="K901" s="510">
        <v>0.28699999999999998</v>
      </c>
      <c r="L901" s="510">
        <v>0.96799999999999997</v>
      </c>
      <c r="M901" s="510">
        <v>0.96799999999999997</v>
      </c>
      <c r="N901" s="510">
        <v>0.17300000000000001</v>
      </c>
      <c r="O901" s="510">
        <v>3.2099999999999997E-2</v>
      </c>
      <c r="P901" s="510">
        <v>5.2999999999999999E-2</v>
      </c>
      <c r="Q901" s="603">
        <v>5.2999999999999999E-2</v>
      </c>
      <c r="R901" s="603">
        <v>5.2999999999999999E-2</v>
      </c>
      <c r="S901" s="510">
        <v>20</v>
      </c>
      <c r="T901" s="510">
        <v>1.5760000000000001</v>
      </c>
      <c r="U901" s="510">
        <v>10.6</v>
      </c>
      <c r="V901" s="510">
        <v>0.41699999999999998</v>
      </c>
      <c r="W901" s="510"/>
      <c r="X901" s="510"/>
      <c r="Y901" s="510"/>
      <c r="Z901" s="510">
        <v>1.0999999999999999E-2</v>
      </c>
      <c r="AA901" s="510">
        <v>5.5E-2</v>
      </c>
      <c r="AB901" s="510">
        <v>1.1000000000000001</v>
      </c>
      <c r="AC901" s="510">
        <v>1.6E-2</v>
      </c>
      <c r="AD901" s="510">
        <v>0.43</v>
      </c>
      <c r="AI901"/>
      <c r="AJ901"/>
    </row>
    <row r="902" spans="1:36" ht="45" x14ac:dyDescent="0.25">
      <c r="A902" s="510">
        <v>901</v>
      </c>
      <c r="B902" s="511" t="s">
        <v>1830</v>
      </c>
      <c r="C902" s="599" t="s">
        <v>2233</v>
      </c>
      <c r="D902" s="510">
        <v>50</v>
      </c>
      <c r="E902" s="510">
        <v>3</v>
      </c>
      <c r="F902" s="510">
        <v>380</v>
      </c>
      <c r="G902" s="510">
        <v>65</v>
      </c>
      <c r="H902" s="510">
        <v>6.88E-2</v>
      </c>
      <c r="I902" s="510">
        <v>0.11699999999999999</v>
      </c>
      <c r="J902" s="510">
        <v>2.3490000000000002</v>
      </c>
      <c r="K902" s="510">
        <v>0.28699999999999998</v>
      </c>
      <c r="L902" s="510">
        <v>0.96799999999999997</v>
      </c>
      <c r="M902" s="510">
        <v>0.96799999999999997</v>
      </c>
      <c r="N902" s="510">
        <v>0.17300000000000001</v>
      </c>
      <c r="O902" s="510">
        <v>3.2099999999999997E-2</v>
      </c>
      <c r="P902" s="510">
        <v>5.2999999999999999E-2</v>
      </c>
      <c r="Q902" s="603">
        <v>5.2999999999999999E-2</v>
      </c>
      <c r="R902" s="603">
        <v>5.2999999999999999E-2</v>
      </c>
      <c r="S902" s="510">
        <v>20</v>
      </c>
      <c r="T902" s="510">
        <v>1.5760000000000001</v>
      </c>
      <c r="U902" s="510">
        <v>10.6</v>
      </c>
      <c r="V902" s="510">
        <v>0.41699999999999998</v>
      </c>
      <c r="W902" s="510"/>
      <c r="X902" s="510"/>
      <c r="Y902" s="510"/>
      <c r="Z902" s="510">
        <v>1.0999999999999999E-2</v>
      </c>
      <c r="AA902" s="510">
        <v>5.5E-2</v>
      </c>
      <c r="AB902" s="510">
        <v>1.1000000000000001</v>
      </c>
      <c r="AC902" s="510">
        <v>1.6E-2</v>
      </c>
      <c r="AD902" s="510">
        <v>0.43</v>
      </c>
      <c r="AI902"/>
      <c r="AJ902"/>
    </row>
    <row r="903" spans="1:36" ht="45" x14ac:dyDescent="0.25">
      <c r="A903" s="510">
        <v>902</v>
      </c>
      <c r="B903" s="511" t="s">
        <v>1830</v>
      </c>
      <c r="C903" s="599" t="s">
        <v>2233</v>
      </c>
      <c r="D903" s="510">
        <v>50</v>
      </c>
      <c r="E903" s="510">
        <v>3</v>
      </c>
      <c r="F903" s="510">
        <v>400</v>
      </c>
      <c r="G903" s="510">
        <v>65</v>
      </c>
      <c r="H903" s="510">
        <v>6.88E-2</v>
      </c>
      <c r="I903" s="510">
        <v>0.11699999999999999</v>
      </c>
      <c r="J903" s="510">
        <v>2.3490000000000002</v>
      </c>
      <c r="K903" s="510">
        <v>0.28699999999999998</v>
      </c>
      <c r="L903" s="510">
        <v>0.96799999999999997</v>
      </c>
      <c r="M903" s="510">
        <v>0.96799999999999997</v>
      </c>
      <c r="N903" s="510">
        <v>0.17300000000000001</v>
      </c>
      <c r="O903" s="510">
        <v>3.2099999999999997E-2</v>
      </c>
      <c r="P903" s="510">
        <v>5.2999999999999999E-2</v>
      </c>
      <c r="Q903" s="603">
        <v>5.2999999999999999E-2</v>
      </c>
      <c r="R903" s="603">
        <v>5.2999999999999999E-2</v>
      </c>
      <c r="S903" s="510">
        <v>20</v>
      </c>
      <c r="T903" s="510">
        <v>1.5760000000000001</v>
      </c>
      <c r="U903" s="510">
        <v>10.6</v>
      </c>
      <c r="V903" s="510">
        <v>0.41699999999999998</v>
      </c>
      <c r="W903" s="510"/>
      <c r="X903" s="510"/>
      <c r="Y903" s="510"/>
      <c r="Z903" s="510">
        <v>1.0999999999999999E-2</v>
      </c>
      <c r="AA903" s="510">
        <v>5.5E-2</v>
      </c>
      <c r="AB903" s="510">
        <v>1.1000000000000001</v>
      </c>
      <c r="AC903" s="510">
        <v>1.6E-2</v>
      </c>
      <c r="AD903" s="510">
        <v>0.43</v>
      </c>
      <c r="AI903"/>
      <c r="AJ903"/>
    </row>
    <row r="904" spans="1:36" ht="30" x14ac:dyDescent="0.25">
      <c r="A904" s="510">
        <v>903</v>
      </c>
      <c r="B904" s="511" t="s">
        <v>1830</v>
      </c>
      <c r="C904" s="599" t="s">
        <v>2234</v>
      </c>
      <c r="D904" s="510">
        <v>50</v>
      </c>
      <c r="E904" s="510">
        <v>3</v>
      </c>
      <c r="F904" s="510">
        <v>380</v>
      </c>
      <c r="G904" s="510">
        <v>62.5</v>
      </c>
      <c r="H904" s="510">
        <v>6.88E-2</v>
      </c>
      <c r="I904" s="510">
        <v>0.11699999999999999</v>
      </c>
      <c r="J904" s="510">
        <v>2.3490000000000002</v>
      </c>
      <c r="K904" s="510">
        <v>0.28699999999999998</v>
      </c>
      <c r="L904" s="510">
        <v>0.96799999999999997</v>
      </c>
      <c r="M904" s="510">
        <v>0.96799999999999997</v>
      </c>
      <c r="N904" s="510">
        <v>0.17300000000000001</v>
      </c>
      <c r="O904" s="510">
        <v>3.2099999999999997E-2</v>
      </c>
      <c r="P904" s="510">
        <v>5.2999999999999999E-2</v>
      </c>
      <c r="Q904" s="603">
        <v>5.2999999999999999E-2</v>
      </c>
      <c r="R904" s="603">
        <v>5.2999999999999999E-2</v>
      </c>
      <c r="S904" s="510">
        <v>20</v>
      </c>
      <c r="T904" s="510">
        <v>1.5760000000000001</v>
      </c>
      <c r="U904" s="510">
        <v>10.6</v>
      </c>
      <c r="V904" s="510">
        <v>0.41699999999999998</v>
      </c>
      <c r="W904" s="510"/>
      <c r="X904" s="510"/>
      <c r="Y904" s="510"/>
      <c r="Z904" s="510">
        <v>1.0999999999999999E-2</v>
      </c>
      <c r="AA904" s="510">
        <v>5.5E-2</v>
      </c>
      <c r="AB904" s="510">
        <v>1.1000000000000001</v>
      </c>
      <c r="AC904" s="510">
        <v>1.6E-2</v>
      </c>
      <c r="AD904" s="510">
        <v>0.43</v>
      </c>
      <c r="AI904"/>
      <c r="AJ904"/>
    </row>
    <row r="905" spans="1:36" ht="30" x14ac:dyDescent="0.25">
      <c r="A905" s="510">
        <v>904</v>
      </c>
      <c r="B905" s="511" t="s">
        <v>1830</v>
      </c>
      <c r="C905" s="599" t="s">
        <v>2234</v>
      </c>
      <c r="D905" s="510">
        <v>50</v>
      </c>
      <c r="E905" s="510">
        <v>3</v>
      </c>
      <c r="F905" s="510">
        <v>400</v>
      </c>
      <c r="G905" s="510">
        <v>62.5</v>
      </c>
      <c r="H905" s="510">
        <v>6.88E-2</v>
      </c>
      <c r="I905" s="510">
        <v>0.11699999999999999</v>
      </c>
      <c r="J905" s="510">
        <v>2.3490000000000002</v>
      </c>
      <c r="K905" s="510">
        <v>0.28699999999999998</v>
      </c>
      <c r="L905" s="510">
        <v>0.96799999999999997</v>
      </c>
      <c r="M905" s="510">
        <v>0.96799999999999997</v>
      </c>
      <c r="N905" s="510">
        <v>0.17300000000000001</v>
      </c>
      <c r="O905" s="510">
        <v>3.2099999999999997E-2</v>
      </c>
      <c r="P905" s="510">
        <v>5.2999999999999999E-2</v>
      </c>
      <c r="Q905" s="603">
        <v>5.2999999999999999E-2</v>
      </c>
      <c r="R905" s="603">
        <v>5.2999999999999999E-2</v>
      </c>
      <c r="S905" s="510">
        <v>20</v>
      </c>
      <c r="T905" s="510">
        <v>1.5760000000000001</v>
      </c>
      <c r="U905" s="510">
        <v>10.6</v>
      </c>
      <c r="V905" s="510">
        <v>0.41699999999999998</v>
      </c>
      <c r="W905" s="510"/>
      <c r="X905" s="510"/>
      <c r="Y905" s="510"/>
      <c r="Z905" s="510">
        <v>1.0999999999999999E-2</v>
      </c>
      <c r="AA905" s="510">
        <v>5.5E-2</v>
      </c>
      <c r="AB905" s="510">
        <v>1.1000000000000001</v>
      </c>
      <c r="AC905" s="510">
        <v>1.6E-2</v>
      </c>
      <c r="AD905" s="510">
        <v>0.43</v>
      </c>
      <c r="AI905"/>
      <c r="AJ905"/>
    </row>
    <row r="906" spans="1:36" ht="30" x14ac:dyDescent="0.25">
      <c r="A906" s="510">
        <v>905</v>
      </c>
      <c r="B906" s="511" t="s">
        <v>1830</v>
      </c>
      <c r="C906" s="599" t="s">
        <v>2235</v>
      </c>
      <c r="D906" s="510">
        <v>50</v>
      </c>
      <c r="E906" s="510">
        <v>3</v>
      </c>
      <c r="F906" s="510">
        <v>380</v>
      </c>
      <c r="G906" s="510">
        <v>59.5</v>
      </c>
      <c r="H906" s="510">
        <v>6.88E-2</v>
      </c>
      <c r="I906" s="510">
        <v>0.11699999999999999</v>
      </c>
      <c r="J906" s="510">
        <v>2.3490000000000002</v>
      </c>
      <c r="K906" s="510">
        <v>0.28699999999999998</v>
      </c>
      <c r="L906" s="510">
        <v>0.96799999999999997</v>
      </c>
      <c r="M906" s="510">
        <v>0.96799999999999997</v>
      </c>
      <c r="N906" s="510">
        <v>0.17300000000000001</v>
      </c>
      <c r="O906" s="510">
        <v>3.2099999999999997E-2</v>
      </c>
      <c r="P906" s="510">
        <v>5.2999999999999999E-2</v>
      </c>
      <c r="Q906" s="603">
        <v>5.2999999999999999E-2</v>
      </c>
      <c r="R906" s="603">
        <v>5.2999999999999999E-2</v>
      </c>
      <c r="S906" s="510">
        <v>20</v>
      </c>
      <c r="T906" s="510">
        <v>1.5760000000000001</v>
      </c>
      <c r="U906" s="510">
        <v>10.6</v>
      </c>
      <c r="V906" s="510">
        <v>0.41699999999999998</v>
      </c>
      <c r="W906" s="510"/>
      <c r="X906" s="510"/>
      <c r="Y906" s="510"/>
      <c r="Z906" s="510">
        <v>1.0999999999999999E-2</v>
      </c>
      <c r="AA906" s="510">
        <v>5.5E-2</v>
      </c>
      <c r="AB906" s="510">
        <v>1.1000000000000001</v>
      </c>
      <c r="AC906" s="510">
        <v>1.6E-2</v>
      </c>
      <c r="AD906" s="510">
        <v>0.43</v>
      </c>
      <c r="AI906"/>
      <c r="AJ906"/>
    </row>
    <row r="907" spans="1:36" ht="30" x14ac:dyDescent="0.25">
      <c r="A907" s="510">
        <v>906</v>
      </c>
      <c r="B907" s="511" t="s">
        <v>1830</v>
      </c>
      <c r="C907" s="599" t="s">
        <v>2235</v>
      </c>
      <c r="D907" s="510">
        <v>50</v>
      </c>
      <c r="E907" s="510">
        <v>3</v>
      </c>
      <c r="F907" s="510">
        <v>400</v>
      </c>
      <c r="G907" s="510">
        <v>59.5</v>
      </c>
      <c r="H907" s="510">
        <v>6.88E-2</v>
      </c>
      <c r="I907" s="510">
        <v>0.11699999999999999</v>
      </c>
      <c r="J907" s="510">
        <v>2.3490000000000002</v>
      </c>
      <c r="K907" s="510">
        <v>0.28699999999999998</v>
      </c>
      <c r="L907" s="510">
        <v>0.96799999999999997</v>
      </c>
      <c r="M907" s="510">
        <v>0.96799999999999997</v>
      </c>
      <c r="N907" s="510">
        <v>0.17300000000000001</v>
      </c>
      <c r="O907" s="510">
        <v>3.2099999999999997E-2</v>
      </c>
      <c r="P907" s="510">
        <v>5.2999999999999999E-2</v>
      </c>
      <c r="Q907" s="603">
        <v>5.2999999999999999E-2</v>
      </c>
      <c r="R907" s="603">
        <v>5.2999999999999999E-2</v>
      </c>
      <c r="S907" s="510">
        <v>20</v>
      </c>
      <c r="T907" s="510">
        <v>1.5760000000000001</v>
      </c>
      <c r="U907" s="510">
        <v>10.6</v>
      </c>
      <c r="V907" s="510">
        <v>0.41699999999999998</v>
      </c>
      <c r="W907" s="510"/>
      <c r="X907" s="510"/>
      <c r="Y907" s="510"/>
      <c r="Z907" s="510">
        <v>1.0999999999999999E-2</v>
      </c>
      <c r="AA907" s="510">
        <v>5.5E-2</v>
      </c>
      <c r="AB907" s="510">
        <v>1.1000000000000001</v>
      </c>
      <c r="AC907" s="510">
        <v>1.6E-2</v>
      </c>
      <c r="AD907" s="510">
        <v>0.43</v>
      </c>
      <c r="AI907"/>
      <c r="AJ907"/>
    </row>
    <row r="908" spans="1:36" ht="30" x14ac:dyDescent="0.25">
      <c r="A908" s="510">
        <v>907</v>
      </c>
      <c r="B908" s="511" t="s">
        <v>1830</v>
      </c>
      <c r="C908" s="599" t="s">
        <v>2236</v>
      </c>
      <c r="D908" s="510">
        <v>50</v>
      </c>
      <c r="E908" s="510">
        <v>3</v>
      </c>
      <c r="F908" s="510">
        <v>380</v>
      </c>
      <c r="G908" s="510">
        <v>50</v>
      </c>
      <c r="H908" s="510">
        <v>6.88E-2</v>
      </c>
      <c r="I908" s="510">
        <v>0.11699999999999999</v>
      </c>
      <c r="J908" s="510">
        <v>2.3490000000000002</v>
      </c>
      <c r="K908" s="510">
        <v>0.28699999999999998</v>
      </c>
      <c r="L908" s="510">
        <v>0.96799999999999997</v>
      </c>
      <c r="M908" s="510">
        <v>0.96799999999999997</v>
      </c>
      <c r="N908" s="510">
        <v>0.17300000000000001</v>
      </c>
      <c r="O908" s="510">
        <v>3.2099999999999997E-2</v>
      </c>
      <c r="P908" s="510">
        <v>5.2999999999999999E-2</v>
      </c>
      <c r="Q908" s="603">
        <v>5.2999999999999999E-2</v>
      </c>
      <c r="R908" s="603">
        <v>5.2999999999999999E-2</v>
      </c>
      <c r="S908" s="510">
        <v>20</v>
      </c>
      <c r="T908" s="510">
        <v>1.5760000000000001</v>
      </c>
      <c r="U908" s="510">
        <v>10.6</v>
      </c>
      <c r="V908" s="510">
        <v>0.41699999999999998</v>
      </c>
      <c r="W908" s="510"/>
      <c r="X908" s="510"/>
      <c r="Y908" s="510"/>
      <c r="Z908" s="510">
        <v>1.0999999999999999E-2</v>
      </c>
      <c r="AA908" s="510">
        <v>5.5E-2</v>
      </c>
      <c r="AB908" s="510">
        <v>1.1000000000000001</v>
      </c>
      <c r="AC908" s="510">
        <v>1.6E-2</v>
      </c>
      <c r="AD908" s="510">
        <v>0.43</v>
      </c>
      <c r="AI908"/>
      <c r="AJ908"/>
    </row>
    <row r="909" spans="1:36" ht="30" x14ac:dyDescent="0.25">
      <c r="A909" s="510">
        <v>908</v>
      </c>
      <c r="B909" s="511" t="s">
        <v>1830</v>
      </c>
      <c r="C909" s="599" t="s">
        <v>2236</v>
      </c>
      <c r="D909" s="510">
        <v>50</v>
      </c>
      <c r="E909" s="510">
        <v>3</v>
      </c>
      <c r="F909" s="510">
        <v>400</v>
      </c>
      <c r="G909" s="510">
        <v>50</v>
      </c>
      <c r="H909" s="510">
        <v>6.88E-2</v>
      </c>
      <c r="I909" s="510">
        <v>0.11699999999999999</v>
      </c>
      <c r="J909" s="510">
        <v>2.3490000000000002</v>
      </c>
      <c r="K909" s="510">
        <v>0.28699999999999998</v>
      </c>
      <c r="L909" s="510">
        <v>0.96799999999999997</v>
      </c>
      <c r="M909" s="510">
        <v>0.96799999999999997</v>
      </c>
      <c r="N909" s="510">
        <v>0.17300000000000001</v>
      </c>
      <c r="O909" s="510">
        <v>3.2099999999999997E-2</v>
      </c>
      <c r="P909" s="510">
        <v>5.2999999999999999E-2</v>
      </c>
      <c r="Q909" s="603">
        <v>5.2999999999999999E-2</v>
      </c>
      <c r="R909" s="603">
        <v>5.2999999999999999E-2</v>
      </c>
      <c r="S909" s="510">
        <v>20</v>
      </c>
      <c r="T909" s="510">
        <v>1.5760000000000001</v>
      </c>
      <c r="U909" s="510">
        <v>10.6</v>
      </c>
      <c r="V909" s="510">
        <v>0.41699999999999998</v>
      </c>
      <c r="W909" s="510"/>
      <c r="X909" s="510"/>
      <c r="Y909" s="510"/>
      <c r="Z909" s="510">
        <v>1.0999999999999999E-2</v>
      </c>
      <c r="AA909" s="510">
        <v>5.5E-2</v>
      </c>
      <c r="AB909" s="510">
        <v>1.1000000000000001</v>
      </c>
      <c r="AC909" s="510">
        <v>1.6E-2</v>
      </c>
      <c r="AD909" s="510">
        <v>0.43</v>
      </c>
      <c r="AI909"/>
      <c r="AJ909"/>
    </row>
    <row r="910" spans="1:36" ht="45" x14ac:dyDescent="0.25">
      <c r="A910" s="510">
        <v>909</v>
      </c>
      <c r="B910" s="511" t="s">
        <v>1830</v>
      </c>
      <c r="C910" s="599" t="s">
        <v>2237</v>
      </c>
      <c r="D910" s="510">
        <v>50</v>
      </c>
      <c r="E910" s="510">
        <v>3</v>
      </c>
      <c r="F910" s="510">
        <v>380</v>
      </c>
      <c r="G910" s="510">
        <v>82.5</v>
      </c>
      <c r="H910" s="510">
        <v>8.5800000000000001E-2</v>
      </c>
      <c r="I910" s="510">
        <v>0.14699999999999999</v>
      </c>
      <c r="J910" s="510">
        <v>3.13</v>
      </c>
      <c r="K910" s="510">
        <v>0.35899999999999999</v>
      </c>
      <c r="L910" s="510">
        <v>1.2150000000000001</v>
      </c>
      <c r="M910" s="510">
        <v>1.2150000000000001</v>
      </c>
      <c r="N910" s="510">
        <v>0.218</v>
      </c>
      <c r="O910" s="510">
        <v>4.3899999999999995E-2</v>
      </c>
      <c r="P910" s="510">
        <v>3.9E-2</v>
      </c>
      <c r="Q910" s="603">
        <v>3.9E-2</v>
      </c>
      <c r="R910" s="603">
        <v>3.9E-2</v>
      </c>
      <c r="S910" s="510">
        <v>20</v>
      </c>
      <c r="T910" s="510">
        <v>1.6679999999999999</v>
      </c>
      <c r="U910" s="510">
        <v>10.6</v>
      </c>
      <c r="V910" s="510">
        <v>0.41699999999999998</v>
      </c>
      <c r="W910" s="510"/>
      <c r="X910" s="510"/>
      <c r="Y910" s="510"/>
      <c r="Z910" s="510">
        <v>1.6E-2</v>
      </c>
      <c r="AA910" s="510">
        <v>8.1000000000000003E-2</v>
      </c>
      <c r="AB910" s="510">
        <v>1.73</v>
      </c>
      <c r="AC910" s="510">
        <v>2.1999999999999999E-2</v>
      </c>
      <c r="AD910" s="510">
        <v>0.32</v>
      </c>
      <c r="AI910"/>
      <c r="AJ910"/>
    </row>
    <row r="911" spans="1:36" ht="45" x14ac:dyDescent="0.25">
      <c r="A911" s="510">
        <v>910</v>
      </c>
      <c r="B911" s="511" t="s">
        <v>1830</v>
      </c>
      <c r="C911" s="599" t="s">
        <v>2237</v>
      </c>
      <c r="D911" s="510">
        <v>50</v>
      </c>
      <c r="E911" s="510">
        <v>3</v>
      </c>
      <c r="F911" s="510">
        <v>400</v>
      </c>
      <c r="G911" s="510">
        <v>82.5</v>
      </c>
      <c r="H911" s="510">
        <v>8.5800000000000001E-2</v>
      </c>
      <c r="I911" s="510">
        <v>0.14699999999999999</v>
      </c>
      <c r="J911" s="510">
        <v>3.13</v>
      </c>
      <c r="K911" s="510">
        <v>0.35899999999999999</v>
      </c>
      <c r="L911" s="510">
        <v>1.2150000000000001</v>
      </c>
      <c r="M911" s="510">
        <v>1.2150000000000001</v>
      </c>
      <c r="N911" s="510">
        <v>0.218</v>
      </c>
      <c r="O911" s="510">
        <v>4.3899999999999995E-2</v>
      </c>
      <c r="P911" s="510">
        <v>3.9E-2</v>
      </c>
      <c r="Q911" s="603">
        <v>3.9E-2</v>
      </c>
      <c r="R911" s="603">
        <v>3.9E-2</v>
      </c>
      <c r="S911" s="510">
        <v>20</v>
      </c>
      <c r="T911" s="510">
        <v>1.6679999999999999</v>
      </c>
      <c r="U911" s="510">
        <v>10.6</v>
      </c>
      <c r="V911" s="510">
        <v>0.41699999999999998</v>
      </c>
      <c r="W911" s="510"/>
      <c r="X911" s="510"/>
      <c r="Y911" s="510"/>
      <c r="Z911" s="510">
        <v>1.6E-2</v>
      </c>
      <c r="AA911" s="510">
        <v>8.1000000000000003E-2</v>
      </c>
      <c r="AB911" s="510">
        <v>1.73</v>
      </c>
      <c r="AC911" s="510">
        <v>2.1999999999999999E-2</v>
      </c>
      <c r="AD911" s="510">
        <v>0.32</v>
      </c>
      <c r="AI911"/>
      <c r="AJ911"/>
    </row>
    <row r="912" spans="1:36" ht="45" x14ac:dyDescent="0.25">
      <c r="A912" s="510">
        <v>911</v>
      </c>
      <c r="B912" s="511" t="s">
        <v>1830</v>
      </c>
      <c r="C912" s="599" t="s">
        <v>2238</v>
      </c>
      <c r="D912" s="510">
        <v>50</v>
      </c>
      <c r="E912" s="510">
        <v>3</v>
      </c>
      <c r="F912" s="510">
        <v>380</v>
      </c>
      <c r="G912" s="510">
        <v>78</v>
      </c>
      <c r="H912" s="510">
        <v>8.5800000000000001E-2</v>
      </c>
      <c r="I912" s="510">
        <v>0.14699999999999999</v>
      </c>
      <c r="J912" s="510">
        <v>3.13</v>
      </c>
      <c r="K912" s="510">
        <v>0.35899999999999999</v>
      </c>
      <c r="L912" s="510">
        <v>1.2150000000000001</v>
      </c>
      <c r="M912" s="510">
        <v>1.2150000000000001</v>
      </c>
      <c r="N912" s="510">
        <v>0.218</v>
      </c>
      <c r="O912" s="510">
        <v>4.3899999999999995E-2</v>
      </c>
      <c r="P912" s="510">
        <v>3.9E-2</v>
      </c>
      <c r="Q912" s="603">
        <v>3.9E-2</v>
      </c>
      <c r="R912" s="603">
        <v>3.9E-2</v>
      </c>
      <c r="S912" s="510">
        <v>20</v>
      </c>
      <c r="T912" s="510">
        <v>1.6679999999999999</v>
      </c>
      <c r="U912" s="510">
        <v>10.6</v>
      </c>
      <c r="V912" s="510">
        <v>0.41699999999999998</v>
      </c>
      <c r="W912" s="510"/>
      <c r="X912" s="510"/>
      <c r="Y912" s="510"/>
      <c r="Z912" s="510">
        <v>1.6E-2</v>
      </c>
      <c r="AA912" s="510">
        <v>8.1000000000000003E-2</v>
      </c>
      <c r="AB912" s="510">
        <v>1.73</v>
      </c>
      <c r="AC912" s="510">
        <v>2.1999999999999999E-2</v>
      </c>
      <c r="AD912" s="510">
        <v>0.32</v>
      </c>
      <c r="AI912"/>
      <c r="AJ912"/>
    </row>
    <row r="913" spans="1:36" ht="45" x14ac:dyDescent="0.25">
      <c r="A913" s="510">
        <v>912</v>
      </c>
      <c r="B913" s="511" t="s">
        <v>1830</v>
      </c>
      <c r="C913" s="599" t="s">
        <v>2238</v>
      </c>
      <c r="D913" s="510">
        <v>50</v>
      </c>
      <c r="E913" s="510">
        <v>3</v>
      </c>
      <c r="F913" s="510">
        <v>400</v>
      </c>
      <c r="G913" s="510">
        <v>78</v>
      </c>
      <c r="H913" s="510">
        <v>8.5800000000000001E-2</v>
      </c>
      <c r="I913" s="510">
        <v>0.14699999999999999</v>
      </c>
      <c r="J913" s="510">
        <v>3.13</v>
      </c>
      <c r="K913" s="510">
        <v>0.35899999999999999</v>
      </c>
      <c r="L913" s="510">
        <v>1.2150000000000001</v>
      </c>
      <c r="M913" s="510">
        <v>1.2150000000000001</v>
      </c>
      <c r="N913" s="510">
        <v>0.218</v>
      </c>
      <c r="O913" s="510">
        <v>4.3899999999999995E-2</v>
      </c>
      <c r="P913" s="510">
        <v>3.9E-2</v>
      </c>
      <c r="Q913" s="603">
        <v>3.9E-2</v>
      </c>
      <c r="R913" s="603">
        <v>3.9E-2</v>
      </c>
      <c r="S913" s="510">
        <v>20</v>
      </c>
      <c r="T913" s="510">
        <v>1.6679999999999999</v>
      </c>
      <c r="U913" s="510">
        <v>10.6</v>
      </c>
      <c r="V913" s="510">
        <v>0.41699999999999998</v>
      </c>
      <c r="W913" s="510"/>
      <c r="X913" s="510"/>
      <c r="Y913" s="510"/>
      <c r="Z913" s="510">
        <v>1.6E-2</v>
      </c>
      <c r="AA913" s="510">
        <v>8.1000000000000003E-2</v>
      </c>
      <c r="AB913" s="510">
        <v>1.73</v>
      </c>
      <c r="AC913" s="510">
        <v>2.1999999999999999E-2</v>
      </c>
      <c r="AD913" s="510">
        <v>0.32</v>
      </c>
      <c r="AI913"/>
      <c r="AJ913"/>
    </row>
    <row r="914" spans="1:36" ht="30" x14ac:dyDescent="0.25">
      <c r="A914" s="510">
        <v>913</v>
      </c>
      <c r="B914" s="511" t="s">
        <v>1830</v>
      </c>
      <c r="C914" s="599" t="s">
        <v>2239</v>
      </c>
      <c r="D914" s="510">
        <v>50</v>
      </c>
      <c r="E914" s="510">
        <v>3</v>
      </c>
      <c r="F914" s="510">
        <v>380</v>
      </c>
      <c r="G914" s="510">
        <v>75</v>
      </c>
      <c r="H914" s="510">
        <v>8.5800000000000001E-2</v>
      </c>
      <c r="I914" s="510">
        <v>0.14699999999999999</v>
      </c>
      <c r="J914" s="510">
        <v>3.13</v>
      </c>
      <c r="K914" s="510">
        <v>0.35899999999999999</v>
      </c>
      <c r="L914" s="510">
        <v>1.2150000000000001</v>
      </c>
      <c r="M914" s="510">
        <v>1.2150000000000001</v>
      </c>
      <c r="N914" s="510">
        <v>0.218</v>
      </c>
      <c r="O914" s="510">
        <v>4.3899999999999995E-2</v>
      </c>
      <c r="P914" s="510">
        <v>3.9E-2</v>
      </c>
      <c r="Q914" s="603">
        <v>3.9E-2</v>
      </c>
      <c r="R914" s="603">
        <v>3.9E-2</v>
      </c>
      <c r="S914" s="510">
        <v>20</v>
      </c>
      <c r="T914" s="510">
        <v>1.6679999999999999</v>
      </c>
      <c r="U914" s="510">
        <v>10.6</v>
      </c>
      <c r="V914" s="510">
        <v>0.41699999999999998</v>
      </c>
      <c r="W914" s="510"/>
      <c r="X914" s="510"/>
      <c r="Y914" s="510"/>
      <c r="Z914" s="510">
        <v>1.6E-2</v>
      </c>
      <c r="AA914" s="510">
        <v>8.1000000000000003E-2</v>
      </c>
      <c r="AB914" s="510">
        <v>1.73</v>
      </c>
      <c r="AC914" s="510">
        <v>2.1999999999999999E-2</v>
      </c>
      <c r="AD914" s="510">
        <v>0.32</v>
      </c>
      <c r="AI914"/>
      <c r="AJ914"/>
    </row>
    <row r="915" spans="1:36" ht="30" x14ac:dyDescent="0.25">
      <c r="A915" s="510">
        <v>914</v>
      </c>
      <c r="B915" s="511" t="s">
        <v>1830</v>
      </c>
      <c r="C915" s="599" t="s">
        <v>2239</v>
      </c>
      <c r="D915" s="510">
        <v>50</v>
      </c>
      <c r="E915" s="510">
        <v>3</v>
      </c>
      <c r="F915" s="510">
        <v>400</v>
      </c>
      <c r="G915" s="510">
        <v>75</v>
      </c>
      <c r="H915" s="510">
        <v>8.5800000000000001E-2</v>
      </c>
      <c r="I915" s="510">
        <v>0.14699999999999999</v>
      </c>
      <c r="J915" s="510">
        <v>3.13</v>
      </c>
      <c r="K915" s="510">
        <v>0.35899999999999999</v>
      </c>
      <c r="L915" s="510">
        <v>1.2150000000000001</v>
      </c>
      <c r="M915" s="510">
        <v>1.2150000000000001</v>
      </c>
      <c r="N915" s="510">
        <v>0.218</v>
      </c>
      <c r="O915" s="510">
        <v>4.3899999999999995E-2</v>
      </c>
      <c r="P915" s="510">
        <v>3.9E-2</v>
      </c>
      <c r="Q915" s="603">
        <v>3.9E-2</v>
      </c>
      <c r="R915" s="603">
        <v>3.9E-2</v>
      </c>
      <c r="S915" s="510">
        <v>20</v>
      </c>
      <c r="T915" s="510">
        <v>1.6679999999999999</v>
      </c>
      <c r="U915" s="510">
        <v>10.6</v>
      </c>
      <c r="V915" s="510">
        <v>0.41699999999999998</v>
      </c>
      <c r="W915" s="510"/>
      <c r="X915" s="510"/>
      <c r="Y915" s="510"/>
      <c r="Z915" s="510">
        <v>1.6E-2</v>
      </c>
      <c r="AA915" s="510">
        <v>8.1000000000000003E-2</v>
      </c>
      <c r="AB915" s="510">
        <v>1.73</v>
      </c>
      <c r="AC915" s="510">
        <v>2.1999999999999999E-2</v>
      </c>
      <c r="AD915" s="510">
        <v>0.32</v>
      </c>
      <c r="AI915"/>
      <c r="AJ915"/>
    </row>
    <row r="916" spans="1:36" ht="30" x14ac:dyDescent="0.25">
      <c r="A916" s="510">
        <v>915</v>
      </c>
      <c r="B916" s="511" t="s">
        <v>1830</v>
      </c>
      <c r="C916" s="599" t="s">
        <v>2240</v>
      </c>
      <c r="D916" s="510">
        <v>50</v>
      </c>
      <c r="E916" s="510">
        <v>3</v>
      </c>
      <c r="F916" s="510">
        <v>380</v>
      </c>
      <c r="G916" s="510">
        <v>67</v>
      </c>
      <c r="H916" s="510">
        <v>8.5800000000000001E-2</v>
      </c>
      <c r="I916" s="510">
        <v>0.14699999999999999</v>
      </c>
      <c r="J916" s="510">
        <v>3.13</v>
      </c>
      <c r="K916" s="510">
        <v>0.35899999999999999</v>
      </c>
      <c r="L916" s="510">
        <v>1.2150000000000001</v>
      </c>
      <c r="M916" s="510">
        <v>1.2150000000000001</v>
      </c>
      <c r="N916" s="510">
        <v>0.218</v>
      </c>
      <c r="O916" s="510">
        <v>4.3899999999999995E-2</v>
      </c>
      <c r="P916" s="510">
        <v>3.9E-2</v>
      </c>
      <c r="Q916" s="603">
        <v>3.9E-2</v>
      </c>
      <c r="R916" s="603">
        <v>3.9E-2</v>
      </c>
      <c r="S916" s="510">
        <v>20</v>
      </c>
      <c r="T916" s="510">
        <v>1.6679999999999999</v>
      </c>
      <c r="U916" s="510">
        <v>10.6</v>
      </c>
      <c r="V916" s="510">
        <v>0.41699999999999998</v>
      </c>
      <c r="W916" s="510"/>
      <c r="X916" s="510"/>
      <c r="Y916" s="510"/>
      <c r="Z916" s="510">
        <v>1.6E-2</v>
      </c>
      <c r="AA916" s="510">
        <v>8.1000000000000003E-2</v>
      </c>
      <c r="AB916" s="510">
        <v>1.73</v>
      </c>
      <c r="AC916" s="510">
        <v>2.1999999999999999E-2</v>
      </c>
      <c r="AD916" s="510">
        <v>0.32</v>
      </c>
      <c r="AI916"/>
      <c r="AJ916"/>
    </row>
    <row r="917" spans="1:36" ht="30" x14ac:dyDescent="0.25">
      <c r="A917" s="510">
        <v>916</v>
      </c>
      <c r="B917" s="511" t="s">
        <v>1830</v>
      </c>
      <c r="C917" s="599" t="s">
        <v>2240</v>
      </c>
      <c r="D917" s="510">
        <v>50</v>
      </c>
      <c r="E917" s="510">
        <v>3</v>
      </c>
      <c r="F917" s="510">
        <v>400</v>
      </c>
      <c r="G917" s="510">
        <v>67</v>
      </c>
      <c r="H917" s="510">
        <v>8.5800000000000001E-2</v>
      </c>
      <c r="I917" s="510">
        <v>0.14699999999999999</v>
      </c>
      <c r="J917" s="510">
        <v>3.13</v>
      </c>
      <c r="K917" s="510">
        <v>0.35899999999999999</v>
      </c>
      <c r="L917" s="510">
        <v>1.2150000000000001</v>
      </c>
      <c r="M917" s="510">
        <v>1.2150000000000001</v>
      </c>
      <c r="N917" s="510">
        <v>0.218</v>
      </c>
      <c r="O917" s="510">
        <v>4.3899999999999995E-2</v>
      </c>
      <c r="P917" s="510">
        <v>3.9E-2</v>
      </c>
      <c r="Q917" s="603">
        <v>3.9E-2</v>
      </c>
      <c r="R917" s="603">
        <v>3.9E-2</v>
      </c>
      <c r="S917" s="510">
        <v>20</v>
      </c>
      <c r="T917" s="510">
        <v>1.6679999999999999</v>
      </c>
      <c r="U917" s="510">
        <v>10.6</v>
      </c>
      <c r="V917" s="510">
        <v>0.41699999999999998</v>
      </c>
      <c r="W917" s="510"/>
      <c r="X917" s="510"/>
      <c r="Y917" s="510"/>
      <c r="Z917" s="510">
        <v>1.6E-2</v>
      </c>
      <c r="AA917" s="510">
        <v>8.1000000000000003E-2</v>
      </c>
      <c r="AB917" s="510">
        <v>1.73</v>
      </c>
      <c r="AC917" s="510">
        <v>2.1999999999999999E-2</v>
      </c>
      <c r="AD917" s="510">
        <v>0.32</v>
      </c>
      <c r="AI917"/>
      <c r="AJ917"/>
    </row>
    <row r="918" spans="1:36" ht="30" x14ac:dyDescent="0.25">
      <c r="A918" s="510">
        <v>917</v>
      </c>
      <c r="B918" s="511" t="s">
        <v>1830</v>
      </c>
      <c r="C918" s="599" t="s">
        <v>2241</v>
      </c>
      <c r="D918" s="510">
        <v>50</v>
      </c>
      <c r="E918" s="510">
        <v>3</v>
      </c>
      <c r="F918" s="510">
        <v>380</v>
      </c>
      <c r="G918" s="510">
        <v>60</v>
      </c>
      <c r="H918" s="510">
        <v>8.5800000000000001E-2</v>
      </c>
      <c r="I918" s="510">
        <v>0.14699999999999999</v>
      </c>
      <c r="J918" s="510">
        <v>3.13</v>
      </c>
      <c r="K918" s="510">
        <v>0.35899999999999999</v>
      </c>
      <c r="L918" s="510">
        <v>1.2150000000000001</v>
      </c>
      <c r="M918" s="510">
        <v>1.2150000000000001</v>
      </c>
      <c r="N918" s="510">
        <v>0.218</v>
      </c>
      <c r="O918" s="510">
        <v>4.3899999999999995E-2</v>
      </c>
      <c r="P918" s="510">
        <v>3.9E-2</v>
      </c>
      <c r="Q918" s="603">
        <v>3.9E-2</v>
      </c>
      <c r="R918" s="603">
        <v>3.9E-2</v>
      </c>
      <c r="S918" s="510">
        <v>20</v>
      </c>
      <c r="T918" s="510">
        <v>1.6679999999999999</v>
      </c>
      <c r="U918" s="510">
        <v>10.6</v>
      </c>
      <c r="V918" s="510">
        <v>0.41699999999999998</v>
      </c>
      <c r="W918" s="510"/>
      <c r="X918" s="510"/>
      <c r="Y918" s="510"/>
      <c r="Z918" s="510">
        <v>1.6E-2</v>
      </c>
      <c r="AA918" s="510">
        <v>8.1000000000000003E-2</v>
      </c>
      <c r="AB918" s="510">
        <v>1.73</v>
      </c>
      <c r="AC918" s="510">
        <v>2.1999999999999999E-2</v>
      </c>
      <c r="AD918" s="510">
        <v>0.32</v>
      </c>
      <c r="AI918"/>
      <c r="AJ918"/>
    </row>
    <row r="919" spans="1:36" ht="30" x14ac:dyDescent="0.25">
      <c r="A919" s="510">
        <v>918</v>
      </c>
      <c r="B919" s="511" t="s">
        <v>1830</v>
      </c>
      <c r="C919" s="599" t="s">
        <v>2241</v>
      </c>
      <c r="D919" s="510">
        <v>50</v>
      </c>
      <c r="E919" s="510">
        <v>3</v>
      </c>
      <c r="F919" s="510">
        <v>400</v>
      </c>
      <c r="G919" s="510">
        <v>60</v>
      </c>
      <c r="H919" s="510">
        <v>8.5800000000000001E-2</v>
      </c>
      <c r="I919" s="510">
        <v>0.14699999999999999</v>
      </c>
      <c r="J919" s="510">
        <v>3.13</v>
      </c>
      <c r="K919" s="510">
        <v>0.35899999999999999</v>
      </c>
      <c r="L919" s="510">
        <v>1.2150000000000001</v>
      </c>
      <c r="M919" s="510">
        <v>1.2150000000000001</v>
      </c>
      <c r="N919" s="510">
        <v>0.218</v>
      </c>
      <c r="O919" s="510">
        <v>4.3899999999999995E-2</v>
      </c>
      <c r="P919" s="510">
        <v>3.9E-2</v>
      </c>
      <c r="Q919" s="603">
        <v>3.9E-2</v>
      </c>
      <c r="R919" s="603">
        <v>3.9E-2</v>
      </c>
      <c r="S919" s="510">
        <v>20</v>
      </c>
      <c r="T919" s="510">
        <v>1.6679999999999999</v>
      </c>
      <c r="U919" s="510">
        <v>10.6</v>
      </c>
      <c r="V919" s="510">
        <v>0.41699999999999998</v>
      </c>
      <c r="W919" s="510"/>
      <c r="X919" s="510"/>
      <c r="Y919" s="510"/>
      <c r="Z919" s="510">
        <v>1.6E-2</v>
      </c>
      <c r="AA919" s="510">
        <v>8.1000000000000003E-2</v>
      </c>
      <c r="AB919" s="510">
        <v>1.73</v>
      </c>
      <c r="AC919" s="510">
        <v>2.1999999999999999E-2</v>
      </c>
      <c r="AD919" s="510">
        <v>0.32</v>
      </c>
      <c r="AI919"/>
      <c r="AJ919"/>
    </row>
    <row r="920" spans="1:36" ht="45" x14ac:dyDescent="0.25">
      <c r="A920" s="510">
        <v>919</v>
      </c>
      <c r="B920" s="511" t="s">
        <v>1830</v>
      </c>
      <c r="C920" s="599" t="s">
        <v>2242</v>
      </c>
      <c r="D920" s="510">
        <v>50</v>
      </c>
      <c r="E920" s="510">
        <v>3</v>
      </c>
      <c r="F920" s="510">
        <v>380</v>
      </c>
      <c r="G920" s="510">
        <v>91</v>
      </c>
      <c r="H920" s="510">
        <v>7.400000000000001E-2</v>
      </c>
      <c r="I920" s="510">
        <v>0.14300000000000002</v>
      </c>
      <c r="J920" s="510">
        <v>3.1960000000000002</v>
      </c>
      <c r="K920" s="510">
        <v>0.36599999999999999</v>
      </c>
      <c r="L920" s="510">
        <v>1.2570000000000001</v>
      </c>
      <c r="M920" s="510">
        <v>1.2570000000000001</v>
      </c>
      <c r="N920" s="510">
        <v>0.215</v>
      </c>
      <c r="O920" s="510">
        <v>4.1100000000000005E-2</v>
      </c>
      <c r="P920" s="510">
        <v>3.5000000000000003E-2</v>
      </c>
      <c r="Q920" s="603">
        <v>3.5000000000000003E-2</v>
      </c>
      <c r="R920" s="603">
        <v>3.5000000000000003E-2</v>
      </c>
      <c r="S920" s="510">
        <v>20</v>
      </c>
      <c r="T920" s="510">
        <v>1.7150000000000001</v>
      </c>
      <c r="U920" s="510">
        <v>10.6</v>
      </c>
      <c r="V920" s="510">
        <v>0.41699999999999998</v>
      </c>
      <c r="W920" s="510"/>
      <c r="X920" s="510"/>
      <c r="Y920" s="510"/>
      <c r="Z920" s="510">
        <v>1.6E-2</v>
      </c>
      <c r="AA920" s="510">
        <v>7.3999999999999996E-2</v>
      </c>
      <c r="AB920" s="510">
        <v>1.67</v>
      </c>
      <c r="AC920" s="510">
        <v>2.1999999999999999E-2</v>
      </c>
      <c r="AD920" s="510">
        <v>0.31</v>
      </c>
      <c r="AI920"/>
      <c r="AJ920"/>
    </row>
    <row r="921" spans="1:36" ht="45" x14ac:dyDescent="0.25">
      <c r="A921" s="510">
        <v>920</v>
      </c>
      <c r="B921" s="511" t="s">
        <v>1830</v>
      </c>
      <c r="C921" s="599" t="s">
        <v>2242</v>
      </c>
      <c r="D921" s="510">
        <v>50</v>
      </c>
      <c r="E921" s="510">
        <v>3</v>
      </c>
      <c r="F921" s="510">
        <v>400</v>
      </c>
      <c r="G921" s="510">
        <v>91</v>
      </c>
      <c r="H921" s="510">
        <v>7.400000000000001E-2</v>
      </c>
      <c r="I921" s="510">
        <v>0.14300000000000002</v>
      </c>
      <c r="J921" s="510">
        <v>3.1960000000000002</v>
      </c>
      <c r="K921" s="510">
        <v>0.36599999999999999</v>
      </c>
      <c r="L921" s="510">
        <v>1.2570000000000001</v>
      </c>
      <c r="M921" s="510">
        <v>1.2570000000000001</v>
      </c>
      <c r="N921" s="510">
        <v>0.215</v>
      </c>
      <c r="O921" s="510">
        <v>4.1100000000000005E-2</v>
      </c>
      <c r="P921" s="510">
        <v>3.5000000000000003E-2</v>
      </c>
      <c r="Q921" s="603">
        <v>3.5000000000000003E-2</v>
      </c>
      <c r="R921" s="603">
        <v>3.5000000000000003E-2</v>
      </c>
      <c r="S921" s="510">
        <v>20</v>
      </c>
      <c r="T921" s="510">
        <v>1.7150000000000001</v>
      </c>
      <c r="U921" s="510">
        <v>10.6</v>
      </c>
      <c r="V921" s="510">
        <v>0.41699999999999998</v>
      </c>
      <c r="W921" s="510"/>
      <c r="X921" s="510"/>
      <c r="Y921" s="510"/>
      <c r="Z921" s="510">
        <v>1.6E-2</v>
      </c>
      <c r="AA921" s="510">
        <v>7.3999999999999996E-2</v>
      </c>
      <c r="AB921" s="510">
        <v>1.67</v>
      </c>
      <c r="AC921" s="510">
        <v>2.1999999999999999E-2</v>
      </c>
      <c r="AD921" s="510">
        <v>0.31</v>
      </c>
      <c r="AI921"/>
      <c r="AJ921"/>
    </row>
    <row r="922" spans="1:36" ht="45" x14ac:dyDescent="0.25">
      <c r="A922" s="510">
        <v>921</v>
      </c>
      <c r="B922" s="511" t="s">
        <v>1830</v>
      </c>
      <c r="C922" s="599" t="s">
        <v>2243</v>
      </c>
      <c r="D922" s="510">
        <v>50</v>
      </c>
      <c r="E922" s="510">
        <v>3</v>
      </c>
      <c r="F922" s="510">
        <v>380</v>
      </c>
      <c r="G922" s="510">
        <v>85</v>
      </c>
      <c r="H922" s="510">
        <v>7.400000000000001E-2</v>
      </c>
      <c r="I922" s="510">
        <v>0.14300000000000002</v>
      </c>
      <c r="J922" s="510">
        <v>3.1960000000000002</v>
      </c>
      <c r="K922" s="510">
        <v>0.36599999999999999</v>
      </c>
      <c r="L922" s="510">
        <v>1.2570000000000001</v>
      </c>
      <c r="M922" s="510">
        <v>1.2570000000000001</v>
      </c>
      <c r="N922" s="510">
        <v>0.215</v>
      </c>
      <c r="O922" s="510">
        <v>4.1100000000000005E-2</v>
      </c>
      <c r="P922" s="510">
        <v>3.5000000000000003E-2</v>
      </c>
      <c r="Q922" s="603">
        <v>3.5000000000000003E-2</v>
      </c>
      <c r="R922" s="603">
        <v>3.5000000000000003E-2</v>
      </c>
      <c r="S922" s="510">
        <v>20</v>
      </c>
      <c r="T922" s="510">
        <v>1.7150000000000001</v>
      </c>
      <c r="U922" s="510">
        <v>10.6</v>
      </c>
      <c r="V922" s="510">
        <v>0.41699999999999998</v>
      </c>
      <c r="W922" s="510"/>
      <c r="X922" s="510"/>
      <c r="Y922" s="510"/>
      <c r="Z922" s="510">
        <v>1.6E-2</v>
      </c>
      <c r="AA922" s="510">
        <v>7.3999999999999996E-2</v>
      </c>
      <c r="AB922" s="510">
        <v>1.67</v>
      </c>
      <c r="AC922" s="510">
        <v>2.1999999999999999E-2</v>
      </c>
      <c r="AD922" s="510">
        <v>0.31</v>
      </c>
      <c r="AI922"/>
      <c r="AJ922"/>
    </row>
    <row r="923" spans="1:36" ht="45" x14ac:dyDescent="0.25">
      <c r="A923" s="510">
        <v>922</v>
      </c>
      <c r="B923" s="511" t="s">
        <v>1830</v>
      </c>
      <c r="C923" s="599" t="s">
        <v>2243</v>
      </c>
      <c r="D923" s="510">
        <v>50</v>
      </c>
      <c r="E923" s="510">
        <v>3</v>
      </c>
      <c r="F923" s="510">
        <v>400</v>
      </c>
      <c r="G923" s="510">
        <v>85</v>
      </c>
      <c r="H923" s="510">
        <v>7.400000000000001E-2</v>
      </c>
      <c r="I923" s="510">
        <v>0.14300000000000002</v>
      </c>
      <c r="J923" s="510">
        <v>3.1960000000000002</v>
      </c>
      <c r="K923" s="510">
        <v>0.36599999999999999</v>
      </c>
      <c r="L923" s="510">
        <v>1.2570000000000001</v>
      </c>
      <c r="M923" s="510">
        <v>1.2570000000000001</v>
      </c>
      <c r="N923" s="510">
        <v>0.215</v>
      </c>
      <c r="O923" s="510">
        <v>4.1100000000000005E-2</v>
      </c>
      <c r="P923" s="510">
        <v>3.5000000000000003E-2</v>
      </c>
      <c r="Q923" s="603">
        <v>3.5000000000000003E-2</v>
      </c>
      <c r="R923" s="603">
        <v>3.5000000000000003E-2</v>
      </c>
      <c r="S923" s="510">
        <v>20</v>
      </c>
      <c r="T923" s="510">
        <v>1.7150000000000001</v>
      </c>
      <c r="U923" s="510">
        <v>10.6</v>
      </c>
      <c r="V923" s="510">
        <v>0.41699999999999998</v>
      </c>
      <c r="W923" s="510"/>
      <c r="X923" s="510"/>
      <c r="Y923" s="510"/>
      <c r="Z923" s="510">
        <v>1.6E-2</v>
      </c>
      <c r="AA923" s="510">
        <v>7.3999999999999996E-2</v>
      </c>
      <c r="AB923" s="510">
        <v>1.67</v>
      </c>
      <c r="AC923" s="510">
        <v>2.1999999999999999E-2</v>
      </c>
      <c r="AD923" s="510">
        <v>0.31</v>
      </c>
      <c r="AI923"/>
      <c r="AJ923"/>
    </row>
    <row r="924" spans="1:36" ht="30" x14ac:dyDescent="0.25">
      <c r="A924" s="510">
        <v>923</v>
      </c>
      <c r="B924" s="511" t="s">
        <v>1830</v>
      </c>
      <c r="C924" s="599" t="s">
        <v>2244</v>
      </c>
      <c r="D924" s="510">
        <v>50</v>
      </c>
      <c r="E924" s="510">
        <v>3</v>
      </c>
      <c r="F924" s="510">
        <v>380</v>
      </c>
      <c r="G924" s="510">
        <v>82.5</v>
      </c>
      <c r="H924" s="510">
        <v>7.400000000000001E-2</v>
      </c>
      <c r="I924" s="510">
        <v>0.14300000000000002</v>
      </c>
      <c r="J924" s="510">
        <v>3.1960000000000002</v>
      </c>
      <c r="K924" s="510">
        <v>0.36599999999999999</v>
      </c>
      <c r="L924" s="510">
        <v>1.2570000000000001</v>
      </c>
      <c r="M924" s="510">
        <v>1.2570000000000001</v>
      </c>
      <c r="N924" s="510">
        <v>0.215</v>
      </c>
      <c r="O924" s="510">
        <v>4.1100000000000005E-2</v>
      </c>
      <c r="P924" s="510">
        <v>3.5000000000000003E-2</v>
      </c>
      <c r="Q924" s="603">
        <v>3.5000000000000003E-2</v>
      </c>
      <c r="R924" s="603">
        <v>3.5000000000000003E-2</v>
      </c>
      <c r="S924" s="510">
        <v>20</v>
      </c>
      <c r="T924" s="510">
        <v>1.7150000000000001</v>
      </c>
      <c r="U924" s="510">
        <v>10.6</v>
      </c>
      <c r="V924" s="510">
        <v>0.41699999999999998</v>
      </c>
      <c r="W924" s="510"/>
      <c r="X924" s="510"/>
      <c r="Y924" s="510"/>
      <c r="Z924" s="510">
        <v>1.6E-2</v>
      </c>
      <c r="AA924" s="510">
        <v>7.3999999999999996E-2</v>
      </c>
      <c r="AB924" s="510">
        <v>1.67</v>
      </c>
      <c r="AC924" s="510">
        <v>2.1999999999999999E-2</v>
      </c>
      <c r="AD924" s="510">
        <v>0.31</v>
      </c>
      <c r="AI924"/>
      <c r="AJ924"/>
    </row>
    <row r="925" spans="1:36" ht="30" x14ac:dyDescent="0.25">
      <c r="A925" s="510">
        <v>924</v>
      </c>
      <c r="B925" s="511" t="s">
        <v>1830</v>
      </c>
      <c r="C925" s="599" t="s">
        <v>2244</v>
      </c>
      <c r="D925" s="510">
        <v>50</v>
      </c>
      <c r="E925" s="510">
        <v>3</v>
      </c>
      <c r="F925" s="510">
        <v>400</v>
      </c>
      <c r="G925" s="510">
        <v>82.5</v>
      </c>
      <c r="H925" s="510">
        <v>7.400000000000001E-2</v>
      </c>
      <c r="I925" s="510">
        <v>0.14300000000000002</v>
      </c>
      <c r="J925" s="510">
        <v>3.1960000000000002</v>
      </c>
      <c r="K925" s="510">
        <v>0.36599999999999999</v>
      </c>
      <c r="L925" s="510">
        <v>1.2570000000000001</v>
      </c>
      <c r="M925" s="510">
        <v>1.2570000000000001</v>
      </c>
      <c r="N925" s="510">
        <v>0.215</v>
      </c>
      <c r="O925" s="510">
        <v>4.1100000000000005E-2</v>
      </c>
      <c r="P925" s="510">
        <v>3.5000000000000003E-2</v>
      </c>
      <c r="Q925" s="603">
        <v>3.5000000000000003E-2</v>
      </c>
      <c r="R925" s="603">
        <v>3.5000000000000003E-2</v>
      </c>
      <c r="S925" s="510">
        <v>20</v>
      </c>
      <c r="T925" s="510">
        <v>1.7150000000000001</v>
      </c>
      <c r="U925" s="510">
        <v>10.6</v>
      </c>
      <c r="V925" s="510">
        <v>0.41699999999999998</v>
      </c>
      <c r="W925" s="510"/>
      <c r="X925" s="510"/>
      <c r="Y925" s="510"/>
      <c r="Z925" s="510">
        <v>1.6E-2</v>
      </c>
      <c r="AA925" s="510">
        <v>7.3999999999999996E-2</v>
      </c>
      <c r="AB925" s="510">
        <v>1.67</v>
      </c>
      <c r="AC925" s="510">
        <v>2.1999999999999999E-2</v>
      </c>
      <c r="AD925" s="510">
        <v>0.31</v>
      </c>
      <c r="AI925"/>
      <c r="AJ925"/>
    </row>
    <row r="926" spans="1:36" ht="30" x14ac:dyDescent="0.25">
      <c r="A926" s="510">
        <v>925</v>
      </c>
      <c r="B926" s="511" t="s">
        <v>1830</v>
      </c>
      <c r="C926" s="599" t="s">
        <v>2245</v>
      </c>
      <c r="D926" s="510">
        <v>50</v>
      </c>
      <c r="E926" s="510">
        <v>3</v>
      </c>
      <c r="F926" s="510">
        <v>380</v>
      </c>
      <c r="G926" s="510">
        <v>73.2</v>
      </c>
      <c r="H926" s="510">
        <v>7.400000000000001E-2</v>
      </c>
      <c r="I926" s="510">
        <v>0.14300000000000002</v>
      </c>
      <c r="J926" s="510">
        <v>3.1960000000000002</v>
      </c>
      <c r="K926" s="510">
        <v>0.36599999999999999</v>
      </c>
      <c r="L926" s="510">
        <v>1.2570000000000001</v>
      </c>
      <c r="M926" s="510">
        <v>1.2570000000000001</v>
      </c>
      <c r="N926" s="510">
        <v>0.215</v>
      </c>
      <c r="O926" s="510">
        <v>4.1100000000000005E-2</v>
      </c>
      <c r="P926" s="510">
        <v>3.5000000000000003E-2</v>
      </c>
      <c r="Q926" s="603">
        <v>3.5000000000000003E-2</v>
      </c>
      <c r="R926" s="603">
        <v>3.5000000000000003E-2</v>
      </c>
      <c r="S926" s="510">
        <v>20</v>
      </c>
      <c r="T926" s="510">
        <v>1.7150000000000001</v>
      </c>
      <c r="U926" s="510">
        <v>10.6</v>
      </c>
      <c r="V926" s="510">
        <v>0.41699999999999998</v>
      </c>
      <c r="W926" s="510"/>
      <c r="X926" s="510"/>
      <c r="Y926" s="510"/>
      <c r="Z926" s="510">
        <v>1.6E-2</v>
      </c>
      <c r="AA926" s="510">
        <v>7.3999999999999996E-2</v>
      </c>
      <c r="AB926" s="510">
        <v>1.67</v>
      </c>
      <c r="AC926" s="510">
        <v>2.1999999999999999E-2</v>
      </c>
      <c r="AD926" s="510">
        <v>0.31</v>
      </c>
      <c r="AI926"/>
      <c r="AJ926"/>
    </row>
    <row r="927" spans="1:36" ht="30" x14ac:dyDescent="0.25">
      <c r="A927" s="510">
        <v>926</v>
      </c>
      <c r="B927" s="511" t="s">
        <v>1830</v>
      </c>
      <c r="C927" s="599" t="s">
        <v>2245</v>
      </c>
      <c r="D927" s="510">
        <v>50</v>
      </c>
      <c r="E927" s="510">
        <v>3</v>
      </c>
      <c r="F927" s="510">
        <v>400</v>
      </c>
      <c r="G927" s="510">
        <v>73.2</v>
      </c>
      <c r="H927" s="510">
        <v>7.400000000000001E-2</v>
      </c>
      <c r="I927" s="510">
        <v>0.14300000000000002</v>
      </c>
      <c r="J927" s="510">
        <v>3.1960000000000002</v>
      </c>
      <c r="K927" s="510">
        <v>0.36599999999999999</v>
      </c>
      <c r="L927" s="510">
        <v>1.2570000000000001</v>
      </c>
      <c r="M927" s="510">
        <v>1.2570000000000001</v>
      </c>
      <c r="N927" s="510">
        <v>0.215</v>
      </c>
      <c r="O927" s="510">
        <v>4.1100000000000005E-2</v>
      </c>
      <c r="P927" s="510">
        <v>3.5000000000000003E-2</v>
      </c>
      <c r="Q927" s="603">
        <v>3.5000000000000003E-2</v>
      </c>
      <c r="R927" s="603">
        <v>3.5000000000000003E-2</v>
      </c>
      <c r="S927" s="510">
        <v>20</v>
      </c>
      <c r="T927" s="510">
        <v>1.7150000000000001</v>
      </c>
      <c r="U927" s="510">
        <v>10.6</v>
      </c>
      <c r="V927" s="510">
        <v>0.41699999999999998</v>
      </c>
      <c r="W927" s="510"/>
      <c r="X927" s="510"/>
      <c r="Y927" s="510"/>
      <c r="Z927" s="510">
        <v>1.6E-2</v>
      </c>
      <c r="AA927" s="510">
        <v>7.3999999999999996E-2</v>
      </c>
      <c r="AB927" s="510">
        <v>1.67</v>
      </c>
      <c r="AC927" s="510">
        <v>2.1999999999999999E-2</v>
      </c>
      <c r="AD927" s="510">
        <v>0.31</v>
      </c>
      <c r="AI927"/>
      <c r="AJ927"/>
    </row>
    <row r="928" spans="1:36" ht="30" x14ac:dyDescent="0.25">
      <c r="A928" s="510">
        <v>927</v>
      </c>
      <c r="B928" s="511" t="s">
        <v>1830</v>
      </c>
      <c r="C928" s="599" t="s">
        <v>2246</v>
      </c>
      <c r="D928" s="510">
        <v>50</v>
      </c>
      <c r="E928" s="510">
        <v>3</v>
      </c>
      <c r="F928" s="510">
        <v>380</v>
      </c>
      <c r="G928" s="510">
        <v>66</v>
      </c>
      <c r="H928" s="510">
        <v>7.400000000000001E-2</v>
      </c>
      <c r="I928" s="510">
        <v>0.14300000000000002</v>
      </c>
      <c r="J928" s="510">
        <v>3.1960000000000002</v>
      </c>
      <c r="K928" s="510">
        <v>0.36599999999999999</v>
      </c>
      <c r="L928" s="510">
        <v>1.2570000000000001</v>
      </c>
      <c r="M928" s="510">
        <v>1.2570000000000001</v>
      </c>
      <c r="N928" s="510">
        <v>0.215</v>
      </c>
      <c r="O928" s="510">
        <v>4.1100000000000005E-2</v>
      </c>
      <c r="P928" s="510">
        <v>3.5000000000000003E-2</v>
      </c>
      <c r="Q928" s="603">
        <v>3.5000000000000003E-2</v>
      </c>
      <c r="R928" s="603">
        <v>3.5000000000000003E-2</v>
      </c>
      <c r="S928" s="510">
        <v>20</v>
      </c>
      <c r="T928" s="510">
        <v>1.7150000000000001</v>
      </c>
      <c r="U928" s="510">
        <v>10.6</v>
      </c>
      <c r="V928" s="510">
        <v>0.41699999999999998</v>
      </c>
      <c r="W928" s="510"/>
      <c r="X928" s="510"/>
      <c r="Y928" s="510"/>
      <c r="Z928" s="510">
        <v>1.6E-2</v>
      </c>
      <c r="AA928" s="510">
        <v>7.3999999999999996E-2</v>
      </c>
      <c r="AB928" s="510">
        <v>1.67</v>
      </c>
      <c r="AC928" s="510">
        <v>2.1999999999999999E-2</v>
      </c>
      <c r="AD928" s="510">
        <v>0.31</v>
      </c>
      <c r="AI928"/>
      <c r="AJ928"/>
    </row>
    <row r="929" spans="1:36" ht="30" x14ac:dyDescent="0.25">
      <c r="A929" s="510">
        <v>928</v>
      </c>
      <c r="B929" s="511" t="s">
        <v>1830</v>
      </c>
      <c r="C929" s="599" t="s">
        <v>2246</v>
      </c>
      <c r="D929" s="510">
        <v>50</v>
      </c>
      <c r="E929" s="510">
        <v>3</v>
      </c>
      <c r="F929" s="510">
        <v>400</v>
      </c>
      <c r="G929" s="510">
        <v>66</v>
      </c>
      <c r="H929" s="510">
        <v>7.400000000000001E-2</v>
      </c>
      <c r="I929" s="510">
        <v>0.14300000000000002</v>
      </c>
      <c r="J929" s="510">
        <v>3.1960000000000002</v>
      </c>
      <c r="K929" s="510">
        <v>0.36599999999999999</v>
      </c>
      <c r="L929" s="510">
        <v>1.2570000000000001</v>
      </c>
      <c r="M929" s="510">
        <v>1.2570000000000001</v>
      </c>
      <c r="N929" s="510">
        <v>0.215</v>
      </c>
      <c r="O929" s="510">
        <v>4.1100000000000005E-2</v>
      </c>
      <c r="P929" s="510">
        <v>3.5000000000000003E-2</v>
      </c>
      <c r="Q929" s="603">
        <v>3.5000000000000003E-2</v>
      </c>
      <c r="R929" s="603">
        <v>3.5000000000000003E-2</v>
      </c>
      <c r="S929" s="510">
        <v>20</v>
      </c>
      <c r="T929" s="510">
        <v>1.7150000000000001</v>
      </c>
      <c r="U929" s="510">
        <v>10.6</v>
      </c>
      <c r="V929" s="510">
        <v>0.41699999999999998</v>
      </c>
      <c r="W929" s="510"/>
      <c r="X929" s="510"/>
      <c r="Y929" s="510"/>
      <c r="Z929" s="510">
        <v>1.6E-2</v>
      </c>
      <c r="AA929" s="510">
        <v>7.3999999999999996E-2</v>
      </c>
      <c r="AB929" s="510">
        <v>1.67</v>
      </c>
      <c r="AC929" s="510">
        <v>2.1999999999999999E-2</v>
      </c>
      <c r="AD929" s="510">
        <v>0.31</v>
      </c>
      <c r="AI929"/>
      <c r="AJ929"/>
    </row>
    <row r="930" spans="1:36" ht="45" x14ac:dyDescent="0.25">
      <c r="A930" s="510">
        <v>929</v>
      </c>
      <c r="B930" s="511" t="s">
        <v>1830</v>
      </c>
      <c r="C930" s="599" t="s">
        <v>2247</v>
      </c>
      <c r="D930" s="510">
        <v>50</v>
      </c>
      <c r="E930" s="510">
        <v>3</v>
      </c>
      <c r="F930" s="510">
        <v>380</v>
      </c>
      <c r="G930" s="510">
        <v>95</v>
      </c>
      <c r="H930" s="510">
        <v>6.480000000000001E-2</v>
      </c>
      <c r="I930" s="510">
        <v>0.19500000000000001</v>
      </c>
      <c r="J930" s="510">
        <v>2.8450000000000002</v>
      </c>
      <c r="K930" s="510">
        <v>0.25800000000000001</v>
      </c>
      <c r="L930" s="510">
        <v>1.4930000000000001</v>
      </c>
      <c r="M930" s="510">
        <v>1.4930000000000001</v>
      </c>
      <c r="N930" s="510">
        <v>0.14800000000000002</v>
      </c>
      <c r="O930" s="510">
        <v>3.7100000000000001E-2</v>
      </c>
      <c r="P930" s="510">
        <v>0.03</v>
      </c>
      <c r="Q930" s="603">
        <v>0.03</v>
      </c>
      <c r="R930" s="603">
        <v>0.03</v>
      </c>
      <c r="S930" s="510">
        <v>20</v>
      </c>
      <c r="T930" s="510">
        <v>2.4769999999999999</v>
      </c>
      <c r="U930" s="510">
        <v>15.28</v>
      </c>
      <c r="V930" s="510">
        <v>0.41</v>
      </c>
      <c r="W930" s="510"/>
      <c r="X930" s="510"/>
      <c r="Y930" s="510"/>
      <c r="Z930" s="510">
        <v>6.0000000000000001E-3</v>
      </c>
      <c r="AA930" s="510">
        <v>4.2000000000000003E-2</v>
      </c>
      <c r="AB930" s="510">
        <v>1.5</v>
      </c>
      <c r="AC930" s="510">
        <v>1.4999999999999999E-2</v>
      </c>
      <c r="AD930" s="510">
        <v>0.5</v>
      </c>
      <c r="AI930"/>
      <c r="AJ930"/>
    </row>
    <row r="931" spans="1:36" ht="45" x14ac:dyDescent="0.25">
      <c r="A931" s="510">
        <v>930</v>
      </c>
      <c r="B931" s="511" t="s">
        <v>1830</v>
      </c>
      <c r="C931" s="599" t="s">
        <v>2247</v>
      </c>
      <c r="D931" s="510">
        <v>50</v>
      </c>
      <c r="E931" s="510">
        <v>3</v>
      </c>
      <c r="F931" s="510">
        <v>400</v>
      </c>
      <c r="G931" s="510">
        <v>95</v>
      </c>
      <c r="H931" s="510">
        <v>6.480000000000001E-2</v>
      </c>
      <c r="I931" s="510">
        <v>0.19500000000000001</v>
      </c>
      <c r="J931" s="510">
        <v>2.8450000000000002</v>
      </c>
      <c r="K931" s="510">
        <v>0.25800000000000001</v>
      </c>
      <c r="L931" s="510">
        <v>1.4930000000000001</v>
      </c>
      <c r="M931" s="510">
        <v>1.4930000000000001</v>
      </c>
      <c r="N931" s="510">
        <v>0.14800000000000002</v>
      </c>
      <c r="O931" s="510">
        <v>3.7100000000000001E-2</v>
      </c>
      <c r="P931" s="510">
        <v>0.03</v>
      </c>
      <c r="Q931" s="603">
        <v>0.03</v>
      </c>
      <c r="R931" s="603">
        <v>0.03</v>
      </c>
      <c r="S931" s="510">
        <v>20</v>
      </c>
      <c r="T931" s="510">
        <v>2.4769999999999999</v>
      </c>
      <c r="U931" s="510">
        <v>15.28</v>
      </c>
      <c r="V931" s="510">
        <v>0.41</v>
      </c>
      <c r="W931" s="510"/>
      <c r="X931" s="510"/>
      <c r="Y931" s="510"/>
      <c r="Z931" s="510">
        <v>6.0000000000000001E-3</v>
      </c>
      <c r="AA931" s="510">
        <v>4.2000000000000003E-2</v>
      </c>
      <c r="AB931" s="510">
        <v>1.5</v>
      </c>
      <c r="AC931" s="510">
        <v>1.4999999999999999E-2</v>
      </c>
      <c r="AD931" s="510">
        <v>0.5</v>
      </c>
      <c r="AI931"/>
      <c r="AJ931"/>
    </row>
    <row r="932" spans="1:36" ht="45" x14ac:dyDescent="0.25">
      <c r="A932" s="510">
        <v>931</v>
      </c>
      <c r="B932" s="511" t="s">
        <v>1830</v>
      </c>
      <c r="C932" s="599" t="s">
        <v>2248</v>
      </c>
      <c r="D932" s="510">
        <v>50</v>
      </c>
      <c r="E932" s="510">
        <v>3</v>
      </c>
      <c r="F932" s="510">
        <v>380</v>
      </c>
      <c r="G932" s="510">
        <v>90</v>
      </c>
      <c r="H932" s="510">
        <v>6.480000000000001E-2</v>
      </c>
      <c r="I932" s="510">
        <v>0.19500000000000001</v>
      </c>
      <c r="J932" s="510">
        <v>2.8450000000000002</v>
      </c>
      <c r="K932" s="510">
        <v>0.25800000000000001</v>
      </c>
      <c r="L932" s="510">
        <v>1.4930000000000001</v>
      </c>
      <c r="M932" s="510">
        <v>1.4930000000000001</v>
      </c>
      <c r="N932" s="510">
        <v>0.14800000000000002</v>
      </c>
      <c r="O932" s="510">
        <v>3.7100000000000001E-2</v>
      </c>
      <c r="P932" s="510">
        <v>0.03</v>
      </c>
      <c r="Q932" s="603">
        <v>0.03</v>
      </c>
      <c r="R932" s="603">
        <v>0.03</v>
      </c>
      <c r="S932" s="510">
        <v>20</v>
      </c>
      <c r="T932" s="510">
        <v>2.4769999999999999</v>
      </c>
      <c r="U932" s="510">
        <v>15.28</v>
      </c>
      <c r="V932" s="510">
        <v>0.41</v>
      </c>
      <c r="W932" s="510"/>
      <c r="X932" s="510"/>
      <c r="Y932" s="510"/>
      <c r="Z932" s="510">
        <v>6.0000000000000001E-3</v>
      </c>
      <c r="AA932" s="510">
        <v>4.2000000000000003E-2</v>
      </c>
      <c r="AB932" s="510">
        <v>1.5</v>
      </c>
      <c r="AC932" s="510">
        <v>1.4999999999999999E-2</v>
      </c>
      <c r="AD932" s="510">
        <v>0.5</v>
      </c>
      <c r="AI932"/>
      <c r="AJ932"/>
    </row>
    <row r="933" spans="1:36" ht="45" x14ac:dyDescent="0.25">
      <c r="A933" s="510">
        <v>932</v>
      </c>
      <c r="B933" s="511" t="s">
        <v>1830</v>
      </c>
      <c r="C933" s="599" t="s">
        <v>2248</v>
      </c>
      <c r="D933" s="510">
        <v>50</v>
      </c>
      <c r="E933" s="510">
        <v>3</v>
      </c>
      <c r="F933" s="510">
        <v>400</v>
      </c>
      <c r="G933" s="510">
        <v>90</v>
      </c>
      <c r="H933" s="510">
        <v>6.480000000000001E-2</v>
      </c>
      <c r="I933" s="510">
        <v>0.19500000000000001</v>
      </c>
      <c r="J933" s="510">
        <v>2.8450000000000002</v>
      </c>
      <c r="K933" s="510">
        <v>0.25800000000000001</v>
      </c>
      <c r="L933" s="510">
        <v>1.4930000000000001</v>
      </c>
      <c r="M933" s="510">
        <v>1.4930000000000001</v>
      </c>
      <c r="N933" s="510">
        <v>0.14800000000000002</v>
      </c>
      <c r="O933" s="510">
        <v>3.7100000000000001E-2</v>
      </c>
      <c r="P933" s="510">
        <v>0.03</v>
      </c>
      <c r="Q933" s="603">
        <v>0.03</v>
      </c>
      <c r="R933" s="603">
        <v>0.03</v>
      </c>
      <c r="S933" s="510">
        <v>20</v>
      </c>
      <c r="T933" s="510">
        <v>2.4769999999999999</v>
      </c>
      <c r="U933" s="510">
        <v>15.28</v>
      </c>
      <c r="V933" s="510">
        <v>0.41</v>
      </c>
      <c r="W933" s="510"/>
      <c r="X933" s="510"/>
      <c r="Y933" s="510"/>
      <c r="Z933" s="510">
        <v>6.0000000000000001E-3</v>
      </c>
      <c r="AA933" s="510">
        <v>4.2000000000000003E-2</v>
      </c>
      <c r="AB933" s="510">
        <v>1.5</v>
      </c>
      <c r="AC933" s="510">
        <v>1.4999999999999999E-2</v>
      </c>
      <c r="AD933" s="510">
        <v>0.5</v>
      </c>
      <c r="AI933"/>
      <c r="AJ933"/>
    </row>
    <row r="934" spans="1:36" ht="30" x14ac:dyDescent="0.25">
      <c r="A934" s="510">
        <v>933</v>
      </c>
      <c r="B934" s="511" t="s">
        <v>1830</v>
      </c>
      <c r="C934" s="599" t="s">
        <v>2249</v>
      </c>
      <c r="D934" s="510">
        <v>50</v>
      </c>
      <c r="E934" s="510">
        <v>3</v>
      </c>
      <c r="F934" s="510">
        <v>380</v>
      </c>
      <c r="G934" s="510">
        <v>85</v>
      </c>
      <c r="H934" s="510">
        <v>6.480000000000001E-2</v>
      </c>
      <c r="I934" s="510">
        <v>0.19500000000000001</v>
      </c>
      <c r="J934" s="510">
        <v>2.8450000000000002</v>
      </c>
      <c r="K934" s="510">
        <v>0.25800000000000001</v>
      </c>
      <c r="L934" s="510">
        <v>1.4930000000000001</v>
      </c>
      <c r="M934" s="510">
        <v>1.4930000000000001</v>
      </c>
      <c r="N934" s="510">
        <v>0.14800000000000002</v>
      </c>
      <c r="O934" s="510">
        <v>3.7100000000000001E-2</v>
      </c>
      <c r="P934" s="510">
        <v>0.03</v>
      </c>
      <c r="Q934" s="603">
        <v>0.03</v>
      </c>
      <c r="R934" s="603">
        <v>0.03</v>
      </c>
      <c r="S934" s="510">
        <v>20</v>
      </c>
      <c r="T934" s="510">
        <v>2.4769999999999999</v>
      </c>
      <c r="U934" s="510">
        <v>15.28</v>
      </c>
      <c r="V934" s="510">
        <v>0.41</v>
      </c>
      <c r="W934" s="510"/>
      <c r="X934" s="510"/>
      <c r="Y934" s="510"/>
      <c r="Z934" s="510">
        <v>6.0000000000000001E-3</v>
      </c>
      <c r="AA934" s="510">
        <v>4.2000000000000003E-2</v>
      </c>
      <c r="AB934" s="510">
        <v>1.5</v>
      </c>
      <c r="AC934" s="510">
        <v>1.4999999999999999E-2</v>
      </c>
      <c r="AD934" s="510">
        <v>0.5</v>
      </c>
      <c r="AI934"/>
      <c r="AJ934"/>
    </row>
    <row r="935" spans="1:36" ht="30" x14ac:dyDescent="0.25">
      <c r="A935" s="510">
        <v>934</v>
      </c>
      <c r="B935" s="511" t="s">
        <v>1830</v>
      </c>
      <c r="C935" s="599" t="s">
        <v>2249</v>
      </c>
      <c r="D935" s="510">
        <v>50</v>
      </c>
      <c r="E935" s="510">
        <v>3</v>
      </c>
      <c r="F935" s="510">
        <v>400</v>
      </c>
      <c r="G935" s="510">
        <v>85</v>
      </c>
      <c r="H935" s="510">
        <v>6.480000000000001E-2</v>
      </c>
      <c r="I935" s="510">
        <v>0.19500000000000001</v>
      </c>
      <c r="J935" s="510">
        <v>2.8450000000000002</v>
      </c>
      <c r="K935" s="510">
        <v>0.25800000000000001</v>
      </c>
      <c r="L935" s="510">
        <v>1.4930000000000001</v>
      </c>
      <c r="M935" s="510">
        <v>1.4930000000000001</v>
      </c>
      <c r="N935" s="510">
        <v>0.14800000000000002</v>
      </c>
      <c r="O935" s="510">
        <v>3.7100000000000001E-2</v>
      </c>
      <c r="P935" s="510">
        <v>0.03</v>
      </c>
      <c r="Q935" s="603">
        <v>0.03</v>
      </c>
      <c r="R935" s="603">
        <v>0.03</v>
      </c>
      <c r="S935" s="510">
        <v>20</v>
      </c>
      <c r="T935" s="510">
        <v>2.4769999999999999</v>
      </c>
      <c r="U935" s="510">
        <v>15.28</v>
      </c>
      <c r="V935" s="510">
        <v>0.41</v>
      </c>
      <c r="W935" s="510"/>
      <c r="X935" s="510"/>
      <c r="Y935" s="510"/>
      <c r="Z935" s="510">
        <v>6.0000000000000001E-3</v>
      </c>
      <c r="AA935" s="510">
        <v>4.2000000000000003E-2</v>
      </c>
      <c r="AB935" s="510">
        <v>1.5</v>
      </c>
      <c r="AC935" s="510">
        <v>1.4999999999999999E-2</v>
      </c>
      <c r="AD935" s="510">
        <v>0.5</v>
      </c>
      <c r="AI935"/>
      <c r="AJ935"/>
    </row>
    <row r="936" spans="1:36" ht="30" x14ac:dyDescent="0.25">
      <c r="A936" s="510">
        <v>935</v>
      </c>
      <c r="B936" s="511" t="s">
        <v>1830</v>
      </c>
      <c r="C936" s="599" t="s">
        <v>2250</v>
      </c>
      <c r="D936" s="510">
        <v>50</v>
      </c>
      <c r="E936" s="510">
        <v>3</v>
      </c>
      <c r="F936" s="510">
        <v>380</v>
      </c>
      <c r="G936" s="510">
        <v>77</v>
      </c>
      <c r="H936" s="510">
        <v>6.480000000000001E-2</v>
      </c>
      <c r="I936" s="510">
        <v>0.19500000000000001</v>
      </c>
      <c r="J936" s="510">
        <v>2.8450000000000002</v>
      </c>
      <c r="K936" s="510">
        <v>0.25800000000000001</v>
      </c>
      <c r="L936" s="510">
        <v>1.4930000000000001</v>
      </c>
      <c r="M936" s="510">
        <v>1.4930000000000001</v>
      </c>
      <c r="N936" s="510">
        <v>0.14800000000000002</v>
      </c>
      <c r="O936" s="510">
        <v>3.7100000000000001E-2</v>
      </c>
      <c r="P936" s="510">
        <v>0.03</v>
      </c>
      <c r="Q936" s="603">
        <v>0.03</v>
      </c>
      <c r="R936" s="603">
        <v>0.03</v>
      </c>
      <c r="S936" s="510">
        <v>20</v>
      </c>
      <c r="T936" s="510">
        <v>2.4769999999999999</v>
      </c>
      <c r="U936" s="510">
        <v>15.28</v>
      </c>
      <c r="V936" s="510">
        <v>0.41</v>
      </c>
      <c r="W936" s="510"/>
      <c r="X936" s="510"/>
      <c r="Y936" s="510"/>
      <c r="Z936" s="510">
        <v>6.0000000000000001E-3</v>
      </c>
      <c r="AA936" s="510">
        <v>4.2000000000000003E-2</v>
      </c>
      <c r="AB936" s="510">
        <v>1.5</v>
      </c>
      <c r="AC936" s="510">
        <v>1.4999999999999999E-2</v>
      </c>
      <c r="AD936" s="510">
        <v>0.5</v>
      </c>
      <c r="AI936"/>
      <c r="AJ936"/>
    </row>
    <row r="937" spans="1:36" ht="30" x14ac:dyDescent="0.25">
      <c r="A937" s="510">
        <v>936</v>
      </c>
      <c r="B937" s="511" t="s">
        <v>1830</v>
      </c>
      <c r="C937" s="599" t="s">
        <v>2250</v>
      </c>
      <c r="D937" s="510">
        <v>50</v>
      </c>
      <c r="E937" s="510">
        <v>3</v>
      </c>
      <c r="F937" s="510">
        <v>400</v>
      </c>
      <c r="G937" s="510">
        <v>77</v>
      </c>
      <c r="H937" s="510">
        <v>6.480000000000001E-2</v>
      </c>
      <c r="I937" s="510">
        <v>0.19500000000000001</v>
      </c>
      <c r="J937" s="510">
        <v>2.8450000000000002</v>
      </c>
      <c r="K937" s="510">
        <v>0.25800000000000001</v>
      </c>
      <c r="L937" s="510">
        <v>1.4930000000000001</v>
      </c>
      <c r="M937" s="510">
        <v>1.4930000000000001</v>
      </c>
      <c r="N937" s="510">
        <v>0.14800000000000002</v>
      </c>
      <c r="O937" s="510">
        <v>3.7100000000000001E-2</v>
      </c>
      <c r="P937" s="510">
        <v>0.03</v>
      </c>
      <c r="Q937" s="603">
        <v>0.03</v>
      </c>
      <c r="R937" s="603">
        <v>0.03</v>
      </c>
      <c r="S937" s="510">
        <v>20</v>
      </c>
      <c r="T937" s="510">
        <v>2.4769999999999999</v>
      </c>
      <c r="U937" s="510">
        <v>15.28</v>
      </c>
      <c r="V937" s="510">
        <v>0.41</v>
      </c>
      <c r="W937" s="510"/>
      <c r="X937" s="510"/>
      <c r="Y937" s="510"/>
      <c r="Z937" s="510">
        <v>6.0000000000000001E-3</v>
      </c>
      <c r="AA937" s="510">
        <v>4.2000000000000003E-2</v>
      </c>
      <c r="AB937" s="510">
        <v>1.5</v>
      </c>
      <c r="AC937" s="510">
        <v>1.4999999999999999E-2</v>
      </c>
      <c r="AD937" s="510">
        <v>0.5</v>
      </c>
      <c r="AI937"/>
      <c r="AJ937"/>
    </row>
    <row r="938" spans="1:36" ht="30" x14ac:dyDescent="0.25">
      <c r="A938" s="510">
        <v>937</v>
      </c>
      <c r="B938" s="511" t="s">
        <v>1830</v>
      </c>
      <c r="C938" s="599" t="s">
        <v>2251</v>
      </c>
      <c r="D938" s="510">
        <v>50</v>
      </c>
      <c r="E938" s="510">
        <v>3</v>
      </c>
      <c r="F938" s="510">
        <v>380</v>
      </c>
      <c r="G938" s="510">
        <v>68</v>
      </c>
      <c r="H938" s="510">
        <v>6.480000000000001E-2</v>
      </c>
      <c r="I938" s="510">
        <v>0.19500000000000001</v>
      </c>
      <c r="J938" s="510">
        <v>2.8450000000000002</v>
      </c>
      <c r="K938" s="510">
        <v>0.25800000000000001</v>
      </c>
      <c r="L938" s="510">
        <v>1.4930000000000001</v>
      </c>
      <c r="M938" s="510">
        <v>1.4930000000000001</v>
      </c>
      <c r="N938" s="510">
        <v>0.14800000000000002</v>
      </c>
      <c r="O938" s="510">
        <v>3.7100000000000001E-2</v>
      </c>
      <c r="P938" s="510">
        <v>0.03</v>
      </c>
      <c r="Q938" s="603">
        <v>0.03</v>
      </c>
      <c r="R938" s="603">
        <v>0.03</v>
      </c>
      <c r="S938" s="510">
        <v>20</v>
      </c>
      <c r="T938" s="510">
        <v>2.4769999999999999</v>
      </c>
      <c r="U938" s="510">
        <v>15.28</v>
      </c>
      <c r="V938" s="510">
        <v>0.41</v>
      </c>
      <c r="W938" s="510"/>
      <c r="X938" s="510"/>
      <c r="Y938" s="510"/>
      <c r="Z938" s="510">
        <v>6.0000000000000001E-3</v>
      </c>
      <c r="AA938" s="510">
        <v>4.2000000000000003E-2</v>
      </c>
      <c r="AB938" s="510">
        <v>1.5</v>
      </c>
      <c r="AC938" s="510">
        <v>1.4999999999999999E-2</v>
      </c>
      <c r="AD938" s="510">
        <v>0.5</v>
      </c>
      <c r="AI938"/>
      <c r="AJ938"/>
    </row>
    <row r="939" spans="1:36" ht="30" x14ac:dyDescent="0.25">
      <c r="A939" s="510">
        <v>938</v>
      </c>
      <c r="B939" s="511" t="s">
        <v>1830</v>
      </c>
      <c r="C939" s="599" t="s">
        <v>2251</v>
      </c>
      <c r="D939" s="510">
        <v>50</v>
      </c>
      <c r="E939" s="510">
        <v>3</v>
      </c>
      <c r="F939" s="510">
        <v>400</v>
      </c>
      <c r="G939" s="510">
        <v>68</v>
      </c>
      <c r="H939" s="510">
        <v>6.480000000000001E-2</v>
      </c>
      <c r="I939" s="510">
        <v>0.19500000000000001</v>
      </c>
      <c r="J939" s="510">
        <v>2.8450000000000002</v>
      </c>
      <c r="K939" s="510">
        <v>0.25800000000000001</v>
      </c>
      <c r="L939" s="510">
        <v>1.4930000000000001</v>
      </c>
      <c r="M939" s="510">
        <v>1.4930000000000001</v>
      </c>
      <c r="N939" s="510">
        <v>0.14800000000000002</v>
      </c>
      <c r="O939" s="510">
        <v>3.7100000000000001E-2</v>
      </c>
      <c r="P939" s="510">
        <v>0.03</v>
      </c>
      <c r="Q939" s="603">
        <v>0.03</v>
      </c>
      <c r="R939" s="603">
        <v>0.03</v>
      </c>
      <c r="S939" s="510">
        <v>20</v>
      </c>
      <c r="T939" s="510">
        <v>2.4769999999999999</v>
      </c>
      <c r="U939" s="510">
        <v>15.28</v>
      </c>
      <c r="V939" s="510">
        <v>0.41</v>
      </c>
      <c r="W939" s="510"/>
      <c r="X939" s="510"/>
      <c r="Y939" s="510"/>
      <c r="Z939" s="510">
        <v>6.0000000000000001E-3</v>
      </c>
      <c r="AA939" s="510">
        <v>4.2000000000000003E-2</v>
      </c>
      <c r="AB939" s="510">
        <v>1.5</v>
      </c>
      <c r="AC939" s="510">
        <v>1.4999999999999999E-2</v>
      </c>
      <c r="AD939" s="510">
        <v>0.5</v>
      </c>
      <c r="AI939"/>
      <c r="AJ939"/>
    </row>
    <row r="940" spans="1:36" ht="45" x14ac:dyDescent="0.25">
      <c r="A940" s="510">
        <v>939</v>
      </c>
      <c r="B940" s="511" t="s">
        <v>1830</v>
      </c>
      <c r="C940" s="599" t="s">
        <v>2252</v>
      </c>
      <c r="D940" s="510">
        <v>50</v>
      </c>
      <c r="E940" s="510">
        <v>3</v>
      </c>
      <c r="F940" s="510">
        <v>380</v>
      </c>
      <c r="G940" s="510">
        <v>116</v>
      </c>
      <c r="H940" s="510">
        <v>4.99E-2</v>
      </c>
      <c r="I940" s="510">
        <v>0.154</v>
      </c>
      <c r="J940" s="510">
        <v>1.944</v>
      </c>
      <c r="K940" s="581">
        <v>0.27300000000000002</v>
      </c>
      <c r="L940" s="581">
        <v>1.31</v>
      </c>
      <c r="M940" s="581">
        <v>1.31</v>
      </c>
      <c r="N940" s="510">
        <v>0.16200000000000001</v>
      </c>
      <c r="O940" s="510">
        <v>3.61E-2</v>
      </c>
      <c r="P940" s="510">
        <v>0.02</v>
      </c>
      <c r="Q940" s="603">
        <v>0.02</v>
      </c>
      <c r="R940" s="603">
        <v>0.02</v>
      </c>
      <c r="S940" s="510">
        <v>20</v>
      </c>
      <c r="T940" s="510">
        <v>2.9510000000000001</v>
      </c>
      <c r="U940" s="510">
        <v>15.28</v>
      </c>
      <c r="V940" s="510">
        <v>0.41</v>
      </c>
      <c r="W940" s="510"/>
      <c r="X940" s="510"/>
      <c r="Y940" s="510"/>
      <c r="Z940" s="510">
        <v>6.0000000000000001E-3</v>
      </c>
      <c r="AA940" s="510">
        <v>3.9E-2</v>
      </c>
      <c r="AB940" s="510">
        <v>1.7</v>
      </c>
      <c r="AC940" s="510">
        <v>1.4999999999999999E-2</v>
      </c>
      <c r="AD940" s="510">
        <v>0.47</v>
      </c>
      <c r="AI940"/>
      <c r="AJ940"/>
    </row>
    <row r="941" spans="1:36" ht="45" x14ac:dyDescent="0.25">
      <c r="A941" s="510">
        <v>940</v>
      </c>
      <c r="B941" s="511" t="s">
        <v>1830</v>
      </c>
      <c r="C941" s="599" t="s">
        <v>2252</v>
      </c>
      <c r="D941" s="510">
        <v>50</v>
      </c>
      <c r="E941" s="510">
        <v>3</v>
      </c>
      <c r="F941" s="510">
        <v>400</v>
      </c>
      <c r="G941" s="510">
        <v>116</v>
      </c>
      <c r="H941" s="510">
        <v>4.99E-2</v>
      </c>
      <c r="I941" s="510">
        <v>0.154</v>
      </c>
      <c r="J941" s="510">
        <v>1.944</v>
      </c>
      <c r="K941" s="581">
        <v>0.27300000000000002</v>
      </c>
      <c r="L941" s="581">
        <v>1.31</v>
      </c>
      <c r="M941" s="581">
        <v>1.31</v>
      </c>
      <c r="N941" s="510">
        <v>0.16200000000000001</v>
      </c>
      <c r="O941" s="510">
        <v>3.61E-2</v>
      </c>
      <c r="P941" s="510">
        <v>0.02</v>
      </c>
      <c r="Q941" s="603">
        <v>0.02</v>
      </c>
      <c r="R941" s="603">
        <v>0.02</v>
      </c>
      <c r="S941" s="510">
        <v>20</v>
      </c>
      <c r="T941" s="510">
        <v>2.9510000000000001</v>
      </c>
      <c r="U941" s="510">
        <v>15.28</v>
      </c>
      <c r="V941" s="510">
        <v>0.41</v>
      </c>
      <c r="W941" s="510"/>
      <c r="X941" s="510"/>
      <c r="Y941" s="510"/>
      <c r="Z941" s="510">
        <v>6.0000000000000001E-3</v>
      </c>
      <c r="AA941" s="510">
        <v>3.9E-2</v>
      </c>
      <c r="AB941" s="510">
        <v>1.7</v>
      </c>
      <c r="AC941" s="510">
        <v>1.4999999999999999E-2</v>
      </c>
      <c r="AD941" s="510">
        <v>0.47</v>
      </c>
      <c r="AI941"/>
      <c r="AJ941"/>
    </row>
    <row r="942" spans="1:36" ht="45" x14ac:dyDescent="0.25">
      <c r="A942" s="510">
        <v>941</v>
      </c>
      <c r="B942" s="511" t="s">
        <v>1830</v>
      </c>
      <c r="C942" s="599" t="s">
        <v>2253</v>
      </c>
      <c r="D942" s="510">
        <v>50</v>
      </c>
      <c r="E942" s="510">
        <v>3</v>
      </c>
      <c r="F942" s="510">
        <v>380</v>
      </c>
      <c r="G942" s="510">
        <v>110</v>
      </c>
      <c r="H942" s="510">
        <v>4.99E-2</v>
      </c>
      <c r="I942" s="510">
        <v>0.154</v>
      </c>
      <c r="J942" s="510">
        <v>1.944</v>
      </c>
      <c r="K942" s="581">
        <v>0.27300000000000002</v>
      </c>
      <c r="L942" s="581">
        <v>1.31</v>
      </c>
      <c r="M942" s="581">
        <v>1.31</v>
      </c>
      <c r="N942" s="510">
        <v>0.16200000000000001</v>
      </c>
      <c r="O942" s="510">
        <v>3.61E-2</v>
      </c>
      <c r="P942" s="510">
        <v>0.02</v>
      </c>
      <c r="Q942" s="603">
        <v>0.02</v>
      </c>
      <c r="R942" s="603">
        <v>0.02</v>
      </c>
      <c r="S942" s="510">
        <v>20</v>
      </c>
      <c r="T942" s="510">
        <v>2.9510000000000001</v>
      </c>
      <c r="U942" s="510">
        <v>15.28</v>
      </c>
      <c r="V942" s="510">
        <v>0.41</v>
      </c>
      <c r="W942" s="510"/>
      <c r="X942" s="510"/>
      <c r="Y942" s="510"/>
      <c r="Z942" s="510">
        <v>6.0000000000000001E-3</v>
      </c>
      <c r="AA942" s="510">
        <v>3.9E-2</v>
      </c>
      <c r="AB942" s="510">
        <v>1.7</v>
      </c>
      <c r="AC942" s="510">
        <v>1.4999999999999999E-2</v>
      </c>
      <c r="AD942" s="510">
        <v>0.47</v>
      </c>
      <c r="AI942"/>
      <c r="AJ942"/>
    </row>
    <row r="943" spans="1:36" ht="45" x14ac:dyDescent="0.25">
      <c r="A943" s="510">
        <v>942</v>
      </c>
      <c r="B943" s="511" t="s">
        <v>1830</v>
      </c>
      <c r="C943" s="599" t="s">
        <v>2253</v>
      </c>
      <c r="D943" s="510">
        <v>50</v>
      </c>
      <c r="E943" s="510">
        <v>3</v>
      </c>
      <c r="F943" s="510">
        <v>400</v>
      </c>
      <c r="G943" s="510">
        <v>110</v>
      </c>
      <c r="H943" s="510">
        <v>4.99E-2</v>
      </c>
      <c r="I943" s="510">
        <v>0.154</v>
      </c>
      <c r="J943" s="510">
        <v>1.944</v>
      </c>
      <c r="K943" s="581">
        <v>0.27300000000000002</v>
      </c>
      <c r="L943" s="581">
        <v>1.31</v>
      </c>
      <c r="M943" s="581">
        <v>1.31</v>
      </c>
      <c r="N943" s="510">
        <v>0.16200000000000001</v>
      </c>
      <c r="O943" s="510">
        <v>3.61E-2</v>
      </c>
      <c r="P943" s="510">
        <v>0.02</v>
      </c>
      <c r="Q943" s="603">
        <v>0.02</v>
      </c>
      <c r="R943" s="603">
        <v>0.02</v>
      </c>
      <c r="S943" s="510">
        <v>20</v>
      </c>
      <c r="T943" s="510">
        <v>2.9510000000000001</v>
      </c>
      <c r="U943" s="510">
        <v>15.28</v>
      </c>
      <c r="V943" s="510">
        <v>0.41</v>
      </c>
      <c r="W943" s="510"/>
      <c r="X943" s="510"/>
      <c r="Y943" s="510"/>
      <c r="Z943" s="510">
        <v>6.0000000000000001E-3</v>
      </c>
      <c r="AA943" s="510">
        <v>3.9E-2</v>
      </c>
      <c r="AB943" s="510">
        <v>1.7</v>
      </c>
      <c r="AC943" s="510">
        <v>1.4999999999999999E-2</v>
      </c>
      <c r="AD943" s="510">
        <v>0.47</v>
      </c>
      <c r="AI943"/>
      <c r="AJ943"/>
    </row>
    <row r="944" spans="1:36" ht="30" x14ac:dyDescent="0.25">
      <c r="A944" s="510">
        <v>943</v>
      </c>
      <c r="B944" s="511" t="s">
        <v>1830</v>
      </c>
      <c r="C944" s="599" t="s">
        <v>2254</v>
      </c>
      <c r="D944" s="510">
        <v>50</v>
      </c>
      <c r="E944" s="510">
        <v>3</v>
      </c>
      <c r="F944" s="510">
        <v>380</v>
      </c>
      <c r="G944" s="510">
        <v>105</v>
      </c>
      <c r="H944" s="510">
        <v>4.99E-2</v>
      </c>
      <c r="I944" s="510">
        <v>0.154</v>
      </c>
      <c r="J944" s="510">
        <v>1.944</v>
      </c>
      <c r="K944" s="581">
        <v>0.27300000000000002</v>
      </c>
      <c r="L944" s="581">
        <v>1.31</v>
      </c>
      <c r="M944" s="581">
        <v>1.31</v>
      </c>
      <c r="N944" s="510">
        <v>0.16200000000000001</v>
      </c>
      <c r="O944" s="510">
        <v>3.61E-2</v>
      </c>
      <c r="P944" s="510">
        <v>0.02</v>
      </c>
      <c r="Q944" s="603">
        <v>0.02</v>
      </c>
      <c r="R944" s="603">
        <v>0.02</v>
      </c>
      <c r="S944" s="510">
        <v>20</v>
      </c>
      <c r="T944" s="510">
        <v>2.9510000000000001</v>
      </c>
      <c r="U944" s="510">
        <v>15.28</v>
      </c>
      <c r="V944" s="510">
        <v>0.41</v>
      </c>
      <c r="W944" s="510"/>
      <c r="X944" s="510"/>
      <c r="Y944" s="510"/>
      <c r="Z944" s="510">
        <v>6.0000000000000001E-3</v>
      </c>
      <c r="AA944" s="510">
        <v>3.9E-2</v>
      </c>
      <c r="AB944" s="510">
        <v>1.7</v>
      </c>
      <c r="AC944" s="510">
        <v>1.4999999999999999E-2</v>
      </c>
      <c r="AD944" s="510">
        <v>0.47</v>
      </c>
      <c r="AI944"/>
      <c r="AJ944"/>
    </row>
    <row r="945" spans="1:36" ht="30" x14ac:dyDescent="0.25">
      <c r="A945" s="510">
        <v>944</v>
      </c>
      <c r="B945" s="511" t="s">
        <v>1830</v>
      </c>
      <c r="C945" s="599" t="s">
        <v>2254</v>
      </c>
      <c r="D945" s="510">
        <v>50</v>
      </c>
      <c r="E945" s="510">
        <v>3</v>
      </c>
      <c r="F945" s="510">
        <v>400</v>
      </c>
      <c r="G945" s="510">
        <v>105</v>
      </c>
      <c r="H945" s="510">
        <v>4.99E-2</v>
      </c>
      <c r="I945" s="510">
        <v>0.154</v>
      </c>
      <c r="J945" s="510">
        <v>1.944</v>
      </c>
      <c r="K945" s="581">
        <v>0.27300000000000002</v>
      </c>
      <c r="L945" s="581">
        <v>1.31</v>
      </c>
      <c r="M945" s="581">
        <v>1.31</v>
      </c>
      <c r="N945" s="510">
        <v>0.16200000000000001</v>
      </c>
      <c r="O945" s="510">
        <v>3.61E-2</v>
      </c>
      <c r="P945" s="510">
        <v>0.02</v>
      </c>
      <c r="Q945" s="603">
        <v>0.02</v>
      </c>
      <c r="R945" s="603">
        <v>0.02</v>
      </c>
      <c r="S945" s="510">
        <v>20</v>
      </c>
      <c r="T945" s="510">
        <v>2.9510000000000001</v>
      </c>
      <c r="U945" s="510">
        <v>15.28</v>
      </c>
      <c r="V945" s="510">
        <v>0.41</v>
      </c>
      <c r="W945" s="510"/>
      <c r="X945" s="510"/>
      <c r="Y945" s="510"/>
      <c r="Z945" s="510">
        <v>6.0000000000000001E-3</v>
      </c>
      <c r="AA945" s="510">
        <v>3.9E-2</v>
      </c>
      <c r="AB945" s="510">
        <v>1.7</v>
      </c>
      <c r="AC945" s="510">
        <v>1.4999999999999999E-2</v>
      </c>
      <c r="AD945" s="510">
        <v>0.47</v>
      </c>
      <c r="AI945"/>
      <c r="AJ945"/>
    </row>
    <row r="946" spans="1:36" ht="30" x14ac:dyDescent="0.25">
      <c r="A946" s="510">
        <v>945</v>
      </c>
      <c r="B946" s="511" t="s">
        <v>1830</v>
      </c>
      <c r="C946" s="599" t="s">
        <v>2255</v>
      </c>
      <c r="D946" s="510">
        <v>50</v>
      </c>
      <c r="E946" s="510">
        <v>3</v>
      </c>
      <c r="F946" s="510">
        <v>380</v>
      </c>
      <c r="G946" s="510">
        <v>95</v>
      </c>
      <c r="H946" s="510">
        <v>4.99E-2</v>
      </c>
      <c r="I946" s="510">
        <v>0.154</v>
      </c>
      <c r="J946" s="510">
        <v>1.944</v>
      </c>
      <c r="K946" s="581">
        <v>0.27300000000000002</v>
      </c>
      <c r="L946" s="581">
        <v>1.31</v>
      </c>
      <c r="M946" s="581">
        <v>1.31</v>
      </c>
      <c r="N946" s="510">
        <v>0.16200000000000001</v>
      </c>
      <c r="O946" s="510">
        <v>3.61E-2</v>
      </c>
      <c r="P946" s="510">
        <v>0.02</v>
      </c>
      <c r="Q946" s="603">
        <v>0.02</v>
      </c>
      <c r="R946" s="603">
        <v>0.02</v>
      </c>
      <c r="S946" s="510">
        <v>20</v>
      </c>
      <c r="T946" s="510">
        <v>2.9510000000000001</v>
      </c>
      <c r="U946" s="510">
        <v>15.28</v>
      </c>
      <c r="V946" s="510">
        <v>0.41</v>
      </c>
      <c r="W946" s="510"/>
      <c r="X946" s="510"/>
      <c r="Y946" s="510"/>
      <c r="Z946" s="510">
        <v>6.0000000000000001E-3</v>
      </c>
      <c r="AA946" s="510">
        <v>3.9E-2</v>
      </c>
      <c r="AB946" s="510">
        <v>1.7</v>
      </c>
      <c r="AC946" s="510">
        <v>1.4999999999999999E-2</v>
      </c>
      <c r="AD946" s="510">
        <v>0.47</v>
      </c>
      <c r="AI946"/>
      <c r="AJ946"/>
    </row>
    <row r="947" spans="1:36" ht="30" x14ac:dyDescent="0.25">
      <c r="A947" s="510">
        <v>946</v>
      </c>
      <c r="B947" s="511" t="s">
        <v>1830</v>
      </c>
      <c r="C947" s="599" t="s">
        <v>2255</v>
      </c>
      <c r="D947" s="510">
        <v>50</v>
      </c>
      <c r="E947" s="510">
        <v>3</v>
      </c>
      <c r="F947" s="510">
        <v>400</v>
      </c>
      <c r="G947" s="510">
        <v>95</v>
      </c>
      <c r="H947" s="510">
        <v>4.99E-2</v>
      </c>
      <c r="I947" s="510">
        <v>0.154</v>
      </c>
      <c r="J947" s="510">
        <v>1.944</v>
      </c>
      <c r="K947" s="581">
        <v>0.27300000000000002</v>
      </c>
      <c r="L947" s="581">
        <v>1.31</v>
      </c>
      <c r="M947" s="581">
        <v>1.31</v>
      </c>
      <c r="N947" s="510">
        <v>0.16200000000000001</v>
      </c>
      <c r="O947" s="510">
        <v>3.61E-2</v>
      </c>
      <c r="P947" s="510">
        <v>0.02</v>
      </c>
      <c r="Q947" s="603">
        <v>0.02</v>
      </c>
      <c r="R947" s="603">
        <v>0.02</v>
      </c>
      <c r="S947" s="510">
        <v>20</v>
      </c>
      <c r="T947" s="510">
        <v>2.9510000000000001</v>
      </c>
      <c r="U947" s="510">
        <v>15.28</v>
      </c>
      <c r="V947" s="510">
        <v>0.41</v>
      </c>
      <c r="W947" s="510"/>
      <c r="X947" s="510"/>
      <c r="Y947" s="510"/>
      <c r="Z947" s="510">
        <v>6.0000000000000001E-3</v>
      </c>
      <c r="AA947" s="510">
        <v>3.9E-2</v>
      </c>
      <c r="AB947" s="510">
        <v>1.7</v>
      </c>
      <c r="AC947" s="510">
        <v>1.4999999999999999E-2</v>
      </c>
      <c r="AD947" s="510">
        <v>0.47</v>
      </c>
      <c r="AI947"/>
      <c r="AJ947"/>
    </row>
    <row r="948" spans="1:36" ht="30" x14ac:dyDescent="0.25">
      <c r="A948" s="510">
        <v>947</v>
      </c>
      <c r="B948" s="511" t="s">
        <v>1830</v>
      </c>
      <c r="C948" s="599" t="s">
        <v>2256</v>
      </c>
      <c r="D948" s="510">
        <v>50</v>
      </c>
      <c r="E948" s="510">
        <v>3</v>
      </c>
      <c r="F948" s="510">
        <v>380</v>
      </c>
      <c r="G948" s="510">
        <v>84</v>
      </c>
      <c r="H948" s="510">
        <v>4.99E-2</v>
      </c>
      <c r="I948" s="510">
        <v>0.154</v>
      </c>
      <c r="J948" s="510">
        <v>1.944</v>
      </c>
      <c r="K948" s="581">
        <v>0.27300000000000002</v>
      </c>
      <c r="L948" s="581">
        <v>1.31</v>
      </c>
      <c r="M948" s="581">
        <v>1.31</v>
      </c>
      <c r="N948" s="510">
        <v>0.16200000000000001</v>
      </c>
      <c r="O948" s="510">
        <v>3.61E-2</v>
      </c>
      <c r="P948" s="510">
        <v>0.02</v>
      </c>
      <c r="Q948" s="603">
        <v>0.02</v>
      </c>
      <c r="R948" s="603">
        <v>0.02</v>
      </c>
      <c r="S948" s="510">
        <v>20</v>
      </c>
      <c r="T948" s="510">
        <v>2.9510000000000001</v>
      </c>
      <c r="U948" s="510">
        <v>15.28</v>
      </c>
      <c r="V948" s="510">
        <v>0.41</v>
      </c>
      <c r="W948" s="510"/>
      <c r="X948" s="510"/>
      <c r="Y948" s="510"/>
      <c r="Z948" s="510">
        <v>6.0000000000000001E-3</v>
      </c>
      <c r="AA948" s="510">
        <v>3.9E-2</v>
      </c>
      <c r="AB948" s="510">
        <v>1.7</v>
      </c>
      <c r="AC948" s="510">
        <v>1.4999999999999999E-2</v>
      </c>
      <c r="AD948" s="510">
        <v>0.47</v>
      </c>
      <c r="AI948"/>
      <c r="AJ948"/>
    </row>
    <row r="949" spans="1:36" ht="30" x14ac:dyDescent="0.25">
      <c r="A949" s="510">
        <v>948</v>
      </c>
      <c r="B949" s="511" t="s">
        <v>1830</v>
      </c>
      <c r="C949" s="599" t="s">
        <v>2256</v>
      </c>
      <c r="D949" s="510">
        <v>50</v>
      </c>
      <c r="E949" s="510">
        <v>3</v>
      </c>
      <c r="F949" s="510">
        <v>400</v>
      </c>
      <c r="G949" s="510">
        <v>84</v>
      </c>
      <c r="H949" s="510">
        <v>4.99E-2</v>
      </c>
      <c r="I949" s="510">
        <v>0.154</v>
      </c>
      <c r="J949" s="510">
        <v>1.944</v>
      </c>
      <c r="K949" s="581">
        <v>0.27300000000000002</v>
      </c>
      <c r="L949" s="581">
        <v>1.31</v>
      </c>
      <c r="M949" s="581">
        <v>1.31</v>
      </c>
      <c r="N949" s="510">
        <v>0.16200000000000001</v>
      </c>
      <c r="O949" s="510">
        <v>3.61E-2</v>
      </c>
      <c r="P949" s="510">
        <v>0.02</v>
      </c>
      <c r="Q949" s="603">
        <v>0.02</v>
      </c>
      <c r="R949" s="603">
        <v>0.02</v>
      </c>
      <c r="S949" s="510">
        <v>20</v>
      </c>
      <c r="T949" s="510">
        <v>2.9510000000000001</v>
      </c>
      <c r="U949" s="510">
        <v>15.28</v>
      </c>
      <c r="V949" s="510">
        <v>0.41</v>
      </c>
      <c r="W949" s="510"/>
      <c r="X949" s="510"/>
      <c r="Y949" s="510"/>
      <c r="Z949" s="510">
        <v>6.0000000000000001E-3</v>
      </c>
      <c r="AA949" s="510">
        <v>3.9E-2</v>
      </c>
      <c r="AB949" s="510">
        <v>1.7</v>
      </c>
      <c r="AC949" s="510">
        <v>1.4999999999999999E-2</v>
      </c>
      <c r="AD949" s="510">
        <v>0.47</v>
      </c>
      <c r="AI949"/>
      <c r="AJ949"/>
    </row>
    <row r="950" spans="1:36" ht="45" x14ac:dyDescent="0.25">
      <c r="A950" s="510">
        <v>949</v>
      </c>
      <c r="B950" s="511" t="s">
        <v>1830</v>
      </c>
      <c r="C950" s="599" t="s">
        <v>2257</v>
      </c>
      <c r="D950" s="510">
        <v>50</v>
      </c>
      <c r="E950" s="510">
        <v>3</v>
      </c>
      <c r="F950" s="510">
        <v>380</v>
      </c>
      <c r="G950" s="510">
        <v>148</v>
      </c>
      <c r="H950" s="510">
        <v>6.6500000000000004E-2</v>
      </c>
      <c r="I950" s="510">
        <v>0.13500000000000001</v>
      </c>
      <c r="J950" s="510">
        <v>1.944</v>
      </c>
      <c r="K950" s="510">
        <v>0.249</v>
      </c>
      <c r="L950" s="510">
        <v>1.1909999999999998</v>
      </c>
      <c r="M950" s="510">
        <v>1.1909999999999998</v>
      </c>
      <c r="N950" s="510">
        <v>0.151</v>
      </c>
      <c r="O950" s="510">
        <v>2.7799999999999998E-2</v>
      </c>
      <c r="P950" s="510">
        <v>1.6E-2</v>
      </c>
      <c r="Q950" s="603">
        <v>1.6E-2</v>
      </c>
      <c r="R950" s="603">
        <v>1.6E-2</v>
      </c>
      <c r="S950" s="510">
        <v>20</v>
      </c>
      <c r="T950" s="510">
        <v>4.1420000000000003</v>
      </c>
      <c r="U950" s="510">
        <v>15.28</v>
      </c>
      <c r="V950" s="510">
        <v>0.41</v>
      </c>
      <c r="W950" s="510"/>
      <c r="X950" s="510"/>
      <c r="Y950" s="510"/>
      <c r="Z950" s="510">
        <v>8.0000000000000002E-3</v>
      </c>
      <c r="AA950" s="510">
        <v>3.9E-2</v>
      </c>
      <c r="AB950" s="510">
        <v>1.85</v>
      </c>
      <c r="AC950" s="510">
        <v>1.7000000000000001E-2</v>
      </c>
      <c r="AD950" s="510">
        <v>0.45</v>
      </c>
      <c r="AI950"/>
      <c r="AJ950"/>
    </row>
    <row r="951" spans="1:36" ht="45" x14ac:dyDescent="0.25">
      <c r="A951" s="510">
        <v>950</v>
      </c>
      <c r="B951" s="511" t="s">
        <v>1830</v>
      </c>
      <c r="C951" s="599" t="s">
        <v>2257</v>
      </c>
      <c r="D951" s="510">
        <v>50</v>
      </c>
      <c r="E951" s="510">
        <v>3</v>
      </c>
      <c r="F951" s="510">
        <v>400</v>
      </c>
      <c r="G951" s="510">
        <v>148</v>
      </c>
      <c r="H951" s="510">
        <v>6.6500000000000004E-2</v>
      </c>
      <c r="I951" s="510">
        <v>0.13500000000000001</v>
      </c>
      <c r="J951" s="510">
        <v>1.944</v>
      </c>
      <c r="K951" s="510">
        <v>0.249</v>
      </c>
      <c r="L951" s="510">
        <v>1.1909999999999998</v>
      </c>
      <c r="M951" s="510">
        <v>1.1909999999999998</v>
      </c>
      <c r="N951" s="510">
        <v>0.151</v>
      </c>
      <c r="O951" s="510">
        <v>2.7799999999999998E-2</v>
      </c>
      <c r="P951" s="510">
        <v>1.6E-2</v>
      </c>
      <c r="Q951" s="603">
        <v>1.6E-2</v>
      </c>
      <c r="R951" s="603">
        <v>1.6E-2</v>
      </c>
      <c r="S951" s="510">
        <v>20</v>
      </c>
      <c r="T951" s="510">
        <v>4.1420000000000003</v>
      </c>
      <c r="U951" s="510">
        <v>15.28</v>
      </c>
      <c r="V951" s="510">
        <v>0.41</v>
      </c>
      <c r="W951" s="510"/>
      <c r="X951" s="510"/>
      <c r="Y951" s="510"/>
      <c r="Z951" s="510">
        <v>8.0000000000000002E-3</v>
      </c>
      <c r="AA951" s="510">
        <v>3.9E-2</v>
      </c>
      <c r="AB951" s="510">
        <v>1.85</v>
      </c>
      <c r="AC951" s="510">
        <v>1.7000000000000001E-2</v>
      </c>
      <c r="AD951" s="510">
        <v>0.45</v>
      </c>
      <c r="AI951"/>
      <c r="AJ951"/>
    </row>
    <row r="952" spans="1:36" ht="45" x14ac:dyDescent="0.25">
      <c r="A952" s="510">
        <v>951</v>
      </c>
      <c r="B952" s="511" t="s">
        <v>1830</v>
      </c>
      <c r="C952" s="599" t="s">
        <v>2258</v>
      </c>
      <c r="D952" s="510">
        <v>50</v>
      </c>
      <c r="E952" s="510">
        <v>3</v>
      </c>
      <c r="F952" s="510">
        <v>380</v>
      </c>
      <c r="G952" s="510">
        <v>143</v>
      </c>
      <c r="H952" s="510">
        <v>6.6500000000000004E-2</v>
      </c>
      <c r="I952" s="510">
        <v>0.13500000000000001</v>
      </c>
      <c r="J952" s="510">
        <v>1.944</v>
      </c>
      <c r="K952" s="510">
        <v>0.249</v>
      </c>
      <c r="L952" s="510">
        <v>1.1909999999999998</v>
      </c>
      <c r="M952" s="510">
        <v>1.1909999999999998</v>
      </c>
      <c r="N952" s="510">
        <v>0.151</v>
      </c>
      <c r="O952" s="510">
        <v>2.7799999999999998E-2</v>
      </c>
      <c r="P952" s="510">
        <v>1.6E-2</v>
      </c>
      <c r="Q952" s="603">
        <v>1.6E-2</v>
      </c>
      <c r="R952" s="603">
        <v>1.6E-2</v>
      </c>
      <c r="S952" s="510">
        <v>20</v>
      </c>
      <c r="T952" s="510">
        <v>4.1420000000000003</v>
      </c>
      <c r="U952" s="510">
        <v>15.28</v>
      </c>
      <c r="V952" s="510">
        <v>0.41</v>
      </c>
      <c r="W952" s="510"/>
      <c r="X952" s="510"/>
      <c r="Y952" s="510"/>
      <c r="Z952" s="510">
        <v>8.0000000000000002E-3</v>
      </c>
      <c r="AA952" s="510">
        <v>3.9E-2</v>
      </c>
      <c r="AB952" s="510">
        <v>1.85</v>
      </c>
      <c r="AC952" s="510">
        <v>1.7000000000000001E-2</v>
      </c>
      <c r="AD952" s="510">
        <v>0.45</v>
      </c>
      <c r="AI952"/>
      <c r="AJ952"/>
    </row>
    <row r="953" spans="1:36" ht="45" x14ac:dyDescent="0.25">
      <c r="A953" s="510">
        <v>952</v>
      </c>
      <c r="B953" s="511" t="s">
        <v>1830</v>
      </c>
      <c r="C953" s="599" t="s">
        <v>2258</v>
      </c>
      <c r="D953" s="510">
        <v>50</v>
      </c>
      <c r="E953" s="510">
        <v>3</v>
      </c>
      <c r="F953" s="510">
        <v>400</v>
      </c>
      <c r="G953" s="510">
        <v>143</v>
      </c>
      <c r="H953" s="510">
        <v>6.6500000000000004E-2</v>
      </c>
      <c r="I953" s="510">
        <v>0.13500000000000001</v>
      </c>
      <c r="J953" s="510">
        <v>1.944</v>
      </c>
      <c r="K953" s="510">
        <v>0.249</v>
      </c>
      <c r="L953" s="510">
        <v>1.1909999999999998</v>
      </c>
      <c r="M953" s="510">
        <v>1.1909999999999998</v>
      </c>
      <c r="N953" s="510">
        <v>0.151</v>
      </c>
      <c r="O953" s="510">
        <v>2.7799999999999998E-2</v>
      </c>
      <c r="P953" s="510">
        <v>1.6E-2</v>
      </c>
      <c r="Q953" s="603">
        <v>1.6E-2</v>
      </c>
      <c r="R953" s="603">
        <v>1.6E-2</v>
      </c>
      <c r="S953" s="510">
        <v>20</v>
      </c>
      <c r="T953" s="510">
        <v>4.1420000000000003</v>
      </c>
      <c r="U953" s="510">
        <v>15.28</v>
      </c>
      <c r="V953" s="510">
        <v>0.41</v>
      </c>
      <c r="W953" s="510"/>
      <c r="X953" s="510"/>
      <c r="Y953" s="510"/>
      <c r="Z953" s="510">
        <v>8.0000000000000002E-3</v>
      </c>
      <c r="AA953" s="510">
        <v>3.9E-2</v>
      </c>
      <c r="AB953" s="510">
        <v>1.85</v>
      </c>
      <c r="AC953" s="510">
        <v>1.7000000000000001E-2</v>
      </c>
      <c r="AD953" s="510">
        <v>0.45</v>
      </c>
      <c r="AI953"/>
      <c r="AJ953"/>
    </row>
    <row r="954" spans="1:36" ht="30" x14ac:dyDescent="0.25">
      <c r="A954" s="510">
        <v>953</v>
      </c>
      <c r="B954" s="511" t="s">
        <v>1830</v>
      </c>
      <c r="C954" s="599" t="s">
        <v>2259</v>
      </c>
      <c r="D954" s="510">
        <v>50</v>
      </c>
      <c r="E954" s="510">
        <v>3</v>
      </c>
      <c r="F954" s="510">
        <v>380</v>
      </c>
      <c r="G954" s="510">
        <v>135</v>
      </c>
      <c r="H954" s="510">
        <v>6.6500000000000004E-2</v>
      </c>
      <c r="I954" s="510">
        <v>0.13500000000000001</v>
      </c>
      <c r="J954" s="510">
        <v>1.944</v>
      </c>
      <c r="K954" s="510">
        <v>0.249</v>
      </c>
      <c r="L954" s="510">
        <v>1.1909999999999998</v>
      </c>
      <c r="M954" s="510">
        <v>1.1909999999999998</v>
      </c>
      <c r="N954" s="510">
        <v>0.151</v>
      </c>
      <c r="O954" s="510">
        <v>2.7799999999999998E-2</v>
      </c>
      <c r="P954" s="510">
        <v>1.6E-2</v>
      </c>
      <c r="Q954" s="603">
        <v>1.6E-2</v>
      </c>
      <c r="R954" s="603">
        <v>1.6E-2</v>
      </c>
      <c r="S954" s="510">
        <v>20</v>
      </c>
      <c r="T954" s="510">
        <v>4.1420000000000003</v>
      </c>
      <c r="U954" s="510">
        <v>15.28</v>
      </c>
      <c r="V954" s="510">
        <v>0.41</v>
      </c>
      <c r="W954" s="510"/>
      <c r="X954" s="510"/>
      <c r="Y954" s="510"/>
      <c r="Z954" s="510">
        <v>8.0000000000000002E-3</v>
      </c>
      <c r="AA954" s="510">
        <v>3.9E-2</v>
      </c>
      <c r="AB954" s="510">
        <v>1.85</v>
      </c>
      <c r="AC954" s="510">
        <v>1.7000000000000001E-2</v>
      </c>
      <c r="AD954" s="510">
        <v>0.45</v>
      </c>
      <c r="AI954"/>
      <c r="AJ954"/>
    </row>
    <row r="955" spans="1:36" ht="30" x14ac:dyDescent="0.25">
      <c r="A955" s="510">
        <v>954</v>
      </c>
      <c r="B955" s="511" t="s">
        <v>1830</v>
      </c>
      <c r="C955" s="599" t="s">
        <v>2259</v>
      </c>
      <c r="D955" s="510">
        <v>50</v>
      </c>
      <c r="E955" s="510">
        <v>3</v>
      </c>
      <c r="F955" s="510">
        <v>400</v>
      </c>
      <c r="G955" s="510">
        <v>135</v>
      </c>
      <c r="H955" s="510">
        <v>6.6500000000000004E-2</v>
      </c>
      <c r="I955" s="510">
        <v>0.13500000000000001</v>
      </c>
      <c r="J955" s="510">
        <v>1.944</v>
      </c>
      <c r="K955" s="510">
        <v>0.249</v>
      </c>
      <c r="L955" s="510">
        <v>1.1909999999999998</v>
      </c>
      <c r="M955" s="510">
        <v>1.1909999999999998</v>
      </c>
      <c r="N955" s="510">
        <v>0.151</v>
      </c>
      <c r="O955" s="510">
        <v>2.7799999999999998E-2</v>
      </c>
      <c r="P955" s="510">
        <v>1.6E-2</v>
      </c>
      <c r="Q955" s="603">
        <v>1.6E-2</v>
      </c>
      <c r="R955" s="603">
        <v>1.6E-2</v>
      </c>
      <c r="S955" s="510">
        <v>20</v>
      </c>
      <c r="T955" s="510">
        <v>4.1420000000000003</v>
      </c>
      <c r="U955" s="510">
        <v>15.28</v>
      </c>
      <c r="V955" s="510">
        <v>0.41</v>
      </c>
      <c r="W955" s="510"/>
      <c r="X955" s="510"/>
      <c r="Y955" s="510"/>
      <c r="Z955" s="510">
        <v>8.0000000000000002E-3</v>
      </c>
      <c r="AA955" s="510">
        <v>3.9E-2</v>
      </c>
      <c r="AB955" s="510">
        <v>1.85</v>
      </c>
      <c r="AC955" s="510">
        <v>1.7000000000000001E-2</v>
      </c>
      <c r="AD955" s="510">
        <v>0.45</v>
      </c>
      <c r="AI955"/>
      <c r="AJ955"/>
    </row>
    <row r="956" spans="1:36" ht="30" x14ac:dyDescent="0.25">
      <c r="A956" s="510">
        <v>955</v>
      </c>
      <c r="B956" s="511" t="s">
        <v>1830</v>
      </c>
      <c r="C956" s="599" t="s">
        <v>2260</v>
      </c>
      <c r="D956" s="510">
        <v>50</v>
      </c>
      <c r="E956" s="510">
        <v>3</v>
      </c>
      <c r="F956" s="510">
        <v>380</v>
      </c>
      <c r="G956" s="510">
        <v>121</v>
      </c>
      <c r="H956" s="510">
        <v>6.6500000000000004E-2</v>
      </c>
      <c r="I956" s="510">
        <v>0.13500000000000001</v>
      </c>
      <c r="J956" s="510">
        <v>1.944</v>
      </c>
      <c r="K956" s="510">
        <v>0.249</v>
      </c>
      <c r="L956" s="510">
        <v>1.1909999999999998</v>
      </c>
      <c r="M956" s="510">
        <v>1.1909999999999998</v>
      </c>
      <c r="N956" s="510">
        <v>0.151</v>
      </c>
      <c r="O956" s="510">
        <v>2.7799999999999998E-2</v>
      </c>
      <c r="P956" s="510">
        <v>1.6E-2</v>
      </c>
      <c r="Q956" s="603">
        <v>1.6E-2</v>
      </c>
      <c r="R956" s="603">
        <v>1.6E-2</v>
      </c>
      <c r="S956" s="510">
        <v>20</v>
      </c>
      <c r="T956" s="510">
        <v>4.1420000000000003</v>
      </c>
      <c r="U956" s="510">
        <v>15.28</v>
      </c>
      <c r="V956" s="510">
        <v>0.41</v>
      </c>
      <c r="W956" s="510"/>
      <c r="X956" s="510"/>
      <c r="Y956" s="510"/>
      <c r="Z956" s="510">
        <v>8.0000000000000002E-3</v>
      </c>
      <c r="AA956" s="510">
        <v>3.9E-2</v>
      </c>
      <c r="AB956" s="510">
        <v>1.85</v>
      </c>
      <c r="AC956" s="510">
        <v>1.7000000000000001E-2</v>
      </c>
      <c r="AD956" s="510">
        <v>0.45</v>
      </c>
      <c r="AI956"/>
      <c r="AJ956"/>
    </row>
    <row r="957" spans="1:36" ht="30" x14ac:dyDescent="0.25">
      <c r="A957" s="510">
        <v>956</v>
      </c>
      <c r="B957" s="511" t="s">
        <v>1830</v>
      </c>
      <c r="C957" s="599" t="s">
        <v>2260</v>
      </c>
      <c r="D957" s="510">
        <v>50</v>
      </c>
      <c r="E957" s="510">
        <v>3</v>
      </c>
      <c r="F957" s="510">
        <v>400</v>
      </c>
      <c r="G957" s="510">
        <v>121</v>
      </c>
      <c r="H957" s="510">
        <v>6.6500000000000004E-2</v>
      </c>
      <c r="I957" s="510">
        <v>0.13500000000000001</v>
      </c>
      <c r="J957" s="510">
        <v>1.944</v>
      </c>
      <c r="K957" s="510">
        <v>0.249</v>
      </c>
      <c r="L957" s="510">
        <v>1.1909999999999998</v>
      </c>
      <c r="M957" s="510">
        <v>1.1909999999999998</v>
      </c>
      <c r="N957" s="510">
        <v>0.151</v>
      </c>
      <c r="O957" s="510">
        <v>2.7799999999999998E-2</v>
      </c>
      <c r="P957" s="510">
        <v>1.6E-2</v>
      </c>
      <c r="Q957" s="603">
        <v>1.6E-2</v>
      </c>
      <c r="R957" s="603">
        <v>1.6E-2</v>
      </c>
      <c r="S957" s="510">
        <v>20</v>
      </c>
      <c r="T957" s="510">
        <v>4.1420000000000003</v>
      </c>
      <c r="U957" s="510">
        <v>15.28</v>
      </c>
      <c r="V957" s="510">
        <v>0.41</v>
      </c>
      <c r="W957" s="510"/>
      <c r="X957" s="510"/>
      <c r="Y957" s="510"/>
      <c r="Z957" s="510">
        <v>8.0000000000000002E-3</v>
      </c>
      <c r="AA957" s="510">
        <v>3.9E-2</v>
      </c>
      <c r="AB957" s="510">
        <v>1.85</v>
      </c>
      <c r="AC957" s="510">
        <v>1.7000000000000001E-2</v>
      </c>
      <c r="AD957" s="510">
        <v>0.45</v>
      </c>
      <c r="AI957"/>
      <c r="AJ957"/>
    </row>
    <row r="958" spans="1:36" ht="30" x14ac:dyDescent="0.25">
      <c r="A958" s="510">
        <v>957</v>
      </c>
      <c r="B958" s="511" t="s">
        <v>1830</v>
      </c>
      <c r="C958" s="599" t="s">
        <v>2261</v>
      </c>
      <c r="D958" s="510">
        <v>50</v>
      </c>
      <c r="E958" s="510">
        <v>3</v>
      </c>
      <c r="F958" s="510">
        <v>380</v>
      </c>
      <c r="G958" s="510">
        <v>108</v>
      </c>
      <c r="H958" s="510">
        <v>6.6500000000000004E-2</v>
      </c>
      <c r="I958" s="510">
        <v>0.13500000000000001</v>
      </c>
      <c r="J958" s="510">
        <v>1.944</v>
      </c>
      <c r="K958" s="510">
        <v>0.249</v>
      </c>
      <c r="L958" s="510">
        <v>1.1909999999999998</v>
      </c>
      <c r="M958" s="510">
        <v>1.1909999999999998</v>
      </c>
      <c r="N958" s="510">
        <v>0.151</v>
      </c>
      <c r="O958" s="510">
        <v>2.7799999999999998E-2</v>
      </c>
      <c r="P958" s="510">
        <v>1.6E-2</v>
      </c>
      <c r="Q958" s="603">
        <v>1.6E-2</v>
      </c>
      <c r="R958" s="603">
        <v>1.6E-2</v>
      </c>
      <c r="S958" s="510">
        <v>20</v>
      </c>
      <c r="T958" s="510">
        <v>4.1420000000000003</v>
      </c>
      <c r="U958" s="510">
        <v>15.28</v>
      </c>
      <c r="V958" s="510">
        <v>0.41</v>
      </c>
      <c r="W958" s="510"/>
      <c r="X958" s="510"/>
      <c r="Y958" s="510"/>
      <c r="Z958" s="510">
        <v>8.0000000000000002E-3</v>
      </c>
      <c r="AA958" s="510">
        <v>3.9E-2</v>
      </c>
      <c r="AB958" s="510">
        <v>1.85</v>
      </c>
      <c r="AC958" s="510">
        <v>1.7000000000000001E-2</v>
      </c>
      <c r="AD958" s="510">
        <v>0.45</v>
      </c>
      <c r="AI958"/>
      <c r="AJ958"/>
    </row>
    <row r="959" spans="1:36" ht="30" x14ac:dyDescent="0.25">
      <c r="A959" s="510">
        <v>958</v>
      </c>
      <c r="B959" s="511" t="s">
        <v>1830</v>
      </c>
      <c r="C959" s="599" t="s">
        <v>2261</v>
      </c>
      <c r="D959" s="510">
        <v>50</v>
      </c>
      <c r="E959" s="510">
        <v>3</v>
      </c>
      <c r="F959" s="510">
        <v>400</v>
      </c>
      <c r="G959" s="510">
        <v>108</v>
      </c>
      <c r="H959" s="510">
        <v>6.6500000000000004E-2</v>
      </c>
      <c r="I959" s="510">
        <v>0.13500000000000001</v>
      </c>
      <c r="J959" s="510">
        <v>1.944</v>
      </c>
      <c r="K959" s="510">
        <v>0.249</v>
      </c>
      <c r="L959" s="510">
        <v>1.1909999999999998</v>
      </c>
      <c r="M959" s="510">
        <v>1.1909999999999998</v>
      </c>
      <c r="N959" s="510">
        <v>0.151</v>
      </c>
      <c r="O959" s="510">
        <v>2.7799999999999998E-2</v>
      </c>
      <c r="P959" s="510">
        <v>1.6E-2</v>
      </c>
      <c r="Q959" s="603">
        <v>1.6E-2</v>
      </c>
      <c r="R959" s="603">
        <v>1.6E-2</v>
      </c>
      <c r="S959" s="510">
        <v>20</v>
      </c>
      <c r="T959" s="510">
        <v>4.1420000000000003</v>
      </c>
      <c r="U959" s="510">
        <v>15.28</v>
      </c>
      <c r="V959" s="510">
        <v>0.41</v>
      </c>
      <c r="W959" s="510"/>
      <c r="X959" s="510"/>
      <c r="Y959" s="510"/>
      <c r="Z959" s="510">
        <v>8.0000000000000002E-3</v>
      </c>
      <c r="AA959" s="510">
        <v>3.9E-2</v>
      </c>
      <c r="AB959" s="510">
        <v>1.85</v>
      </c>
      <c r="AC959" s="510">
        <v>1.7000000000000001E-2</v>
      </c>
      <c r="AD959" s="510">
        <v>0.45</v>
      </c>
      <c r="AI959"/>
      <c r="AJ959"/>
    </row>
    <row r="960" spans="1:36" ht="45" x14ac:dyDescent="0.25">
      <c r="A960" s="510">
        <v>959</v>
      </c>
      <c r="B960" s="511" t="s">
        <v>1830</v>
      </c>
      <c r="C960" s="599" t="s">
        <v>2262</v>
      </c>
      <c r="D960" s="510">
        <v>50</v>
      </c>
      <c r="E960" s="510">
        <v>3</v>
      </c>
      <c r="F960" s="510">
        <v>380</v>
      </c>
      <c r="G960" s="510">
        <v>164</v>
      </c>
      <c r="H960" s="510">
        <v>5.4299999999999994E-2</v>
      </c>
      <c r="I960" s="510">
        <v>0.13</v>
      </c>
      <c r="J960" s="510">
        <v>2.101</v>
      </c>
      <c r="K960" s="510">
        <v>0.23199999999999998</v>
      </c>
      <c r="L960" s="510">
        <v>1.069</v>
      </c>
      <c r="M960" s="510">
        <v>1.069</v>
      </c>
      <c r="N960" s="510">
        <v>0.14400000000000002</v>
      </c>
      <c r="O960" s="510">
        <v>2.58E-2</v>
      </c>
      <c r="P960" s="510">
        <v>1.4999999999999999E-2</v>
      </c>
      <c r="Q960" s="603">
        <v>1.4999999999999999E-2</v>
      </c>
      <c r="R960" s="603">
        <v>1.4999999999999999E-2</v>
      </c>
      <c r="S960" s="510">
        <v>20</v>
      </c>
      <c r="T960" s="510">
        <v>3.577</v>
      </c>
      <c r="U960" s="510">
        <v>15.28</v>
      </c>
      <c r="V960" s="510">
        <v>0.41</v>
      </c>
      <c r="W960" s="510"/>
      <c r="X960" s="510"/>
      <c r="Y960" s="510"/>
      <c r="Z960" s="510">
        <v>0.01</v>
      </c>
      <c r="AA960" s="510">
        <v>0.04</v>
      </c>
      <c r="AB960" s="510">
        <v>1.9</v>
      </c>
      <c r="AC960" s="510">
        <v>1.7000000000000001E-2</v>
      </c>
      <c r="AD960" s="510">
        <v>0.48</v>
      </c>
      <c r="AI960"/>
      <c r="AJ960"/>
    </row>
    <row r="961" spans="1:36" ht="45" x14ac:dyDescent="0.25">
      <c r="A961" s="510">
        <v>960</v>
      </c>
      <c r="B961" s="511" t="s">
        <v>1830</v>
      </c>
      <c r="C961" s="599" t="s">
        <v>2262</v>
      </c>
      <c r="D961" s="510">
        <v>50</v>
      </c>
      <c r="E961" s="510">
        <v>3</v>
      </c>
      <c r="F961" s="510">
        <v>400</v>
      </c>
      <c r="G961" s="510">
        <v>164</v>
      </c>
      <c r="H961" s="510">
        <v>5.4299999999999994E-2</v>
      </c>
      <c r="I961" s="510">
        <v>0.13</v>
      </c>
      <c r="J961" s="510">
        <v>2.101</v>
      </c>
      <c r="K961" s="510">
        <v>0.23199999999999998</v>
      </c>
      <c r="L961" s="510">
        <v>1.069</v>
      </c>
      <c r="M961" s="510">
        <v>1.069</v>
      </c>
      <c r="N961" s="510">
        <v>0.14400000000000002</v>
      </c>
      <c r="O961" s="510">
        <v>2.58E-2</v>
      </c>
      <c r="P961" s="510">
        <v>1.4999999999999999E-2</v>
      </c>
      <c r="Q961" s="603">
        <v>1.4999999999999999E-2</v>
      </c>
      <c r="R961" s="603">
        <v>1.4999999999999999E-2</v>
      </c>
      <c r="S961" s="510">
        <v>20</v>
      </c>
      <c r="T961" s="510">
        <v>3.577</v>
      </c>
      <c r="U961" s="510">
        <v>15.28</v>
      </c>
      <c r="V961" s="510">
        <v>0.41</v>
      </c>
      <c r="W961" s="510"/>
      <c r="X961" s="510"/>
      <c r="Y961" s="510"/>
      <c r="Z961" s="510">
        <v>0.01</v>
      </c>
      <c r="AA961" s="510">
        <v>0.04</v>
      </c>
      <c r="AB961" s="510">
        <v>1.9</v>
      </c>
      <c r="AC961" s="510">
        <v>1.7000000000000001E-2</v>
      </c>
      <c r="AD961" s="510">
        <v>0.48</v>
      </c>
      <c r="AI961"/>
      <c r="AJ961"/>
    </row>
    <row r="962" spans="1:36" ht="45" x14ac:dyDescent="0.25">
      <c r="A962" s="510">
        <v>961</v>
      </c>
      <c r="B962" s="511" t="s">
        <v>1830</v>
      </c>
      <c r="C962" s="599" t="s">
        <v>2263</v>
      </c>
      <c r="D962" s="510">
        <v>50</v>
      </c>
      <c r="E962" s="510">
        <v>3</v>
      </c>
      <c r="F962" s="510">
        <v>380</v>
      </c>
      <c r="G962" s="510">
        <v>158</v>
      </c>
      <c r="H962" s="510">
        <v>5.4299999999999994E-2</v>
      </c>
      <c r="I962" s="510">
        <v>0.13</v>
      </c>
      <c r="J962" s="510">
        <v>2.101</v>
      </c>
      <c r="K962" s="510">
        <v>0.23199999999999998</v>
      </c>
      <c r="L962" s="510">
        <v>1.069</v>
      </c>
      <c r="M962" s="510">
        <v>1.069</v>
      </c>
      <c r="N962" s="510">
        <v>0.14400000000000002</v>
      </c>
      <c r="O962" s="510">
        <v>2.58E-2</v>
      </c>
      <c r="P962" s="510">
        <v>1.4999999999999999E-2</v>
      </c>
      <c r="Q962" s="603">
        <v>1.4999999999999999E-2</v>
      </c>
      <c r="R962" s="603">
        <v>1.4999999999999999E-2</v>
      </c>
      <c r="S962" s="510">
        <v>20</v>
      </c>
      <c r="T962" s="510">
        <v>3.577</v>
      </c>
      <c r="U962" s="510">
        <v>15.28</v>
      </c>
      <c r="V962" s="510">
        <v>0.41</v>
      </c>
      <c r="W962" s="510"/>
      <c r="X962" s="510"/>
      <c r="Y962" s="510"/>
      <c r="Z962" s="510">
        <v>0.01</v>
      </c>
      <c r="AA962" s="510">
        <v>0.04</v>
      </c>
      <c r="AB962" s="510">
        <v>1.9</v>
      </c>
      <c r="AC962" s="510">
        <v>1.7000000000000001E-2</v>
      </c>
      <c r="AD962" s="510">
        <v>0.48</v>
      </c>
      <c r="AI962"/>
      <c r="AJ962"/>
    </row>
    <row r="963" spans="1:36" ht="45" x14ac:dyDescent="0.25">
      <c r="A963" s="510">
        <v>962</v>
      </c>
      <c r="B963" s="511" t="s">
        <v>1830</v>
      </c>
      <c r="C963" s="599" t="s">
        <v>2263</v>
      </c>
      <c r="D963" s="510">
        <v>50</v>
      </c>
      <c r="E963" s="510">
        <v>3</v>
      </c>
      <c r="F963" s="510">
        <v>400</v>
      </c>
      <c r="G963" s="510">
        <v>158</v>
      </c>
      <c r="H963" s="510">
        <v>5.4299999999999994E-2</v>
      </c>
      <c r="I963" s="510">
        <v>0.13</v>
      </c>
      <c r="J963" s="510">
        <v>2.101</v>
      </c>
      <c r="K963" s="510">
        <v>0.23199999999999998</v>
      </c>
      <c r="L963" s="510">
        <v>1.069</v>
      </c>
      <c r="M963" s="510">
        <v>1.069</v>
      </c>
      <c r="N963" s="510">
        <v>0.14400000000000002</v>
      </c>
      <c r="O963" s="510">
        <v>2.58E-2</v>
      </c>
      <c r="P963" s="510">
        <v>1.4999999999999999E-2</v>
      </c>
      <c r="Q963" s="603">
        <v>1.4999999999999999E-2</v>
      </c>
      <c r="R963" s="603">
        <v>1.4999999999999999E-2</v>
      </c>
      <c r="S963" s="510">
        <v>20</v>
      </c>
      <c r="T963" s="510">
        <v>3.577</v>
      </c>
      <c r="U963" s="510">
        <v>15.28</v>
      </c>
      <c r="V963" s="510">
        <v>0.41</v>
      </c>
      <c r="W963" s="510"/>
      <c r="X963" s="510"/>
      <c r="Y963" s="510"/>
      <c r="Z963" s="510">
        <v>0.01</v>
      </c>
      <c r="AA963" s="510">
        <v>0.04</v>
      </c>
      <c r="AB963" s="510">
        <v>1.9</v>
      </c>
      <c r="AC963" s="510">
        <v>1.7000000000000001E-2</v>
      </c>
      <c r="AD963" s="510">
        <v>0.48</v>
      </c>
      <c r="AI963"/>
      <c r="AJ963"/>
    </row>
    <row r="964" spans="1:36" ht="30" x14ac:dyDescent="0.25">
      <c r="A964" s="510">
        <v>963</v>
      </c>
      <c r="B964" s="511" t="s">
        <v>1830</v>
      </c>
      <c r="C964" s="599" t="s">
        <v>2264</v>
      </c>
      <c r="D964" s="510">
        <v>50</v>
      </c>
      <c r="E964" s="510">
        <v>3</v>
      </c>
      <c r="F964" s="510">
        <v>380</v>
      </c>
      <c r="G964" s="510">
        <v>150</v>
      </c>
      <c r="H964" s="510">
        <v>5.4299999999999994E-2</v>
      </c>
      <c r="I964" s="510">
        <v>0.13</v>
      </c>
      <c r="J964" s="510">
        <v>2.101</v>
      </c>
      <c r="K964" s="510">
        <v>0.23199999999999998</v>
      </c>
      <c r="L964" s="510">
        <v>1.069</v>
      </c>
      <c r="M964" s="510">
        <v>1.069</v>
      </c>
      <c r="N964" s="510">
        <v>0.14400000000000002</v>
      </c>
      <c r="O964" s="510">
        <v>2.58E-2</v>
      </c>
      <c r="P964" s="510">
        <v>1.4999999999999999E-2</v>
      </c>
      <c r="Q964" s="603">
        <v>1.4999999999999999E-2</v>
      </c>
      <c r="R964" s="603">
        <v>1.4999999999999999E-2</v>
      </c>
      <c r="S964" s="510">
        <v>20</v>
      </c>
      <c r="T964" s="510">
        <v>3.577</v>
      </c>
      <c r="U964" s="510">
        <v>15.28</v>
      </c>
      <c r="V964" s="510">
        <v>0.41</v>
      </c>
      <c r="W964" s="510"/>
      <c r="X964" s="510"/>
      <c r="Y964" s="510"/>
      <c r="Z964" s="510">
        <v>0.01</v>
      </c>
      <c r="AA964" s="510">
        <v>0.04</v>
      </c>
      <c r="AB964" s="510">
        <v>1.9</v>
      </c>
      <c r="AC964" s="510">
        <v>1.7000000000000001E-2</v>
      </c>
      <c r="AD964" s="510">
        <v>0.48</v>
      </c>
      <c r="AI964"/>
      <c r="AJ964"/>
    </row>
    <row r="965" spans="1:36" ht="30" x14ac:dyDescent="0.25">
      <c r="A965" s="510">
        <v>964</v>
      </c>
      <c r="B965" s="511" t="s">
        <v>1830</v>
      </c>
      <c r="C965" s="599" t="s">
        <v>2264</v>
      </c>
      <c r="D965" s="510">
        <v>50</v>
      </c>
      <c r="E965" s="510">
        <v>3</v>
      </c>
      <c r="F965" s="510">
        <v>400</v>
      </c>
      <c r="G965" s="510">
        <v>150</v>
      </c>
      <c r="H965" s="510">
        <v>5.4299999999999994E-2</v>
      </c>
      <c r="I965" s="510">
        <v>0.13</v>
      </c>
      <c r="J965" s="510">
        <v>2.101</v>
      </c>
      <c r="K965" s="510">
        <v>0.23199999999999998</v>
      </c>
      <c r="L965" s="510">
        <v>1.069</v>
      </c>
      <c r="M965" s="510">
        <v>1.069</v>
      </c>
      <c r="N965" s="510">
        <v>0.14400000000000002</v>
      </c>
      <c r="O965" s="510">
        <v>2.58E-2</v>
      </c>
      <c r="P965" s="510">
        <v>1.4999999999999999E-2</v>
      </c>
      <c r="Q965" s="603">
        <v>1.4999999999999999E-2</v>
      </c>
      <c r="R965" s="603">
        <v>1.4999999999999999E-2</v>
      </c>
      <c r="S965" s="510">
        <v>20</v>
      </c>
      <c r="T965" s="510">
        <v>3.577</v>
      </c>
      <c r="U965" s="510">
        <v>15.28</v>
      </c>
      <c r="V965" s="510">
        <v>0.41</v>
      </c>
      <c r="W965" s="510"/>
      <c r="X965" s="510"/>
      <c r="Y965" s="510"/>
      <c r="Z965" s="510">
        <v>0.01</v>
      </c>
      <c r="AA965" s="510">
        <v>0.04</v>
      </c>
      <c r="AB965" s="510">
        <v>1.9</v>
      </c>
      <c r="AC965" s="510">
        <v>1.7000000000000001E-2</v>
      </c>
      <c r="AD965" s="510">
        <v>0.48</v>
      </c>
      <c r="AI965"/>
      <c r="AJ965"/>
    </row>
    <row r="966" spans="1:36" ht="30" x14ac:dyDescent="0.25">
      <c r="A966" s="510">
        <v>965</v>
      </c>
      <c r="B966" s="511" t="s">
        <v>1830</v>
      </c>
      <c r="C966" s="599" t="s">
        <v>2265</v>
      </c>
      <c r="D966" s="510">
        <v>50</v>
      </c>
      <c r="E966" s="510">
        <v>3</v>
      </c>
      <c r="F966" s="510">
        <v>380</v>
      </c>
      <c r="G966" s="510">
        <v>136</v>
      </c>
      <c r="H966" s="510">
        <v>5.4299999999999994E-2</v>
      </c>
      <c r="I966" s="510">
        <v>0.13</v>
      </c>
      <c r="J966" s="510">
        <v>2.101</v>
      </c>
      <c r="K966" s="510">
        <v>0.23199999999999998</v>
      </c>
      <c r="L966" s="510">
        <v>1.069</v>
      </c>
      <c r="M966" s="510">
        <v>1.069</v>
      </c>
      <c r="N966" s="510">
        <v>0.14400000000000002</v>
      </c>
      <c r="O966" s="510">
        <v>2.58E-2</v>
      </c>
      <c r="P966" s="510">
        <v>1.4999999999999999E-2</v>
      </c>
      <c r="Q966" s="603">
        <v>1.4999999999999999E-2</v>
      </c>
      <c r="R966" s="603">
        <v>1.4999999999999999E-2</v>
      </c>
      <c r="S966" s="510">
        <v>20</v>
      </c>
      <c r="T966" s="510">
        <v>3.577</v>
      </c>
      <c r="U966" s="510">
        <v>15.28</v>
      </c>
      <c r="V966" s="510">
        <v>0.41</v>
      </c>
      <c r="W966" s="510"/>
      <c r="X966" s="510"/>
      <c r="Y966" s="510"/>
      <c r="Z966" s="510">
        <v>0.01</v>
      </c>
      <c r="AA966" s="510">
        <v>0.04</v>
      </c>
      <c r="AB966" s="510">
        <v>1.9</v>
      </c>
      <c r="AC966" s="510">
        <v>1.7000000000000001E-2</v>
      </c>
      <c r="AD966" s="510">
        <v>0.48</v>
      </c>
      <c r="AI966"/>
      <c r="AJ966"/>
    </row>
    <row r="967" spans="1:36" ht="30" x14ac:dyDescent="0.25">
      <c r="A967" s="510">
        <v>966</v>
      </c>
      <c r="B967" s="511" t="s">
        <v>1830</v>
      </c>
      <c r="C967" s="599" t="s">
        <v>2265</v>
      </c>
      <c r="D967" s="510">
        <v>50</v>
      </c>
      <c r="E967" s="510">
        <v>3</v>
      </c>
      <c r="F967" s="510">
        <v>400</v>
      </c>
      <c r="G967" s="510">
        <v>136</v>
      </c>
      <c r="H967" s="510">
        <v>5.4299999999999994E-2</v>
      </c>
      <c r="I967" s="510">
        <v>0.13</v>
      </c>
      <c r="J967" s="510">
        <v>2.101</v>
      </c>
      <c r="K967" s="510">
        <v>0.23199999999999998</v>
      </c>
      <c r="L967" s="510">
        <v>1.069</v>
      </c>
      <c r="M967" s="510">
        <v>1.069</v>
      </c>
      <c r="N967" s="510">
        <v>0.14400000000000002</v>
      </c>
      <c r="O967" s="510">
        <v>2.58E-2</v>
      </c>
      <c r="P967" s="510">
        <v>1.4999999999999999E-2</v>
      </c>
      <c r="Q967" s="603">
        <v>1.4999999999999999E-2</v>
      </c>
      <c r="R967" s="603">
        <v>1.4999999999999999E-2</v>
      </c>
      <c r="S967" s="510">
        <v>20</v>
      </c>
      <c r="T967" s="510">
        <v>3.577</v>
      </c>
      <c r="U967" s="510">
        <v>15.28</v>
      </c>
      <c r="V967" s="510">
        <v>0.41</v>
      </c>
      <c r="W967" s="510"/>
      <c r="X967" s="510"/>
      <c r="Y967" s="510"/>
      <c r="Z967" s="510">
        <v>0.01</v>
      </c>
      <c r="AA967" s="510">
        <v>0.04</v>
      </c>
      <c r="AB967" s="510">
        <v>1.9</v>
      </c>
      <c r="AC967" s="510">
        <v>1.7000000000000001E-2</v>
      </c>
      <c r="AD967" s="510">
        <v>0.48</v>
      </c>
      <c r="AI967"/>
      <c r="AJ967"/>
    </row>
    <row r="968" spans="1:36" ht="30" x14ac:dyDescent="0.25">
      <c r="A968" s="510">
        <v>967</v>
      </c>
      <c r="B968" s="511" t="s">
        <v>1830</v>
      </c>
      <c r="C968" s="599" t="s">
        <v>2266</v>
      </c>
      <c r="D968" s="510">
        <v>50</v>
      </c>
      <c r="E968" s="510">
        <v>3</v>
      </c>
      <c r="F968" s="510">
        <v>380</v>
      </c>
      <c r="G968" s="510">
        <v>120</v>
      </c>
      <c r="H968" s="510">
        <v>5.4299999999999994E-2</v>
      </c>
      <c r="I968" s="510">
        <v>0.13</v>
      </c>
      <c r="J968" s="510">
        <v>2.101</v>
      </c>
      <c r="K968" s="510">
        <v>0.23199999999999998</v>
      </c>
      <c r="L968" s="510">
        <v>1.069</v>
      </c>
      <c r="M968" s="510">
        <v>1.069</v>
      </c>
      <c r="N968" s="510">
        <v>0.14400000000000002</v>
      </c>
      <c r="O968" s="510">
        <v>2.58E-2</v>
      </c>
      <c r="P968" s="510">
        <v>1.4999999999999999E-2</v>
      </c>
      <c r="Q968" s="603">
        <v>1.4999999999999999E-2</v>
      </c>
      <c r="R968" s="603">
        <v>1.4999999999999999E-2</v>
      </c>
      <c r="S968" s="510">
        <v>20</v>
      </c>
      <c r="T968" s="510">
        <v>3.577</v>
      </c>
      <c r="U968" s="510">
        <v>15.28</v>
      </c>
      <c r="V968" s="510">
        <v>0.41</v>
      </c>
      <c r="W968" s="510"/>
      <c r="X968" s="510"/>
      <c r="Y968" s="510"/>
      <c r="Z968" s="510">
        <v>0.01</v>
      </c>
      <c r="AA968" s="510">
        <v>0.04</v>
      </c>
      <c r="AB968" s="510">
        <v>1.9</v>
      </c>
      <c r="AC968" s="510">
        <v>1.7000000000000001E-2</v>
      </c>
      <c r="AD968" s="510">
        <v>0.48</v>
      </c>
      <c r="AI968"/>
      <c r="AJ968"/>
    </row>
    <row r="969" spans="1:36" ht="30" x14ac:dyDescent="0.25">
      <c r="A969" s="510">
        <v>968</v>
      </c>
      <c r="B969" s="511" t="s">
        <v>1830</v>
      </c>
      <c r="C969" s="599" t="s">
        <v>2266</v>
      </c>
      <c r="D969" s="510">
        <v>50</v>
      </c>
      <c r="E969" s="510">
        <v>3</v>
      </c>
      <c r="F969" s="510">
        <v>400</v>
      </c>
      <c r="G969" s="510">
        <v>120</v>
      </c>
      <c r="H969" s="510">
        <v>5.4299999999999994E-2</v>
      </c>
      <c r="I969" s="510">
        <v>0.13</v>
      </c>
      <c r="J969" s="510">
        <v>2.101</v>
      </c>
      <c r="K969" s="510">
        <v>0.23199999999999998</v>
      </c>
      <c r="L969" s="510">
        <v>1.069</v>
      </c>
      <c r="M969" s="510">
        <v>1.069</v>
      </c>
      <c r="N969" s="510">
        <v>0.14400000000000002</v>
      </c>
      <c r="O969" s="510">
        <v>2.58E-2</v>
      </c>
      <c r="P969" s="510">
        <v>1.4999999999999999E-2</v>
      </c>
      <c r="Q969" s="603">
        <v>1.4999999999999999E-2</v>
      </c>
      <c r="R969" s="603">
        <v>1.4999999999999999E-2</v>
      </c>
      <c r="S969" s="510">
        <v>20</v>
      </c>
      <c r="T969" s="510">
        <v>3.577</v>
      </c>
      <c r="U969" s="510">
        <v>15.28</v>
      </c>
      <c r="V969" s="510">
        <v>0.41</v>
      </c>
      <c r="W969" s="510"/>
      <c r="X969" s="510"/>
      <c r="Y969" s="510"/>
      <c r="Z969" s="510">
        <v>0.01</v>
      </c>
      <c r="AA969" s="510">
        <v>0.04</v>
      </c>
      <c r="AB969" s="510">
        <v>1.9</v>
      </c>
      <c r="AC969" s="510">
        <v>1.7000000000000001E-2</v>
      </c>
      <c r="AD969" s="510">
        <v>0.48</v>
      </c>
      <c r="AI969"/>
      <c r="AJ969"/>
    </row>
    <row r="970" spans="1:36" ht="45" x14ac:dyDescent="0.25">
      <c r="A970" s="510">
        <v>969</v>
      </c>
      <c r="B970" s="511" t="s">
        <v>1830</v>
      </c>
      <c r="C970" s="599" t="s">
        <v>2267</v>
      </c>
      <c r="D970" s="510">
        <v>50</v>
      </c>
      <c r="E970" s="510">
        <v>3</v>
      </c>
      <c r="F970" s="510">
        <v>380</v>
      </c>
      <c r="G970" s="510">
        <v>170</v>
      </c>
      <c r="H970" s="510">
        <v>6.3899999999999998E-2</v>
      </c>
      <c r="I970" s="510">
        <v>0.152</v>
      </c>
      <c r="J970" s="510">
        <v>1.839</v>
      </c>
      <c r="K970" s="510">
        <v>0.27200000000000002</v>
      </c>
      <c r="L970" s="510">
        <v>1.252</v>
      </c>
      <c r="M970" s="510">
        <v>1.252</v>
      </c>
      <c r="N970" s="510">
        <v>0.16899999999999998</v>
      </c>
      <c r="O970" s="510">
        <v>3.0600000000000002E-2</v>
      </c>
      <c r="P970" s="510">
        <v>1.4999999999999999E-2</v>
      </c>
      <c r="Q970" s="603">
        <v>1.4999999999999999E-2</v>
      </c>
      <c r="R970" s="603">
        <v>1.4999999999999999E-2</v>
      </c>
      <c r="S970" s="510">
        <v>20</v>
      </c>
      <c r="T970" s="510">
        <v>4.3499999999999996</v>
      </c>
      <c r="U970" s="510">
        <v>15.28</v>
      </c>
      <c r="V970" s="510">
        <v>0.41</v>
      </c>
      <c r="W970" s="510"/>
      <c r="X970" s="510"/>
      <c r="Y970" s="510"/>
      <c r="Z970" s="510">
        <v>0.01</v>
      </c>
      <c r="AA970" s="510">
        <v>0.04</v>
      </c>
      <c r="AB970" s="510">
        <v>1.91</v>
      </c>
      <c r="AC970" s="510">
        <v>1.7000000000000001E-2</v>
      </c>
      <c r="AD970" s="510">
        <v>0.48</v>
      </c>
      <c r="AI970"/>
      <c r="AJ970"/>
    </row>
    <row r="971" spans="1:36" ht="45" x14ac:dyDescent="0.25">
      <c r="A971" s="510">
        <v>970</v>
      </c>
      <c r="B971" s="511" t="s">
        <v>1830</v>
      </c>
      <c r="C971" s="599" t="s">
        <v>2267</v>
      </c>
      <c r="D971" s="510">
        <v>50</v>
      </c>
      <c r="E971" s="510">
        <v>3</v>
      </c>
      <c r="F971" s="510">
        <v>400</v>
      </c>
      <c r="G971" s="510">
        <v>175</v>
      </c>
      <c r="H971" s="510">
        <v>6.3899999999999998E-2</v>
      </c>
      <c r="I971" s="510">
        <v>0.152</v>
      </c>
      <c r="J971" s="510">
        <v>1.839</v>
      </c>
      <c r="K971" s="510">
        <v>0.27200000000000002</v>
      </c>
      <c r="L971" s="510">
        <v>1.252</v>
      </c>
      <c r="M971" s="510">
        <v>1.252</v>
      </c>
      <c r="N971" s="510">
        <v>0.16899999999999998</v>
      </c>
      <c r="O971" s="510">
        <v>3.0600000000000002E-2</v>
      </c>
      <c r="P971" s="510">
        <v>1.4999999999999999E-2</v>
      </c>
      <c r="Q971" s="603">
        <v>1.4999999999999999E-2</v>
      </c>
      <c r="R971" s="603">
        <v>1.4999999999999999E-2</v>
      </c>
      <c r="S971" s="510">
        <v>20</v>
      </c>
      <c r="T971" s="510">
        <v>4.3499999999999996</v>
      </c>
      <c r="U971" s="510">
        <v>15.28</v>
      </c>
      <c r="V971" s="510">
        <v>0.41</v>
      </c>
      <c r="W971" s="510"/>
      <c r="X971" s="510"/>
      <c r="Y971" s="510"/>
      <c r="Z971" s="510">
        <v>0.01</v>
      </c>
      <c r="AA971" s="510">
        <v>0.04</v>
      </c>
      <c r="AB971" s="510">
        <v>1.91</v>
      </c>
      <c r="AC971" s="510">
        <v>1.7000000000000001E-2</v>
      </c>
      <c r="AD971" s="510">
        <v>0.48</v>
      </c>
      <c r="AI971"/>
      <c r="AJ971"/>
    </row>
    <row r="972" spans="1:36" ht="45" x14ac:dyDescent="0.25">
      <c r="A972" s="510">
        <v>971</v>
      </c>
      <c r="B972" s="511" t="s">
        <v>1830</v>
      </c>
      <c r="C972" s="599" t="s">
        <v>2263</v>
      </c>
      <c r="D972" s="510">
        <v>50</v>
      </c>
      <c r="E972" s="510">
        <v>3</v>
      </c>
      <c r="F972" s="510">
        <v>380</v>
      </c>
      <c r="G972" s="510">
        <v>164</v>
      </c>
      <c r="H972" s="510">
        <v>6.3899999999999998E-2</v>
      </c>
      <c r="I972" s="510">
        <v>0.152</v>
      </c>
      <c r="J972" s="510">
        <v>1.839</v>
      </c>
      <c r="K972" s="510">
        <v>0.27200000000000002</v>
      </c>
      <c r="L972" s="510">
        <v>1.252</v>
      </c>
      <c r="M972" s="510">
        <v>1.252</v>
      </c>
      <c r="N972" s="510">
        <v>0.16899999999999998</v>
      </c>
      <c r="O972" s="510">
        <v>3.0600000000000002E-2</v>
      </c>
      <c r="P972" s="510">
        <v>1.4999999999999999E-2</v>
      </c>
      <c r="Q972" s="603">
        <v>1.4999999999999999E-2</v>
      </c>
      <c r="R972" s="603">
        <v>1.4999999999999999E-2</v>
      </c>
      <c r="S972" s="510">
        <v>20</v>
      </c>
      <c r="T972" s="510">
        <v>4.3499999999999996</v>
      </c>
      <c r="U972" s="510">
        <v>15.28</v>
      </c>
      <c r="V972" s="510">
        <v>0.41</v>
      </c>
      <c r="W972" s="510"/>
      <c r="X972" s="510"/>
      <c r="Y972" s="510"/>
      <c r="Z972" s="510">
        <v>0.01</v>
      </c>
      <c r="AA972" s="510">
        <v>0.04</v>
      </c>
      <c r="AB972" s="510">
        <v>1.91</v>
      </c>
      <c r="AC972" s="510">
        <v>1.7000000000000001E-2</v>
      </c>
      <c r="AD972" s="510">
        <v>0.48</v>
      </c>
      <c r="AI972"/>
      <c r="AJ972"/>
    </row>
    <row r="973" spans="1:36" ht="45" x14ac:dyDescent="0.25">
      <c r="A973" s="510">
        <v>972</v>
      </c>
      <c r="B973" s="511" t="s">
        <v>1830</v>
      </c>
      <c r="C973" s="599" t="s">
        <v>2268</v>
      </c>
      <c r="D973" s="510">
        <v>50</v>
      </c>
      <c r="E973" s="510">
        <v>3</v>
      </c>
      <c r="F973" s="510">
        <v>400</v>
      </c>
      <c r="G973" s="510">
        <v>169</v>
      </c>
      <c r="H973" s="510">
        <v>6.3899999999999998E-2</v>
      </c>
      <c r="I973" s="510">
        <v>0.152</v>
      </c>
      <c r="J973" s="510">
        <v>1.839</v>
      </c>
      <c r="K973" s="510">
        <v>0.27200000000000002</v>
      </c>
      <c r="L973" s="510">
        <v>1.252</v>
      </c>
      <c r="M973" s="510">
        <v>1.252</v>
      </c>
      <c r="N973" s="510">
        <v>0.16899999999999998</v>
      </c>
      <c r="O973" s="510">
        <v>3.0600000000000002E-2</v>
      </c>
      <c r="P973" s="510">
        <v>1.4999999999999999E-2</v>
      </c>
      <c r="Q973" s="603">
        <v>1.4999999999999999E-2</v>
      </c>
      <c r="R973" s="603">
        <v>1.4999999999999999E-2</v>
      </c>
      <c r="S973" s="510">
        <v>20</v>
      </c>
      <c r="T973" s="510">
        <v>4.3499999999999996</v>
      </c>
      <c r="U973" s="510">
        <v>15.28</v>
      </c>
      <c r="V973" s="510">
        <v>0.41</v>
      </c>
      <c r="W973" s="510"/>
      <c r="X973" s="510"/>
      <c r="Y973" s="510"/>
      <c r="Z973" s="510">
        <v>0.01</v>
      </c>
      <c r="AA973" s="510">
        <v>0.04</v>
      </c>
      <c r="AB973" s="510">
        <v>1.91</v>
      </c>
      <c r="AC973" s="510">
        <v>1.7000000000000001E-2</v>
      </c>
      <c r="AD973" s="510">
        <v>0.48</v>
      </c>
      <c r="AI973"/>
      <c r="AJ973"/>
    </row>
    <row r="974" spans="1:36" ht="30" x14ac:dyDescent="0.25">
      <c r="A974" s="510">
        <v>973</v>
      </c>
      <c r="B974" s="511" t="s">
        <v>1830</v>
      </c>
      <c r="C974" s="599" t="s">
        <v>2269</v>
      </c>
      <c r="D974" s="510">
        <v>50</v>
      </c>
      <c r="E974" s="510">
        <v>3</v>
      </c>
      <c r="F974" s="510">
        <v>380</v>
      </c>
      <c r="G974" s="510">
        <v>155</v>
      </c>
      <c r="H974" s="510">
        <v>6.3899999999999998E-2</v>
      </c>
      <c r="I974" s="510">
        <v>0.152</v>
      </c>
      <c r="J974" s="510">
        <v>1.839</v>
      </c>
      <c r="K974" s="510">
        <v>0.27200000000000002</v>
      </c>
      <c r="L974" s="510">
        <v>1.252</v>
      </c>
      <c r="M974" s="510">
        <v>1.252</v>
      </c>
      <c r="N974" s="510">
        <v>0.16899999999999998</v>
      </c>
      <c r="O974" s="510">
        <v>3.0600000000000002E-2</v>
      </c>
      <c r="P974" s="510">
        <v>1.4999999999999999E-2</v>
      </c>
      <c r="Q974" s="603">
        <v>1.4999999999999999E-2</v>
      </c>
      <c r="R974" s="603">
        <v>1.4999999999999999E-2</v>
      </c>
      <c r="S974" s="510">
        <v>20</v>
      </c>
      <c r="T974" s="510">
        <v>4.3499999999999996</v>
      </c>
      <c r="U974" s="510">
        <v>15.28</v>
      </c>
      <c r="V974" s="510">
        <v>0.41</v>
      </c>
      <c r="W974" s="510"/>
      <c r="X974" s="510"/>
      <c r="Y974" s="510"/>
      <c r="Z974" s="510">
        <v>0.01</v>
      </c>
      <c r="AA974" s="510">
        <v>0.04</v>
      </c>
      <c r="AB974" s="510">
        <v>1.91</v>
      </c>
      <c r="AC974" s="510">
        <v>1.7000000000000001E-2</v>
      </c>
      <c r="AD974" s="510">
        <v>0.48</v>
      </c>
      <c r="AI974"/>
      <c r="AJ974"/>
    </row>
    <row r="975" spans="1:36" ht="30" x14ac:dyDescent="0.25">
      <c r="A975" s="510">
        <v>974</v>
      </c>
      <c r="B975" s="511" t="s">
        <v>1830</v>
      </c>
      <c r="C975" s="599" t="s">
        <v>2269</v>
      </c>
      <c r="D975" s="510">
        <v>50</v>
      </c>
      <c r="E975" s="510">
        <v>3</v>
      </c>
      <c r="F975" s="510">
        <v>400</v>
      </c>
      <c r="G975" s="510">
        <v>160</v>
      </c>
      <c r="H975" s="510">
        <v>6.3899999999999998E-2</v>
      </c>
      <c r="I975" s="510">
        <v>0.152</v>
      </c>
      <c r="J975" s="510">
        <v>1.839</v>
      </c>
      <c r="K975" s="510">
        <v>0.27200000000000002</v>
      </c>
      <c r="L975" s="510">
        <v>1.252</v>
      </c>
      <c r="M975" s="510">
        <v>1.252</v>
      </c>
      <c r="N975" s="510">
        <v>0.16899999999999998</v>
      </c>
      <c r="O975" s="510">
        <v>3.0600000000000002E-2</v>
      </c>
      <c r="P975" s="510">
        <v>1.4999999999999999E-2</v>
      </c>
      <c r="Q975" s="603">
        <v>1.4999999999999999E-2</v>
      </c>
      <c r="R975" s="603">
        <v>1.4999999999999999E-2</v>
      </c>
      <c r="S975" s="510">
        <v>20</v>
      </c>
      <c r="T975" s="510">
        <v>4.3499999999999996</v>
      </c>
      <c r="U975" s="510">
        <v>15.28</v>
      </c>
      <c r="V975" s="510">
        <v>0.41</v>
      </c>
      <c r="W975" s="510"/>
      <c r="X975" s="510"/>
      <c r="Y975" s="510"/>
      <c r="Z975" s="510">
        <v>0.01</v>
      </c>
      <c r="AA975" s="510">
        <v>0.04</v>
      </c>
      <c r="AB975" s="510">
        <v>1.91</v>
      </c>
      <c r="AC975" s="510">
        <v>1.7000000000000001E-2</v>
      </c>
      <c r="AD975" s="510">
        <v>0.48</v>
      </c>
      <c r="AI975"/>
      <c r="AJ975"/>
    </row>
    <row r="976" spans="1:36" ht="30" x14ac:dyDescent="0.25">
      <c r="A976" s="510">
        <v>975</v>
      </c>
      <c r="B976" s="511" t="s">
        <v>1830</v>
      </c>
      <c r="C976" s="599" t="s">
        <v>2270</v>
      </c>
      <c r="D976" s="510">
        <v>50</v>
      </c>
      <c r="E976" s="510">
        <v>3</v>
      </c>
      <c r="F976" s="510">
        <v>380</v>
      </c>
      <c r="G976" s="510">
        <v>140</v>
      </c>
      <c r="H976" s="510">
        <v>6.3899999999999998E-2</v>
      </c>
      <c r="I976" s="510">
        <v>0.152</v>
      </c>
      <c r="J976" s="510">
        <v>1.839</v>
      </c>
      <c r="K976" s="510">
        <v>0.27200000000000002</v>
      </c>
      <c r="L976" s="510">
        <v>1.252</v>
      </c>
      <c r="M976" s="510">
        <v>1.252</v>
      </c>
      <c r="N976" s="510">
        <v>0.16899999999999998</v>
      </c>
      <c r="O976" s="510">
        <v>3.0600000000000002E-2</v>
      </c>
      <c r="P976" s="510">
        <v>1.4999999999999999E-2</v>
      </c>
      <c r="Q976" s="603">
        <v>1.4999999999999999E-2</v>
      </c>
      <c r="R976" s="603">
        <v>1.4999999999999999E-2</v>
      </c>
      <c r="S976" s="510">
        <v>20</v>
      </c>
      <c r="T976" s="510">
        <v>4.3499999999999996</v>
      </c>
      <c r="U976" s="510">
        <v>15.28</v>
      </c>
      <c r="V976" s="510">
        <v>0.41</v>
      </c>
      <c r="W976" s="510"/>
      <c r="X976" s="510"/>
      <c r="Y976" s="510"/>
      <c r="Z976" s="510">
        <v>0.01</v>
      </c>
      <c r="AA976" s="510">
        <v>0.04</v>
      </c>
      <c r="AB976" s="510">
        <v>1.91</v>
      </c>
      <c r="AC976" s="510">
        <v>1.7000000000000001E-2</v>
      </c>
      <c r="AD976" s="510">
        <v>0.48</v>
      </c>
      <c r="AI976"/>
      <c r="AJ976"/>
    </row>
    <row r="977" spans="1:36" ht="30" x14ac:dyDescent="0.25">
      <c r="A977" s="510">
        <v>976</v>
      </c>
      <c r="B977" s="511" t="s">
        <v>1830</v>
      </c>
      <c r="C977" s="599" t="s">
        <v>2270</v>
      </c>
      <c r="D977" s="510">
        <v>50</v>
      </c>
      <c r="E977" s="510">
        <v>3</v>
      </c>
      <c r="F977" s="510">
        <v>400</v>
      </c>
      <c r="G977" s="510">
        <v>145</v>
      </c>
      <c r="H977" s="510">
        <v>6.3899999999999998E-2</v>
      </c>
      <c r="I977" s="510">
        <v>0.152</v>
      </c>
      <c r="J977" s="510">
        <v>1.839</v>
      </c>
      <c r="K977" s="510">
        <v>0.27200000000000002</v>
      </c>
      <c r="L977" s="510">
        <v>1.252</v>
      </c>
      <c r="M977" s="510">
        <v>1.252</v>
      </c>
      <c r="N977" s="510">
        <v>0.16899999999999998</v>
      </c>
      <c r="O977" s="510">
        <v>3.0600000000000002E-2</v>
      </c>
      <c r="P977" s="510">
        <v>1.4999999999999999E-2</v>
      </c>
      <c r="Q977" s="603">
        <v>1.4999999999999999E-2</v>
      </c>
      <c r="R977" s="603">
        <v>1.4999999999999999E-2</v>
      </c>
      <c r="S977" s="510">
        <v>20</v>
      </c>
      <c r="T977" s="510">
        <v>4.3499999999999996</v>
      </c>
      <c r="U977" s="510">
        <v>15.28</v>
      </c>
      <c r="V977" s="510">
        <v>0.41</v>
      </c>
      <c r="W977" s="510"/>
      <c r="X977" s="510"/>
      <c r="Y977" s="510"/>
      <c r="Z977" s="510">
        <v>0.01</v>
      </c>
      <c r="AA977" s="510">
        <v>0.04</v>
      </c>
      <c r="AB977" s="510">
        <v>1.91</v>
      </c>
      <c r="AC977" s="510">
        <v>1.7000000000000001E-2</v>
      </c>
      <c r="AD977" s="510">
        <v>0.48</v>
      </c>
      <c r="AI977"/>
      <c r="AJ977"/>
    </row>
    <row r="978" spans="1:36" ht="30" x14ac:dyDescent="0.25">
      <c r="A978" s="510">
        <v>977</v>
      </c>
      <c r="B978" s="511" t="s">
        <v>1830</v>
      </c>
      <c r="C978" s="599" t="s">
        <v>2271</v>
      </c>
      <c r="D978" s="510">
        <v>50</v>
      </c>
      <c r="E978" s="510">
        <v>3</v>
      </c>
      <c r="F978" s="510">
        <v>380</v>
      </c>
      <c r="G978" s="510">
        <v>124</v>
      </c>
      <c r="H978" s="510">
        <v>6.3899999999999998E-2</v>
      </c>
      <c r="I978" s="510">
        <v>0.152</v>
      </c>
      <c r="J978" s="510">
        <v>1.839</v>
      </c>
      <c r="K978" s="510">
        <v>0.27200000000000002</v>
      </c>
      <c r="L978" s="510">
        <v>1.252</v>
      </c>
      <c r="M978" s="510">
        <v>1.252</v>
      </c>
      <c r="N978" s="510">
        <v>0.16899999999999998</v>
      </c>
      <c r="O978" s="510">
        <v>3.0600000000000002E-2</v>
      </c>
      <c r="P978" s="510">
        <v>1.4999999999999999E-2</v>
      </c>
      <c r="Q978" s="603">
        <v>1.4999999999999999E-2</v>
      </c>
      <c r="R978" s="603">
        <v>1.4999999999999999E-2</v>
      </c>
      <c r="S978" s="510">
        <v>20</v>
      </c>
      <c r="T978" s="510">
        <v>4.3499999999999996</v>
      </c>
      <c r="U978" s="510">
        <v>15.28</v>
      </c>
      <c r="V978" s="510">
        <v>0.41</v>
      </c>
      <c r="W978" s="510"/>
      <c r="X978" s="510"/>
      <c r="Y978" s="510"/>
      <c r="Z978" s="510">
        <v>0.01</v>
      </c>
      <c r="AA978" s="510">
        <v>0.04</v>
      </c>
      <c r="AB978" s="510">
        <v>1.91</v>
      </c>
      <c r="AC978" s="510">
        <v>1.7000000000000001E-2</v>
      </c>
      <c r="AD978" s="510">
        <v>0.48</v>
      </c>
      <c r="AI978"/>
      <c r="AJ978"/>
    </row>
    <row r="979" spans="1:36" ht="30" x14ac:dyDescent="0.25">
      <c r="A979" s="510">
        <v>978</v>
      </c>
      <c r="B979" s="511" t="s">
        <v>1830</v>
      </c>
      <c r="C979" s="599" t="s">
        <v>2271</v>
      </c>
      <c r="D979" s="510">
        <v>50</v>
      </c>
      <c r="E979" s="510">
        <v>3</v>
      </c>
      <c r="F979" s="510">
        <v>400</v>
      </c>
      <c r="G979" s="510">
        <v>128</v>
      </c>
      <c r="H979" s="510">
        <v>6.3899999999999998E-2</v>
      </c>
      <c r="I979" s="510">
        <v>0.152</v>
      </c>
      <c r="J979" s="510">
        <v>1.839</v>
      </c>
      <c r="K979" s="510">
        <v>0.27200000000000002</v>
      </c>
      <c r="L979" s="510">
        <v>1.252</v>
      </c>
      <c r="M979" s="510">
        <v>1.252</v>
      </c>
      <c r="N979" s="510">
        <v>0.16899999999999998</v>
      </c>
      <c r="O979" s="510">
        <v>3.0600000000000002E-2</v>
      </c>
      <c r="P979" s="510">
        <v>1.4999999999999999E-2</v>
      </c>
      <c r="Q979" s="603">
        <v>1.4999999999999999E-2</v>
      </c>
      <c r="R979" s="603">
        <v>1.4999999999999999E-2</v>
      </c>
      <c r="S979" s="510">
        <v>20</v>
      </c>
      <c r="T979" s="510">
        <v>4.3499999999999996</v>
      </c>
      <c r="U979" s="510">
        <v>15.28</v>
      </c>
      <c r="V979" s="510">
        <v>0.41</v>
      </c>
      <c r="W979" s="510"/>
      <c r="X979" s="510"/>
      <c r="Y979" s="510"/>
      <c r="Z979" s="510">
        <v>0.01</v>
      </c>
      <c r="AA979" s="510">
        <v>0.04</v>
      </c>
      <c r="AB979" s="510">
        <v>1.91</v>
      </c>
      <c r="AC979" s="510">
        <v>1.7000000000000001E-2</v>
      </c>
      <c r="AD979" s="510">
        <v>0.48</v>
      </c>
      <c r="AI979"/>
      <c r="AJ979"/>
    </row>
    <row r="980" spans="1:36" ht="45" x14ac:dyDescent="0.25">
      <c r="A980" s="510">
        <v>979</v>
      </c>
      <c r="B980" s="511" t="s">
        <v>1830</v>
      </c>
      <c r="C980" s="599" t="s">
        <v>2272</v>
      </c>
      <c r="D980" s="510">
        <v>50</v>
      </c>
      <c r="E980" s="510">
        <v>3</v>
      </c>
      <c r="F980" s="510">
        <v>380</v>
      </c>
      <c r="G980" s="510">
        <v>96</v>
      </c>
      <c r="H980" s="510">
        <v>6.2899999999999998E-2</v>
      </c>
      <c r="I980" s="510">
        <v>0.19</v>
      </c>
      <c r="J980" s="510">
        <v>2.7539999999999996</v>
      </c>
      <c r="K980" s="510">
        <v>0.251</v>
      </c>
      <c r="L980" s="510">
        <v>1.4469999999999998</v>
      </c>
      <c r="M980" s="510">
        <v>1.4469999999999998</v>
      </c>
      <c r="N980" s="510">
        <v>0.151</v>
      </c>
      <c r="O980" s="510">
        <v>3.5900000000000001E-2</v>
      </c>
      <c r="P980" s="510">
        <v>3.3000000000000002E-2</v>
      </c>
      <c r="Q980" s="603">
        <v>3.3000000000000002E-2</v>
      </c>
      <c r="R980" s="603">
        <v>3.3000000000000002E-2</v>
      </c>
      <c r="S980" s="510">
        <v>20</v>
      </c>
      <c r="T980" s="510">
        <v>2.3919999999999999</v>
      </c>
      <c r="U980" s="510">
        <v>13.47</v>
      </c>
      <c r="V980" s="510">
        <v>0.36</v>
      </c>
      <c r="W980" s="510"/>
      <c r="X980" s="510"/>
      <c r="Y980" s="510"/>
      <c r="Z980" s="510">
        <v>1.2E-2</v>
      </c>
      <c r="AA980" s="510">
        <v>5.6000000000000001E-2</v>
      </c>
      <c r="AB980" s="510">
        <v>0.82</v>
      </c>
      <c r="AC980" s="510">
        <v>1.6E-2</v>
      </c>
      <c r="AD980" s="510">
        <v>0.36</v>
      </c>
      <c r="AI980"/>
      <c r="AJ980"/>
    </row>
    <row r="981" spans="1:36" ht="45" x14ac:dyDescent="0.25">
      <c r="A981" s="510">
        <v>980</v>
      </c>
      <c r="B981" s="511" t="s">
        <v>1830</v>
      </c>
      <c r="C981" s="599" t="s">
        <v>2272</v>
      </c>
      <c r="D981" s="510">
        <v>50</v>
      </c>
      <c r="E981" s="510">
        <v>3</v>
      </c>
      <c r="F981" s="510">
        <v>400</v>
      </c>
      <c r="G981" s="510">
        <v>96</v>
      </c>
      <c r="H981" s="510">
        <v>6.2899999999999998E-2</v>
      </c>
      <c r="I981" s="510">
        <v>0.19</v>
      </c>
      <c r="J981" s="510">
        <v>2.7539999999999996</v>
      </c>
      <c r="K981" s="510">
        <v>0.251</v>
      </c>
      <c r="L981" s="510">
        <v>1.4469999999999998</v>
      </c>
      <c r="M981" s="510">
        <v>1.4469999999999998</v>
      </c>
      <c r="N981" s="510">
        <v>0.151</v>
      </c>
      <c r="O981" s="510">
        <v>3.5900000000000001E-2</v>
      </c>
      <c r="P981" s="510">
        <v>3.3000000000000002E-2</v>
      </c>
      <c r="Q981" s="603">
        <v>3.3000000000000002E-2</v>
      </c>
      <c r="R981" s="603">
        <v>3.3000000000000002E-2</v>
      </c>
      <c r="S981" s="510">
        <v>20</v>
      </c>
      <c r="T981" s="510">
        <v>2.3919999999999999</v>
      </c>
      <c r="U981" s="510">
        <v>13.47</v>
      </c>
      <c r="V981" s="510">
        <v>0.36</v>
      </c>
      <c r="W981" s="510"/>
      <c r="X981" s="510"/>
      <c r="Y981" s="510"/>
      <c r="Z981" s="510">
        <v>1.2E-2</v>
      </c>
      <c r="AA981" s="510">
        <v>5.6000000000000001E-2</v>
      </c>
      <c r="AB981" s="510">
        <v>0.82</v>
      </c>
      <c r="AC981" s="510">
        <v>1.6E-2</v>
      </c>
      <c r="AD981" s="510">
        <v>0.36</v>
      </c>
      <c r="AI981"/>
      <c r="AJ981"/>
    </row>
    <row r="982" spans="1:36" ht="45" x14ac:dyDescent="0.25">
      <c r="A982" s="510">
        <v>981</v>
      </c>
      <c r="B982" s="511" t="s">
        <v>1830</v>
      </c>
      <c r="C982" s="599" t="s">
        <v>2273</v>
      </c>
      <c r="D982" s="510">
        <v>50</v>
      </c>
      <c r="E982" s="510">
        <v>3</v>
      </c>
      <c r="F982" s="510">
        <v>380</v>
      </c>
      <c r="G982" s="510">
        <v>93</v>
      </c>
      <c r="H982" s="510">
        <v>6.2899999999999998E-2</v>
      </c>
      <c r="I982" s="510">
        <v>0.19</v>
      </c>
      <c r="J982" s="510">
        <v>2.7539999999999996</v>
      </c>
      <c r="K982" s="510">
        <v>0.251</v>
      </c>
      <c r="L982" s="510">
        <v>1.4469999999999998</v>
      </c>
      <c r="M982" s="510">
        <v>1.4469999999999998</v>
      </c>
      <c r="N982" s="510">
        <v>0.151</v>
      </c>
      <c r="O982" s="510">
        <v>3.5900000000000001E-2</v>
      </c>
      <c r="P982" s="510">
        <v>3.3000000000000002E-2</v>
      </c>
      <c r="Q982" s="603">
        <v>3.3000000000000002E-2</v>
      </c>
      <c r="R982" s="603">
        <v>3.3000000000000002E-2</v>
      </c>
      <c r="S982" s="510">
        <v>20</v>
      </c>
      <c r="T982" s="510">
        <v>2.3919999999999999</v>
      </c>
      <c r="U982" s="510">
        <v>13.47</v>
      </c>
      <c r="V982" s="510">
        <v>0.36</v>
      </c>
      <c r="W982" s="510"/>
      <c r="X982" s="510"/>
      <c r="Y982" s="510"/>
      <c r="Z982" s="510">
        <v>1.2E-2</v>
      </c>
      <c r="AA982" s="510">
        <v>5.6000000000000001E-2</v>
      </c>
      <c r="AB982" s="510">
        <v>0.82</v>
      </c>
      <c r="AC982" s="510">
        <v>1.6E-2</v>
      </c>
      <c r="AD982" s="510">
        <v>0.36</v>
      </c>
      <c r="AI982"/>
      <c r="AJ982"/>
    </row>
    <row r="983" spans="1:36" ht="45" x14ac:dyDescent="0.25">
      <c r="A983" s="510">
        <v>982</v>
      </c>
      <c r="B983" s="511" t="s">
        <v>1830</v>
      </c>
      <c r="C983" s="599" t="s">
        <v>2273</v>
      </c>
      <c r="D983" s="510">
        <v>50</v>
      </c>
      <c r="E983" s="510">
        <v>3</v>
      </c>
      <c r="F983" s="510">
        <v>400</v>
      </c>
      <c r="G983" s="510">
        <v>93</v>
      </c>
      <c r="H983" s="510">
        <v>6.2899999999999998E-2</v>
      </c>
      <c r="I983" s="510">
        <v>0.19</v>
      </c>
      <c r="J983" s="510">
        <v>2.7539999999999996</v>
      </c>
      <c r="K983" s="510">
        <v>0.251</v>
      </c>
      <c r="L983" s="510">
        <v>1.4469999999999998</v>
      </c>
      <c r="M983" s="510">
        <v>1.4469999999999998</v>
      </c>
      <c r="N983" s="510">
        <v>0.151</v>
      </c>
      <c r="O983" s="510">
        <v>3.5900000000000001E-2</v>
      </c>
      <c r="P983" s="510">
        <v>3.3000000000000002E-2</v>
      </c>
      <c r="Q983" s="603">
        <v>3.3000000000000002E-2</v>
      </c>
      <c r="R983" s="603">
        <v>3.3000000000000002E-2</v>
      </c>
      <c r="S983" s="510">
        <v>20</v>
      </c>
      <c r="T983" s="510">
        <v>2.3919999999999999</v>
      </c>
      <c r="U983" s="510">
        <v>13.47</v>
      </c>
      <c r="V983" s="510">
        <v>0.36</v>
      </c>
      <c r="W983" s="510"/>
      <c r="X983" s="510"/>
      <c r="Y983" s="510"/>
      <c r="Z983" s="510">
        <v>1.2E-2</v>
      </c>
      <c r="AA983" s="510">
        <v>5.6000000000000001E-2</v>
      </c>
      <c r="AB983" s="510">
        <v>0.82</v>
      </c>
      <c r="AC983" s="510">
        <v>1.6E-2</v>
      </c>
      <c r="AD983" s="510">
        <v>0.36</v>
      </c>
      <c r="AI983"/>
      <c r="AJ983"/>
    </row>
    <row r="984" spans="1:36" ht="30" x14ac:dyDescent="0.25">
      <c r="A984" s="510">
        <v>983</v>
      </c>
      <c r="B984" s="511" t="s">
        <v>1830</v>
      </c>
      <c r="C984" s="599" t="s">
        <v>2274</v>
      </c>
      <c r="D984" s="510">
        <v>50</v>
      </c>
      <c r="E984" s="510">
        <v>3</v>
      </c>
      <c r="F984" s="510">
        <v>380</v>
      </c>
      <c r="G984" s="510">
        <v>87.5</v>
      </c>
      <c r="H984" s="510">
        <v>6.2899999999999998E-2</v>
      </c>
      <c r="I984" s="510">
        <v>0.19</v>
      </c>
      <c r="J984" s="510">
        <v>2.7539999999999996</v>
      </c>
      <c r="K984" s="510">
        <v>0.251</v>
      </c>
      <c r="L984" s="510">
        <v>1.4469999999999998</v>
      </c>
      <c r="M984" s="510">
        <v>1.4469999999999998</v>
      </c>
      <c r="N984" s="510">
        <v>0.151</v>
      </c>
      <c r="O984" s="510">
        <v>3.5900000000000001E-2</v>
      </c>
      <c r="P984" s="510">
        <v>3.3000000000000002E-2</v>
      </c>
      <c r="Q984" s="603">
        <v>3.3000000000000002E-2</v>
      </c>
      <c r="R984" s="603">
        <v>3.3000000000000002E-2</v>
      </c>
      <c r="S984" s="510">
        <v>20</v>
      </c>
      <c r="T984" s="510">
        <v>2.3919999999999999</v>
      </c>
      <c r="U984" s="510">
        <v>13.47</v>
      </c>
      <c r="V984" s="510">
        <v>0.36</v>
      </c>
      <c r="W984" s="510"/>
      <c r="X984" s="510"/>
      <c r="Y984" s="510"/>
      <c r="Z984" s="510">
        <v>1.2E-2</v>
      </c>
      <c r="AA984" s="510">
        <v>5.6000000000000001E-2</v>
      </c>
      <c r="AB984" s="510">
        <v>0.82</v>
      </c>
      <c r="AC984" s="510">
        <v>1.6E-2</v>
      </c>
      <c r="AD984" s="510">
        <v>0.36</v>
      </c>
      <c r="AI984"/>
      <c r="AJ984"/>
    </row>
    <row r="985" spans="1:36" ht="30" x14ac:dyDescent="0.25">
      <c r="A985" s="510">
        <v>984</v>
      </c>
      <c r="B985" s="511" t="s">
        <v>1830</v>
      </c>
      <c r="C985" s="599" t="s">
        <v>2274</v>
      </c>
      <c r="D985" s="510">
        <v>50</v>
      </c>
      <c r="E985" s="510">
        <v>3</v>
      </c>
      <c r="F985" s="510">
        <v>400</v>
      </c>
      <c r="G985" s="510">
        <v>87.5</v>
      </c>
      <c r="H985" s="510">
        <v>6.2899999999999998E-2</v>
      </c>
      <c r="I985" s="510">
        <v>0.19</v>
      </c>
      <c r="J985" s="510">
        <v>2.7539999999999996</v>
      </c>
      <c r="K985" s="510">
        <v>0.251</v>
      </c>
      <c r="L985" s="510">
        <v>1.4469999999999998</v>
      </c>
      <c r="M985" s="510">
        <v>1.4469999999999998</v>
      </c>
      <c r="N985" s="510">
        <v>0.151</v>
      </c>
      <c r="O985" s="510">
        <v>3.5900000000000001E-2</v>
      </c>
      <c r="P985" s="510">
        <v>3.3000000000000002E-2</v>
      </c>
      <c r="Q985" s="603">
        <v>3.3000000000000002E-2</v>
      </c>
      <c r="R985" s="603">
        <v>3.3000000000000002E-2</v>
      </c>
      <c r="S985" s="510">
        <v>20</v>
      </c>
      <c r="T985" s="510">
        <v>2.3919999999999999</v>
      </c>
      <c r="U985" s="510">
        <v>13.47</v>
      </c>
      <c r="V985" s="510">
        <v>0.36</v>
      </c>
      <c r="W985" s="510"/>
      <c r="X985" s="510"/>
      <c r="Y985" s="510"/>
      <c r="Z985" s="510">
        <v>1.2E-2</v>
      </c>
      <c r="AA985" s="510">
        <v>5.6000000000000001E-2</v>
      </c>
      <c r="AB985" s="510">
        <v>0.82</v>
      </c>
      <c r="AC985" s="510">
        <v>1.6E-2</v>
      </c>
      <c r="AD985" s="510">
        <v>0.36</v>
      </c>
      <c r="AI985"/>
      <c r="AJ985"/>
    </row>
    <row r="986" spans="1:36" ht="30" x14ac:dyDescent="0.25">
      <c r="A986" s="510">
        <v>985</v>
      </c>
      <c r="B986" s="511" t="s">
        <v>1830</v>
      </c>
      <c r="C986" s="599" t="s">
        <v>2275</v>
      </c>
      <c r="D986" s="510">
        <v>50</v>
      </c>
      <c r="E986" s="510">
        <v>3</v>
      </c>
      <c r="F986" s="510">
        <v>380</v>
      </c>
      <c r="G986" s="510">
        <v>79</v>
      </c>
      <c r="H986" s="510">
        <v>6.2899999999999998E-2</v>
      </c>
      <c r="I986" s="510">
        <v>0.19</v>
      </c>
      <c r="J986" s="510">
        <v>2.7539999999999996</v>
      </c>
      <c r="K986" s="510">
        <v>0.251</v>
      </c>
      <c r="L986" s="510">
        <v>1.4469999999999998</v>
      </c>
      <c r="M986" s="510">
        <v>1.4469999999999998</v>
      </c>
      <c r="N986" s="510">
        <v>0.151</v>
      </c>
      <c r="O986" s="510">
        <v>3.5900000000000001E-2</v>
      </c>
      <c r="P986" s="510">
        <v>3.3000000000000002E-2</v>
      </c>
      <c r="Q986" s="603">
        <v>3.3000000000000002E-2</v>
      </c>
      <c r="R986" s="603">
        <v>3.3000000000000002E-2</v>
      </c>
      <c r="S986" s="510">
        <v>20</v>
      </c>
      <c r="T986" s="510">
        <v>2.3919999999999999</v>
      </c>
      <c r="U986" s="510">
        <v>13.47</v>
      </c>
      <c r="V986" s="510">
        <v>0.36</v>
      </c>
      <c r="W986" s="510"/>
      <c r="X986" s="510"/>
      <c r="Y986" s="510"/>
      <c r="Z986" s="510">
        <v>1.2E-2</v>
      </c>
      <c r="AA986" s="510">
        <v>5.6000000000000001E-2</v>
      </c>
      <c r="AB986" s="510">
        <v>0.82</v>
      </c>
      <c r="AC986" s="510">
        <v>1.6E-2</v>
      </c>
      <c r="AD986" s="510">
        <v>0.36</v>
      </c>
      <c r="AI986"/>
      <c r="AJ986"/>
    </row>
    <row r="987" spans="1:36" ht="30" x14ac:dyDescent="0.25">
      <c r="A987" s="510">
        <v>986</v>
      </c>
      <c r="B987" s="511" t="s">
        <v>1830</v>
      </c>
      <c r="C987" s="599" t="s">
        <v>2275</v>
      </c>
      <c r="D987" s="510">
        <v>50</v>
      </c>
      <c r="E987" s="510">
        <v>3</v>
      </c>
      <c r="F987" s="510">
        <v>400</v>
      </c>
      <c r="G987" s="510">
        <v>79</v>
      </c>
      <c r="H987" s="510">
        <v>6.2899999999999998E-2</v>
      </c>
      <c r="I987" s="510">
        <v>0.19</v>
      </c>
      <c r="J987" s="510">
        <v>2.7539999999999996</v>
      </c>
      <c r="K987" s="510">
        <v>0.251</v>
      </c>
      <c r="L987" s="510">
        <v>1.4469999999999998</v>
      </c>
      <c r="M987" s="510">
        <v>1.4469999999999998</v>
      </c>
      <c r="N987" s="510">
        <v>0.151</v>
      </c>
      <c r="O987" s="510">
        <v>3.5900000000000001E-2</v>
      </c>
      <c r="P987" s="510">
        <v>3.3000000000000002E-2</v>
      </c>
      <c r="Q987" s="603">
        <v>3.3000000000000002E-2</v>
      </c>
      <c r="R987" s="603">
        <v>3.3000000000000002E-2</v>
      </c>
      <c r="S987" s="510">
        <v>20</v>
      </c>
      <c r="T987" s="510">
        <v>2.3919999999999999</v>
      </c>
      <c r="U987" s="510">
        <v>13.47</v>
      </c>
      <c r="V987" s="510">
        <v>0.36</v>
      </c>
      <c r="W987" s="510"/>
      <c r="X987" s="510"/>
      <c r="Y987" s="510"/>
      <c r="Z987" s="510">
        <v>1.2E-2</v>
      </c>
      <c r="AA987" s="510">
        <v>5.6000000000000001E-2</v>
      </c>
      <c r="AB987" s="510">
        <v>0.82</v>
      </c>
      <c r="AC987" s="510">
        <v>1.6E-2</v>
      </c>
      <c r="AD987" s="510">
        <v>0.36</v>
      </c>
      <c r="AI987"/>
      <c r="AJ987"/>
    </row>
    <row r="988" spans="1:36" ht="30" x14ac:dyDescent="0.25">
      <c r="A988" s="510">
        <v>987</v>
      </c>
      <c r="B988" s="511" t="s">
        <v>1830</v>
      </c>
      <c r="C988" s="599" t="s">
        <v>2276</v>
      </c>
      <c r="D988" s="510">
        <v>50</v>
      </c>
      <c r="E988" s="510">
        <v>3</v>
      </c>
      <c r="F988" s="510">
        <v>380</v>
      </c>
      <c r="G988" s="510">
        <v>70</v>
      </c>
      <c r="H988" s="510">
        <v>6.2899999999999998E-2</v>
      </c>
      <c r="I988" s="510">
        <v>0.19</v>
      </c>
      <c r="J988" s="510">
        <v>2.7539999999999996</v>
      </c>
      <c r="K988" s="510">
        <v>0.251</v>
      </c>
      <c r="L988" s="510">
        <v>1.4469999999999998</v>
      </c>
      <c r="M988" s="510">
        <v>1.4469999999999998</v>
      </c>
      <c r="N988" s="510">
        <v>0.151</v>
      </c>
      <c r="O988" s="510">
        <v>3.5900000000000001E-2</v>
      </c>
      <c r="P988" s="510">
        <v>3.3000000000000002E-2</v>
      </c>
      <c r="Q988" s="603">
        <v>3.3000000000000002E-2</v>
      </c>
      <c r="R988" s="603">
        <v>3.3000000000000002E-2</v>
      </c>
      <c r="S988" s="510">
        <v>20</v>
      </c>
      <c r="T988" s="510">
        <v>2.3919999999999999</v>
      </c>
      <c r="U988" s="510">
        <v>13.47</v>
      </c>
      <c r="V988" s="510">
        <v>0.36</v>
      </c>
      <c r="W988" s="510"/>
      <c r="X988" s="510"/>
      <c r="Y988" s="510"/>
      <c r="Z988" s="510">
        <v>1.2E-2</v>
      </c>
      <c r="AA988" s="510">
        <v>5.6000000000000001E-2</v>
      </c>
      <c r="AB988" s="510">
        <v>0.82</v>
      </c>
      <c r="AC988" s="510">
        <v>1.6E-2</v>
      </c>
      <c r="AD988" s="510">
        <v>0.36</v>
      </c>
      <c r="AI988"/>
      <c r="AJ988"/>
    </row>
    <row r="989" spans="1:36" ht="30" x14ac:dyDescent="0.25">
      <c r="A989" s="510">
        <v>988</v>
      </c>
      <c r="B989" s="511" t="s">
        <v>1830</v>
      </c>
      <c r="C989" s="599" t="s">
        <v>2276</v>
      </c>
      <c r="D989" s="510">
        <v>50</v>
      </c>
      <c r="E989" s="510">
        <v>3</v>
      </c>
      <c r="F989" s="510">
        <v>400</v>
      </c>
      <c r="G989" s="510">
        <v>70</v>
      </c>
      <c r="H989" s="510">
        <v>6.2899999999999998E-2</v>
      </c>
      <c r="I989" s="510">
        <v>0.19</v>
      </c>
      <c r="J989" s="510">
        <v>2.7539999999999996</v>
      </c>
      <c r="K989" s="510">
        <v>0.251</v>
      </c>
      <c r="L989" s="510">
        <v>1.4469999999999998</v>
      </c>
      <c r="M989" s="510">
        <v>1.4469999999999998</v>
      </c>
      <c r="N989" s="510">
        <v>0.151</v>
      </c>
      <c r="O989" s="510">
        <v>3.5900000000000001E-2</v>
      </c>
      <c r="P989" s="510">
        <v>3.3000000000000002E-2</v>
      </c>
      <c r="Q989" s="603">
        <v>3.3000000000000002E-2</v>
      </c>
      <c r="R989" s="603">
        <v>3.3000000000000002E-2</v>
      </c>
      <c r="S989" s="510">
        <v>20</v>
      </c>
      <c r="T989" s="510">
        <v>2.3919999999999999</v>
      </c>
      <c r="U989" s="510">
        <v>13.47</v>
      </c>
      <c r="V989" s="510">
        <v>0.36</v>
      </c>
      <c r="W989" s="510"/>
      <c r="X989" s="510"/>
      <c r="Y989" s="510"/>
      <c r="Z989" s="510">
        <v>1.2E-2</v>
      </c>
      <c r="AA989" s="510">
        <v>5.6000000000000001E-2</v>
      </c>
      <c r="AB989" s="510">
        <v>0.82</v>
      </c>
      <c r="AC989" s="510">
        <v>1.6E-2</v>
      </c>
      <c r="AD989" s="510">
        <v>0.36</v>
      </c>
      <c r="AI989"/>
      <c r="AJ989"/>
    </row>
    <row r="990" spans="1:36" ht="45" x14ac:dyDescent="0.25">
      <c r="A990" s="510">
        <v>989</v>
      </c>
      <c r="B990" s="511" t="s">
        <v>1830</v>
      </c>
      <c r="C990" s="599" t="s">
        <v>2277</v>
      </c>
      <c r="D990" s="510">
        <v>50</v>
      </c>
      <c r="E990" s="510">
        <v>3</v>
      </c>
      <c r="F990" s="510">
        <v>380</v>
      </c>
      <c r="G990" s="510">
        <v>110</v>
      </c>
      <c r="H990" s="510">
        <v>5.0999999999999997E-2</v>
      </c>
      <c r="I990" s="510">
        <v>0.156</v>
      </c>
      <c r="J990" s="510">
        <v>2.0499999999999998</v>
      </c>
      <c r="K990" s="510">
        <v>0.27800000000000002</v>
      </c>
      <c r="L990" s="510">
        <v>1.3340000000000001</v>
      </c>
      <c r="M990" s="510">
        <v>1.3340000000000001</v>
      </c>
      <c r="N990" s="510">
        <v>0.16</v>
      </c>
      <c r="O990" s="510">
        <v>3.6699999999999997E-2</v>
      </c>
      <c r="P990" s="510">
        <v>2.7E-2</v>
      </c>
      <c r="Q990" s="603">
        <v>2.7E-2</v>
      </c>
      <c r="R990" s="603">
        <v>2.7E-2</v>
      </c>
      <c r="S990" s="510">
        <v>20</v>
      </c>
      <c r="T990" s="510">
        <v>2.8439999999999999</v>
      </c>
      <c r="U990" s="510">
        <v>13.47</v>
      </c>
      <c r="V990" s="510">
        <v>0.36</v>
      </c>
      <c r="W990" s="510"/>
      <c r="X990" s="510"/>
      <c r="Y990" s="510"/>
      <c r="Z990" s="510">
        <v>1.4E-2</v>
      </c>
      <c r="AA990" s="510">
        <v>5.8999999999999997E-2</v>
      </c>
      <c r="AB990" s="510">
        <v>0.77</v>
      </c>
      <c r="AC990" s="510">
        <v>1.7999999999999999E-2</v>
      </c>
      <c r="AD990" s="510">
        <v>0.49</v>
      </c>
      <c r="AI990"/>
      <c r="AJ990"/>
    </row>
    <row r="991" spans="1:36" ht="45" x14ac:dyDescent="0.25">
      <c r="A991" s="510">
        <v>990</v>
      </c>
      <c r="B991" s="511" t="s">
        <v>1830</v>
      </c>
      <c r="C991" s="599" t="s">
        <v>2277</v>
      </c>
      <c r="D991" s="510">
        <v>50</v>
      </c>
      <c r="E991" s="510">
        <v>3</v>
      </c>
      <c r="F991" s="510">
        <v>400</v>
      </c>
      <c r="G991" s="510">
        <v>110</v>
      </c>
      <c r="H991" s="510">
        <v>5.0999999999999997E-2</v>
      </c>
      <c r="I991" s="510">
        <v>0.156</v>
      </c>
      <c r="J991" s="510">
        <v>2.0499999999999998</v>
      </c>
      <c r="K991" s="510">
        <v>0.27800000000000002</v>
      </c>
      <c r="L991" s="510">
        <v>1.3340000000000001</v>
      </c>
      <c r="M991" s="510">
        <v>1.3340000000000001</v>
      </c>
      <c r="N991" s="510">
        <v>0.16</v>
      </c>
      <c r="O991" s="510">
        <v>3.6699999999999997E-2</v>
      </c>
      <c r="P991" s="510">
        <v>2.7E-2</v>
      </c>
      <c r="Q991" s="603">
        <v>2.7E-2</v>
      </c>
      <c r="R991" s="603">
        <v>2.7E-2</v>
      </c>
      <c r="S991" s="510">
        <v>20</v>
      </c>
      <c r="T991" s="510">
        <v>2.8439999999999999</v>
      </c>
      <c r="U991" s="510">
        <v>13.47</v>
      </c>
      <c r="V991" s="510">
        <v>0.36</v>
      </c>
      <c r="W991" s="510"/>
      <c r="X991" s="510"/>
      <c r="Y991" s="510"/>
      <c r="Z991" s="510">
        <v>1.4E-2</v>
      </c>
      <c r="AA991" s="510">
        <v>5.8999999999999997E-2</v>
      </c>
      <c r="AB991" s="510">
        <v>0.77</v>
      </c>
      <c r="AC991" s="510">
        <v>1.7999999999999999E-2</v>
      </c>
      <c r="AD991" s="510">
        <v>0.49</v>
      </c>
      <c r="AI991"/>
      <c r="AJ991"/>
    </row>
    <row r="992" spans="1:36" ht="45" x14ac:dyDescent="0.25">
      <c r="A992" s="510">
        <v>991</v>
      </c>
      <c r="B992" s="511" t="s">
        <v>1830</v>
      </c>
      <c r="C992" s="599" t="s">
        <v>2278</v>
      </c>
      <c r="D992" s="510">
        <v>50</v>
      </c>
      <c r="E992" s="510">
        <v>3</v>
      </c>
      <c r="F992" s="510">
        <v>380</v>
      </c>
      <c r="G992" s="510">
        <v>105</v>
      </c>
      <c r="H992" s="510">
        <v>5.0999999999999997E-2</v>
      </c>
      <c r="I992" s="510">
        <v>0.156</v>
      </c>
      <c r="J992" s="510">
        <v>2.0499999999999998</v>
      </c>
      <c r="K992" s="510">
        <v>0.27800000000000002</v>
      </c>
      <c r="L992" s="510">
        <v>1.3340000000000001</v>
      </c>
      <c r="M992" s="510">
        <v>1.3340000000000001</v>
      </c>
      <c r="N992" s="510">
        <v>0.16</v>
      </c>
      <c r="O992" s="510">
        <v>3.6699999999999997E-2</v>
      </c>
      <c r="P992" s="510">
        <v>2.7E-2</v>
      </c>
      <c r="Q992" s="603">
        <v>2.7E-2</v>
      </c>
      <c r="R992" s="603">
        <v>2.7E-2</v>
      </c>
      <c r="S992" s="510">
        <v>20</v>
      </c>
      <c r="T992" s="510">
        <v>2.8439999999999999</v>
      </c>
      <c r="U992" s="510">
        <v>13.47</v>
      </c>
      <c r="V992" s="510">
        <v>0.36</v>
      </c>
      <c r="W992" s="510"/>
      <c r="X992" s="510"/>
      <c r="Y992" s="510"/>
      <c r="Z992" s="510">
        <v>1.4E-2</v>
      </c>
      <c r="AA992" s="510">
        <v>5.8999999999999997E-2</v>
      </c>
      <c r="AB992" s="510">
        <v>0.77</v>
      </c>
      <c r="AC992" s="510">
        <v>1.7999999999999999E-2</v>
      </c>
      <c r="AD992" s="510">
        <v>0.49</v>
      </c>
      <c r="AI992"/>
      <c r="AJ992"/>
    </row>
    <row r="993" spans="1:36" ht="45" x14ac:dyDescent="0.25">
      <c r="A993" s="510">
        <v>992</v>
      </c>
      <c r="B993" s="511" t="s">
        <v>1830</v>
      </c>
      <c r="C993" s="599" t="s">
        <v>2278</v>
      </c>
      <c r="D993" s="510">
        <v>50</v>
      </c>
      <c r="E993" s="510">
        <v>3</v>
      </c>
      <c r="F993" s="510">
        <v>400</v>
      </c>
      <c r="G993" s="510">
        <v>105</v>
      </c>
      <c r="H993" s="510">
        <v>5.0999999999999997E-2</v>
      </c>
      <c r="I993" s="510">
        <v>0.156</v>
      </c>
      <c r="J993" s="510">
        <v>2.0499999999999998</v>
      </c>
      <c r="K993" s="510">
        <v>0.27800000000000002</v>
      </c>
      <c r="L993" s="510">
        <v>1.3340000000000001</v>
      </c>
      <c r="M993" s="510">
        <v>1.3340000000000001</v>
      </c>
      <c r="N993" s="510">
        <v>0.16</v>
      </c>
      <c r="O993" s="510">
        <v>3.6699999999999997E-2</v>
      </c>
      <c r="P993" s="510">
        <v>2.7E-2</v>
      </c>
      <c r="Q993" s="603">
        <v>2.7E-2</v>
      </c>
      <c r="R993" s="603">
        <v>2.7E-2</v>
      </c>
      <c r="S993" s="510">
        <v>20</v>
      </c>
      <c r="T993" s="510">
        <v>2.8439999999999999</v>
      </c>
      <c r="U993" s="510">
        <v>13.47</v>
      </c>
      <c r="V993" s="510">
        <v>0.36</v>
      </c>
      <c r="W993" s="510"/>
      <c r="X993" s="510"/>
      <c r="Y993" s="510"/>
      <c r="Z993" s="510">
        <v>1.4E-2</v>
      </c>
      <c r="AA993" s="510">
        <v>5.8999999999999997E-2</v>
      </c>
      <c r="AB993" s="510">
        <v>0.77</v>
      </c>
      <c r="AC993" s="510">
        <v>1.7999999999999999E-2</v>
      </c>
      <c r="AD993" s="510">
        <v>0.49</v>
      </c>
      <c r="AI993"/>
      <c r="AJ993"/>
    </row>
    <row r="994" spans="1:36" ht="30" x14ac:dyDescent="0.25">
      <c r="A994" s="510">
        <v>993</v>
      </c>
      <c r="B994" s="511" t="s">
        <v>1830</v>
      </c>
      <c r="C994" s="599" t="s">
        <v>2279</v>
      </c>
      <c r="D994" s="510">
        <v>50</v>
      </c>
      <c r="E994" s="510">
        <v>3</v>
      </c>
      <c r="F994" s="510">
        <v>380</v>
      </c>
      <c r="G994" s="510">
        <v>100</v>
      </c>
      <c r="H994" s="510">
        <v>5.0999999999999997E-2</v>
      </c>
      <c r="I994" s="510">
        <v>0.156</v>
      </c>
      <c r="J994" s="510">
        <v>2.0499999999999998</v>
      </c>
      <c r="K994" s="510">
        <v>0.27800000000000002</v>
      </c>
      <c r="L994" s="510">
        <v>1.3340000000000001</v>
      </c>
      <c r="M994" s="510">
        <v>1.3340000000000001</v>
      </c>
      <c r="N994" s="510">
        <v>0.16</v>
      </c>
      <c r="O994" s="510">
        <v>3.6699999999999997E-2</v>
      </c>
      <c r="P994" s="510">
        <v>2.7E-2</v>
      </c>
      <c r="Q994" s="603">
        <v>2.7E-2</v>
      </c>
      <c r="R994" s="603">
        <v>2.7E-2</v>
      </c>
      <c r="S994" s="510">
        <v>20</v>
      </c>
      <c r="T994" s="510">
        <v>2.8439999999999999</v>
      </c>
      <c r="U994" s="510">
        <v>13.47</v>
      </c>
      <c r="V994" s="510">
        <v>0.36</v>
      </c>
      <c r="W994" s="510"/>
      <c r="X994" s="510"/>
      <c r="Y994" s="510"/>
      <c r="Z994" s="510">
        <v>1.4E-2</v>
      </c>
      <c r="AA994" s="510">
        <v>5.8999999999999997E-2</v>
      </c>
      <c r="AB994" s="510">
        <v>0.77</v>
      </c>
      <c r="AC994" s="510">
        <v>1.7999999999999999E-2</v>
      </c>
      <c r="AD994" s="510">
        <v>0.49</v>
      </c>
      <c r="AI994"/>
      <c r="AJ994"/>
    </row>
    <row r="995" spans="1:36" ht="30" x14ac:dyDescent="0.25">
      <c r="A995" s="510">
        <v>994</v>
      </c>
      <c r="B995" s="511" t="s">
        <v>1830</v>
      </c>
      <c r="C995" s="599" t="s">
        <v>2279</v>
      </c>
      <c r="D995" s="510">
        <v>50</v>
      </c>
      <c r="E995" s="510">
        <v>3</v>
      </c>
      <c r="F995" s="510">
        <v>400</v>
      </c>
      <c r="G995" s="510">
        <v>100</v>
      </c>
      <c r="H995" s="510">
        <v>5.0999999999999997E-2</v>
      </c>
      <c r="I995" s="510">
        <v>0.156</v>
      </c>
      <c r="J995" s="510">
        <v>2.0499999999999998</v>
      </c>
      <c r="K995" s="510">
        <v>0.27800000000000002</v>
      </c>
      <c r="L995" s="510">
        <v>1.3340000000000001</v>
      </c>
      <c r="M995" s="510">
        <v>1.3340000000000001</v>
      </c>
      <c r="N995" s="510">
        <v>0.16</v>
      </c>
      <c r="O995" s="510">
        <v>3.6699999999999997E-2</v>
      </c>
      <c r="P995" s="510">
        <v>2.7E-2</v>
      </c>
      <c r="Q995" s="603">
        <v>2.7E-2</v>
      </c>
      <c r="R995" s="603">
        <v>2.7E-2</v>
      </c>
      <c r="S995" s="510">
        <v>20</v>
      </c>
      <c r="T995" s="510">
        <v>2.8439999999999999</v>
      </c>
      <c r="U995" s="510">
        <v>13.47</v>
      </c>
      <c r="V995" s="510">
        <v>0.36</v>
      </c>
      <c r="W995" s="510"/>
      <c r="X995" s="510"/>
      <c r="Y995" s="510"/>
      <c r="Z995" s="510">
        <v>1.4E-2</v>
      </c>
      <c r="AA995" s="510">
        <v>5.8999999999999997E-2</v>
      </c>
      <c r="AB995" s="510">
        <v>0.77</v>
      </c>
      <c r="AC995" s="510">
        <v>1.7999999999999999E-2</v>
      </c>
      <c r="AD995" s="510">
        <v>0.49</v>
      </c>
      <c r="AI995"/>
      <c r="AJ995"/>
    </row>
    <row r="996" spans="1:36" ht="30" x14ac:dyDescent="0.25">
      <c r="A996" s="510">
        <v>995</v>
      </c>
      <c r="B996" s="511" t="s">
        <v>1830</v>
      </c>
      <c r="C996" s="599" t="s">
        <v>2280</v>
      </c>
      <c r="D996" s="510">
        <v>50</v>
      </c>
      <c r="E996" s="510">
        <v>3</v>
      </c>
      <c r="F996" s="510">
        <v>380</v>
      </c>
      <c r="G996" s="510">
        <v>90</v>
      </c>
      <c r="H996" s="510">
        <v>5.0999999999999997E-2</v>
      </c>
      <c r="I996" s="510">
        <v>0.156</v>
      </c>
      <c r="J996" s="510">
        <v>2.0499999999999998</v>
      </c>
      <c r="K996" s="510">
        <v>0.27800000000000002</v>
      </c>
      <c r="L996" s="510">
        <v>1.3340000000000001</v>
      </c>
      <c r="M996" s="510">
        <v>1.3340000000000001</v>
      </c>
      <c r="N996" s="510">
        <v>0.16</v>
      </c>
      <c r="O996" s="510">
        <v>3.6699999999999997E-2</v>
      </c>
      <c r="P996" s="510">
        <v>2.7E-2</v>
      </c>
      <c r="Q996" s="603">
        <v>2.7E-2</v>
      </c>
      <c r="R996" s="603">
        <v>2.7E-2</v>
      </c>
      <c r="S996" s="510">
        <v>20</v>
      </c>
      <c r="T996" s="510">
        <v>2.8439999999999999</v>
      </c>
      <c r="U996" s="510">
        <v>13.47</v>
      </c>
      <c r="V996" s="510">
        <v>0.36</v>
      </c>
      <c r="W996" s="510"/>
      <c r="X996" s="510"/>
      <c r="Y996" s="510"/>
      <c r="Z996" s="510">
        <v>1.4E-2</v>
      </c>
      <c r="AA996" s="510">
        <v>5.8999999999999997E-2</v>
      </c>
      <c r="AB996" s="510">
        <v>0.77</v>
      </c>
      <c r="AC996" s="510">
        <v>1.7999999999999999E-2</v>
      </c>
      <c r="AD996" s="510">
        <v>0.49</v>
      </c>
      <c r="AI996"/>
      <c r="AJ996"/>
    </row>
    <row r="997" spans="1:36" ht="30" x14ac:dyDescent="0.25">
      <c r="A997" s="510">
        <v>996</v>
      </c>
      <c r="B997" s="511" t="s">
        <v>1830</v>
      </c>
      <c r="C997" s="599" t="s">
        <v>2280</v>
      </c>
      <c r="D997" s="510">
        <v>50</v>
      </c>
      <c r="E997" s="510">
        <v>3</v>
      </c>
      <c r="F997" s="510">
        <v>400</v>
      </c>
      <c r="G997" s="510">
        <v>90</v>
      </c>
      <c r="H997" s="510">
        <v>5.0999999999999997E-2</v>
      </c>
      <c r="I997" s="510">
        <v>0.156</v>
      </c>
      <c r="J997" s="510">
        <v>2.0499999999999998</v>
      </c>
      <c r="K997" s="510">
        <v>0.27800000000000002</v>
      </c>
      <c r="L997" s="510">
        <v>1.3340000000000001</v>
      </c>
      <c r="M997" s="510">
        <v>1.3340000000000001</v>
      </c>
      <c r="N997" s="510">
        <v>0.16</v>
      </c>
      <c r="O997" s="510">
        <v>3.6699999999999997E-2</v>
      </c>
      <c r="P997" s="510">
        <v>2.7E-2</v>
      </c>
      <c r="Q997" s="603">
        <v>2.7E-2</v>
      </c>
      <c r="R997" s="603">
        <v>2.7E-2</v>
      </c>
      <c r="S997" s="510">
        <v>20</v>
      </c>
      <c r="T997" s="510">
        <v>2.8439999999999999</v>
      </c>
      <c r="U997" s="510">
        <v>13.47</v>
      </c>
      <c r="V997" s="510">
        <v>0.36</v>
      </c>
      <c r="W997" s="510"/>
      <c r="X997" s="510"/>
      <c r="Y997" s="510"/>
      <c r="Z997" s="510">
        <v>1.4E-2</v>
      </c>
      <c r="AA997" s="510">
        <v>5.8999999999999997E-2</v>
      </c>
      <c r="AB997" s="510">
        <v>0.77</v>
      </c>
      <c r="AC997" s="510">
        <v>1.7999999999999999E-2</v>
      </c>
      <c r="AD997" s="510">
        <v>0.49</v>
      </c>
      <c r="AI997"/>
      <c r="AJ997"/>
    </row>
    <row r="998" spans="1:36" ht="30" x14ac:dyDescent="0.25">
      <c r="A998" s="510">
        <v>997</v>
      </c>
      <c r="B998" s="511" t="s">
        <v>1830</v>
      </c>
      <c r="C998" s="599" t="s">
        <v>2281</v>
      </c>
      <c r="D998" s="510">
        <v>50</v>
      </c>
      <c r="E998" s="510">
        <v>3</v>
      </c>
      <c r="F998" s="510">
        <v>380</v>
      </c>
      <c r="G998" s="510">
        <v>80</v>
      </c>
      <c r="H998" s="510">
        <v>5.0999999999999997E-2</v>
      </c>
      <c r="I998" s="510">
        <v>0.156</v>
      </c>
      <c r="J998" s="510">
        <v>2.0499999999999998</v>
      </c>
      <c r="K998" s="510">
        <v>0.27800000000000002</v>
      </c>
      <c r="L998" s="510">
        <v>1.3340000000000001</v>
      </c>
      <c r="M998" s="510">
        <v>1.3340000000000001</v>
      </c>
      <c r="N998" s="510">
        <v>0.16</v>
      </c>
      <c r="O998" s="510">
        <v>3.6699999999999997E-2</v>
      </c>
      <c r="P998" s="510">
        <v>2.7E-2</v>
      </c>
      <c r="Q998" s="603">
        <v>2.7E-2</v>
      </c>
      <c r="R998" s="603">
        <v>2.7E-2</v>
      </c>
      <c r="S998" s="510">
        <v>20</v>
      </c>
      <c r="T998" s="510">
        <v>2.8439999999999999</v>
      </c>
      <c r="U998" s="510">
        <v>13.47</v>
      </c>
      <c r="V998" s="510">
        <v>0.36</v>
      </c>
      <c r="W998" s="510"/>
      <c r="X998" s="510"/>
      <c r="Y998" s="510"/>
      <c r="Z998" s="510">
        <v>1.4E-2</v>
      </c>
      <c r="AA998" s="510">
        <v>5.8999999999999997E-2</v>
      </c>
      <c r="AB998" s="510">
        <v>0.77</v>
      </c>
      <c r="AC998" s="510">
        <v>1.7999999999999999E-2</v>
      </c>
      <c r="AD998" s="510">
        <v>0.49</v>
      </c>
      <c r="AI998"/>
      <c r="AJ998"/>
    </row>
    <row r="999" spans="1:36" ht="30" x14ac:dyDescent="0.25">
      <c r="A999" s="510">
        <v>998</v>
      </c>
      <c r="B999" s="511" t="s">
        <v>1830</v>
      </c>
      <c r="C999" s="599" t="s">
        <v>2281</v>
      </c>
      <c r="D999" s="510">
        <v>50</v>
      </c>
      <c r="E999" s="510">
        <v>3</v>
      </c>
      <c r="F999" s="510">
        <v>400</v>
      </c>
      <c r="G999" s="510">
        <v>80</v>
      </c>
      <c r="H999" s="510">
        <v>5.0999999999999997E-2</v>
      </c>
      <c r="I999" s="510">
        <v>0.156</v>
      </c>
      <c r="J999" s="510">
        <v>2.0499999999999998</v>
      </c>
      <c r="K999" s="510">
        <v>0.27800000000000002</v>
      </c>
      <c r="L999" s="510">
        <v>1.3340000000000001</v>
      </c>
      <c r="M999" s="510">
        <v>1.3340000000000001</v>
      </c>
      <c r="N999" s="510">
        <v>0.16</v>
      </c>
      <c r="O999" s="510">
        <v>3.6699999999999997E-2</v>
      </c>
      <c r="P999" s="510">
        <v>2.7E-2</v>
      </c>
      <c r="Q999" s="603">
        <v>2.7E-2</v>
      </c>
      <c r="R999" s="603">
        <v>2.7E-2</v>
      </c>
      <c r="S999" s="510">
        <v>20</v>
      </c>
      <c r="T999" s="510">
        <v>2.8439999999999999</v>
      </c>
      <c r="U999" s="510">
        <v>13.47</v>
      </c>
      <c r="V999" s="510">
        <v>0.36</v>
      </c>
      <c r="W999" s="510"/>
      <c r="X999" s="510"/>
      <c r="Y999" s="510"/>
      <c r="Z999" s="510">
        <v>1.4E-2</v>
      </c>
      <c r="AA999" s="510">
        <v>5.8999999999999997E-2</v>
      </c>
      <c r="AB999" s="510">
        <v>0.77</v>
      </c>
      <c r="AC999" s="510">
        <v>1.7999999999999999E-2</v>
      </c>
      <c r="AD999" s="510">
        <v>0.49</v>
      </c>
      <c r="AI999"/>
      <c r="AJ999"/>
    </row>
    <row r="1000" spans="1:36" ht="45" x14ac:dyDescent="0.25">
      <c r="A1000" s="510">
        <v>999</v>
      </c>
      <c r="B1000" s="511" t="s">
        <v>1830</v>
      </c>
      <c r="C1000" s="599" t="s">
        <v>2282</v>
      </c>
      <c r="D1000" s="510">
        <v>50</v>
      </c>
      <c r="E1000" s="510">
        <v>3</v>
      </c>
      <c r="F1000" s="510">
        <v>380</v>
      </c>
      <c r="G1000" s="510">
        <v>137</v>
      </c>
      <c r="H1000" s="510">
        <v>5.9500000000000004E-2</v>
      </c>
      <c r="I1000" s="510">
        <v>0.183</v>
      </c>
      <c r="J1000" s="510">
        <v>2.391</v>
      </c>
      <c r="K1000" s="510">
        <v>0.32500000000000001</v>
      </c>
      <c r="L1000" s="510">
        <v>1.5569999999999999</v>
      </c>
      <c r="M1000" s="510">
        <v>1.5569999999999999</v>
      </c>
      <c r="N1000" s="510">
        <v>0.187</v>
      </c>
      <c r="O1000" s="510">
        <v>4.2900000000000001E-2</v>
      </c>
      <c r="P1000" s="510">
        <v>2.1000000000000001E-2</v>
      </c>
      <c r="Q1000" s="603">
        <v>2.1000000000000001E-2</v>
      </c>
      <c r="R1000" s="603">
        <v>2.1000000000000001E-2</v>
      </c>
      <c r="S1000" s="510">
        <v>20</v>
      </c>
      <c r="T1000" s="510">
        <v>3.09</v>
      </c>
      <c r="U1000" s="510">
        <v>13.47</v>
      </c>
      <c r="V1000" s="510">
        <v>0.36</v>
      </c>
      <c r="W1000" s="510"/>
      <c r="X1000" s="510"/>
      <c r="Y1000" s="510"/>
      <c r="Z1000" s="510">
        <v>1.7000000000000001E-2</v>
      </c>
      <c r="AA1000" s="510">
        <v>6.9000000000000006E-2</v>
      </c>
      <c r="AB1000" s="510">
        <v>0.9</v>
      </c>
      <c r="AC1000" s="510">
        <v>2.1000000000000001E-2</v>
      </c>
      <c r="AD1000" s="510">
        <v>0.42</v>
      </c>
      <c r="AI1000"/>
      <c r="AJ1000"/>
    </row>
    <row r="1001" spans="1:36" ht="45" x14ac:dyDescent="0.25">
      <c r="A1001" s="510">
        <v>1000</v>
      </c>
      <c r="B1001" s="511" t="s">
        <v>1830</v>
      </c>
      <c r="C1001" s="599" t="s">
        <v>2282</v>
      </c>
      <c r="D1001" s="510">
        <v>50</v>
      </c>
      <c r="E1001" s="510">
        <v>3</v>
      </c>
      <c r="F1001" s="510">
        <v>400</v>
      </c>
      <c r="G1001" s="510">
        <v>137</v>
      </c>
      <c r="H1001" s="510">
        <v>5.9500000000000004E-2</v>
      </c>
      <c r="I1001" s="510">
        <v>0.183</v>
      </c>
      <c r="J1001" s="510">
        <v>2.391</v>
      </c>
      <c r="K1001" s="510">
        <v>0.32500000000000001</v>
      </c>
      <c r="L1001" s="510">
        <v>1.5569999999999999</v>
      </c>
      <c r="M1001" s="510">
        <v>1.5569999999999999</v>
      </c>
      <c r="N1001" s="510">
        <v>0.187</v>
      </c>
      <c r="O1001" s="510">
        <v>4.2900000000000001E-2</v>
      </c>
      <c r="P1001" s="510">
        <v>2.1000000000000001E-2</v>
      </c>
      <c r="Q1001" s="603">
        <v>2.1000000000000001E-2</v>
      </c>
      <c r="R1001" s="603">
        <v>2.1000000000000001E-2</v>
      </c>
      <c r="S1001" s="510">
        <v>20</v>
      </c>
      <c r="T1001" s="510">
        <v>3.09</v>
      </c>
      <c r="U1001" s="510">
        <v>13.47</v>
      </c>
      <c r="V1001" s="510">
        <v>0.36</v>
      </c>
      <c r="W1001" s="510"/>
      <c r="X1001" s="510"/>
      <c r="Y1001" s="510"/>
      <c r="Z1001" s="510">
        <v>1.7000000000000001E-2</v>
      </c>
      <c r="AA1001" s="510">
        <v>6.9000000000000006E-2</v>
      </c>
      <c r="AB1001" s="510">
        <v>0.9</v>
      </c>
      <c r="AC1001" s="510">
        <v>2.1000000000000001E-2</v>
      </c>
      <c r="AD1001" s="510">
        <v>0.42</v>
      </c>
      <c r="AI1001"/>
      <c r="AJ1001"/>
    </row>
    <row r="1002" spans="1:36" ht="45" x14ac:dyDescent="0.25">
      <c r="A1002" s="510">
        <v>1001</v>
      </c>
      <c r="B1002" s="511" t="s">
        <v>1830</v>
      </c>
      <c r="C1002" s="599" t="s">
        <v>2283</v>
      </c>
      <c r="D1002" s="510">
        <v>50</v>
      </c>
      <c r="E1002" s="510">
        <v>3</v>
      </c>
      <c r="F1002" s="510">
        <v>380</v>
      </c>
      <c r="G1002" s="510">
        <v>132</v>
      </c>
      <c r="H1002" s="510">
        <v>5.9500000000000004E-2</v>
      </c>
      <c r="I1002" s="510">
        <v>0.183</v>
      </c>
      <c r="J1002" s="510">
        <v>2.391</v>
      </c>
      <c r="K1002" s="510">
        <v>0.32500000000000001</v>
      </c>
      <c r="L1002" s="510">
        <v>1.5569999999999999</v>
      </c>
      <c r="M1002" s="510">
        <v>1.5569999999999999</v>
      </c>
      <c r="N1002" s="510">
        <v>0.187</v>
      </c>
      <c r="O1002" s="510">
        <v>4.2900000000000001E-2</v>
      </c>
      <c r="P1002" s="510">
        <v>2.1000000000000001E-2</v>
      </c>
      <c r="Q1002" s="603">
        <v>2.1000000000000001E-2</v>
      </c>
      <c r="R1002" s="603">
        <v>2.1000000000000001E-2</v>
      </c>
      <c r="S1002" s="510">
        <v>20</v>
      </c>
      <c r="T1002" s="510">
        <v>3.09</v>
      </c>
      <c r="U1002" s="510">
        <v>13.47</v>
      </c>
      <c r="V1002" s="510">
        <v>0.36</v>
      </c>
      <c r="W1002" s="510"/>
      <c r="X1002" s="510"/>
      <c r="Y1002" s="510"/>
      <c r="Z1002" s="510">
        <v>1.7000000000000001E-2</v>
      </c>
      <c r="AA1002" s="510">
        <v>6.9000000000000006E-2</v>
      </c>
      <c r="AB1002" s="510">
        <v>0.9</v>
      </c>
      <c r="AC1002" s="510">
        <v>2.1000000000000001E-2</v>
      </c>
      <c r="AD1002" s="510">
        <v>0.42</v>
      </c>
      <c r="AI1002"/>
      <c r="AJ1002"/>
    </row>
    <row r="1003" spans="1:36" ht="45" x14ac:dyDescent="0.25">
      <c r="A1003" s="510">
        <v>1002</v>
      </c>
      <c r="B1003" s="511" t="s">
        <v>1830</v>
      </c>
      <c r="C1003" s="599" t="s">
        <v>2283</v>
      </c>
      <c r="D1003" s="510">
        <v>50</v>
      </c>
      <c r="E1003" s="510">
        <v>3</v>
      </c>
      <c r="F1003" s="510">
        <v>400</v>
      </c>
      <c r="G1003" s="510">
        <v>132</v>
      </c>
      <c r="H1003" s="510">
        <v>5.9500000000000004E-2</v>
      </c>
      <c r="I1003" s="510">
        <v>0.183</v>
      </c>
      <c r="J1003" s="510">
        <v>2.391</v>
      </c>
      <c r="K1003" s="510">
        <v>0.32500000000000001</v>
      </c>
      <c r="L1003" s="510">
        <v>1.5569999999999999</v>
      </c>
      <c r="M1003" s="510">
        <v>1.5569999999999999</v>
      </c>
      <c r="N1003" s="510">
        <v>0.187</v>
      </c>
      <c r="O1003" s="510">
        <v>4.2900000000000001E-2</v>
      </c>
      <c r="P1003" s="510">
        <v>2.1000000000000001E-2</v>
      </c>
      <c r="Q1003" s="603">
        <v>2.1000000000000001E-2</v>
      </c>
      <c r="R1003" s="603">
        <v>2.1000000000000001E-2</v>
      </c>
      <c r="S1003" s="510">
        <v>20</v>
      </c>
      <c r="T1003" s="510">
        <v>3.09</v>
      </c>
      <c r="U1003" s="510">
        <v>13.47</v>
      </c>
      <c r="V1003" s="510">
        <v>0.36</v>
      </c>
      <c r="W1003" s="510"/>
      <c r="X1003" s="510"/>
      <c r="Y1003" s="510"/>
      <c r="Z1003" s="510">
        <v>1.7000000000000001E-2</v>
      </c>
      <c r="AA1003" s="510">
        <v>6.9000000000000006E-2</v>
      </c>
      <c r="AB1003" s="510">
        <v>0.9</v>
      </c>
      <c r="AC1003" s="510">
        <v>2.1000000000000001E-2</v>
      </c>
      <c r="AD1003" s="510">
        <v>0.42</v>
      </c>
      <c r="AI1003"/>
      <c r="AJ1003"/>
    </row>
    <row r="1004" spans="1:36" ht="30" x14ac:dyDescent="0.25">
      <c r="A1004" s="510">
        <v>1003</v>
      </c>
      <c r="B1004" s="511" t="s">
        <v>1830</v>
      </c>
      <c r="C1004" s="599" t="s">
        <v>2284</v>
      </c>
      <c r="D1004" s="510">
        <v>50</v>
      </c>
      <c r="E1004" s="510">
        <v>3</v>
      </c>
      <c r="F1004" s="510">
        <v>380</v>
      </c>
      <c r="G1004" s="510">
        <v>125</v>
      </c>
      <c r="H1004" s="510">
        <v>5.9500000000000004E-2</v>
      </c>
      <c r="I1004" s="510">
        <v>0.183</v>
      </c>
      <c r="J1004" s="510">
        <v>2.391</v>
      </c>
      <c r="K1004" s="510">
        <v>0.32500000000000001</v>
      </c>
      <c r="L1004" s="510">
        <v>1.5569999999999999</v>
      </c>
      <c r="M1004" s="510">
        <v>1.5569999999999999</v>
      </c>
      <c r="N1004" s="510">
        <v>0.187</v>
      </c>
      <c r="O1004" s="510">
        <v>4.2900000000000001E-2</v>
      </c>
      <c r="P1004" s="510">
        <v>2.1000000000000001E-2</v>
      </c>
      <c r="Q1004" s="603">
        <v>2.1000000000000001E-2</v>
      </c>
      <c r="R1004" s="603">
        <v>2.1000000000000001E-2</v>
      </c>
      <c r="S1004" s="510">
        <v>20</v>
      </c>
      <c r="T1004" s="510">
        <v>3.09</v>
      </c>
      <c r="U1004" s="510">
        <v>13.47</v>
      </c>
      <c r="V1004" s="510">
        <v>0.36</v>
      </c>
      <c r="W1004" s="510"/>
      <c r="X1004" s="510"/>
      <c r="Y1004" s="510"/>
      <c r="Z1004" s="510">
        <v>1.7000000000000001E-2</v>
      </c>
      <c r="AA1004" s="510">
        <v>6.9000000000000006E-2</v>
      </c>
      <c r="AB1004" s="510">
        <v>0.9</v>
      </c>
      <c r="AC1004" s="510">
        <v>2.1000000000000001E-2</v>
      </c>
      <c r="AD1004" s="510">
        <v>0.42</v>
      </c>
      <c r="AI1004"/>
      <c r="AJ1004"/>
    </row>
    <row r="1005" spans="1:36" ht="30" x14ac:dyDescent="0.25">
      <c r="A1005" s="510">
        <v>1004</v>
      </c>
      <c r="B1005" s="511" t="s">
        <v>1830</v>
      </c>
      <c r="C1005" s="599" t="s">
        <v>2284</v>
      </c>
      <c r="D1005" s="510">
        <v>50</v>
      </c>
      <c r="E1005" s="510">
        <v>3</v>
      </c>
      <c r="F1005" s="510">
        <v>400</v>
      </c>
      <c r="G1005" s="510">
        <v>125</v>
      </c>
      <c r="H1005" s="510">
        <v>5.9500000000000004E-2</v>
      </c>
      <c r="I1005" s="510">
        <v>0.183</v>
      </c>
      <c r="J1005" s="510">
        <v>2.391</v>
      </c>
      <c r="K1005" s="510">
        <v>0.32500000000000001</v>
      </c>
      <c r="L1005" s="510">
        <v>1.5569999999999999</v>
      </c>
      <c r="M1005" s="510">
        <v>1.5569999999999999</v>
      </c>
      <c r="N1005" s="510">
        <v>0.187</v>
      </c>
      <c r="O1005" s="510">
        <v>4.2900000000000001E-2</v>
      </c>
      <c r="P1005" s="510">
        <v>2.1000000000000001E-2</v>
      </c>
      <c r="Q1005" s="603">
        <v>2.1000000000000001E-2</v>
      </c>
      <c r="R1005" s="603">
        <v>2.1000000000000001E-2</v>
      </c>
      <c r="S1005" s="510">
        <v>20</v>
      </c>
      <c r="T1005" s="510">
        <v>3.09</v>
      </c>
      <c r="U1005" s="510">
        <v>13.47</v>
      </c>
      <c r="V1005" s="510">
        <v>0.36</v>
      </c>
      <c r="W1005" s="510"/>
      <c r="X1005" s="510"/>
      <c r="Y1005" s="510"/>
      <c r="Z1005" s="510">
        <v>1.7000000000000001E-2</v>
      </c>
      <c r="AA1005" s="510">
        <v>6.9000000000000006E-2</v>
      </c>
      <c r="AB1005" s="510">
        <v>0.9</v>
      </c>
      <c r="AC1005" s="510">
        <v>2.1000000000000001E-2</v>
      </c>
      <c r="AD1005" s="510">
        <v>0.42</v>
      </c>
      <c r="AI1005"/>
      <c r="AJ1005"/>
    </row>
    <row r="1006" spans="1:36" ht="30" x14ac:dyDescent="0.25">
      <c r="A1006" s="510">
        <v>1005</v>
      </c>
      <c r="B1006" s="511" t="s">
        <v>1830</v>
      </c>
      <c r="C1006" s="599" t="s">
        <v>2285</v>
      </c>
      <c r="D1006" s="510">
        <v>50</v>
      </c>
      <c r="E1006" s="510">
        <v>3</v>
      </c>
      <c r="F1006" s="510">
        <v>380</v>
      </c>
      <c r="G1006" s="510">
        <v>112</v>
      </c>
      <c r="H1006" s="510">
        <v>5.9500000000000004E-2</v>
      </c>
      <c r="I1006" s="510">
        <v>0.183</v>
      </c>
      <c r="J1006" s="510">
        <v>2.391</v>
      </c>
      <c r="K1006" s="510">
        <v>0.32500000000000001</v>
      </c>
      <c r="L1006" s="510">
        <v>1.5569999999999999</v>
      </c>
      <c r="M1006" s="510">
        <v>1.5569999999999999</v>
      </c>
      <c r="N1006" s="510">
        <v>0.187</v>
      </c>
      <c r="O1006" s="510">
        <v>4.2900000000000001E-2</v>
      </c>
      <c r="P1006" s="510">
        <v>2.1000000000000001E-2</v>
      </c>
      <c r="Q1006" s="603">
        <v>2.1000000000000001E-2</v>
      </c>
      <c r="R1006" s="603">
        <v>2.1000000000000001E-2</v>
      </c>
      <c r="S1006" s="510">
        <v>20</v>
      </c>
      <c r="T1006" s="510">
        <v>3.09</v>
      </c>
      <c r="U1006" s="510">
        <v>13.47</v>
      </c>
      <c r="V1006" s="510">
        <v>0.36</v>
      </c>
      <c r="W1006" s="510"/>
      <c r="X1006" s="510"/>
      <c r="Y1006" s="510"/>
      <c r="Z1006" s="510">
        <v>1.7000000000000001E-2</v>
      </c>
      <c r="AA1006" s="510">
        <v>6.9000000000000006E-2</v>
      </c>
      <c r="AB1006" s="510">
        <v>0.9</v>
      </c>
      <c r="AC1006" s="510">
        <v>2.1000000000000001E-2</v>
      </c>
      <c r="AD1006" s="510">
        <v>0.42</v>
      </c>
      <c r="AI1006"/>
      <c r="AJ1006"/>
    </row>
    <row r="1007" spans="1:36" ht="30" x14ac:dyDescent="0.25">
      <c r="A1007" s="510">
        <v>1006</v>
      </c>
      <c r="B1007" s="511" t="s">
        <v>1830</v>
      </c>
      <c r="C1007" s="599" t="s">
        <v>2285</v>
      </c>
      <c r="D1007" s="510">
        <v>50</v>
      </c>
      <c r="E1007" s="510">
        <v>3</v>
      </c>
      <c r="F1007" s="510">
        <v>400</v>
      </c>
      <c r="G1007" s="510">
        <v>112</v>
      </c>
      <c r="H1007" s="510">
        <v>5.9500000000000004E-2</v>
      </c>
      <c r="I1007" s="510">
        <v>0.183</v>
      </c>
      <c r="J1007" s="510">
        <v>2.391</v>
      </c>
      <c r="K1007" s="510">
        <v>0.32500000000000001</v>
      </c>
      <c r="L1007" s="510">
        <v>1.5569999999999999</v>
      </c>
      <c r="M1007" s="510">
        <v>1.5569999999999999</v>
      </c>
      <c r="N1007" s="510">
        <v>0.187</v>
      </c>
      <c r="O1007" s="510">
        <v>4.2900000000000001E-2</v>
      </c>
      <c r="P1007" s="510">
        <v>2.1000000000000001E-2</v>
      </c>
      <c r="Q1007" s="603">
        <v>2.1000000000000001E-2</v>
      </c>
      <c r="R1007" s="603">
        <v>2.1000000000000001E-2</v>
      </c>
      <c r="S1007" s="510">
        <v>20</v>
      </c>
      <c r="T1007" s="510">
        <v>3.09</v>
      </c>
      <c r="U1007" s="510">
        <v>13.47</v>
      </c>
      <c r="V1007" s="510">
        <v>0.36</v>
      </c>
      <c r="W1007" s="510"/>
      <c r="X1007" s="510"/>
      <c r="Y1007" s="510"/>
      <c r="Z1007" s="510">
        <v>1.7000000000000001E-2</v>
      </c>
      <c r="AA1007" s="510">
        <v>6.9000000000000006E-2</v>
      </c>
      <c r="AB1007" s="510">
        <v>0.9</v>
      </c>
      <c r="AC1007" s="510">
        <v>2.1000000000000001E-2</v>
      </c>
      <c r="AD1007" s="510">
        <v>0.42</v>
      </c>
      <c r="AI1007"/>
      <c r="AJ1007"/>
    </row>
    <row r="1008" spans="1:36" ht="30" x14ac:dyDescent="0.25">
      <c r="A1008" s="510">
        <v>1007</v>
      </c>
      <c r="B1008" s="511" t="s">
        <v>1830</v>
      </c>
      <c r="C1008" s="599" t="s">
        <v>2286</v>
      </c>
      <c r="D1008" s="510">
        <v>50</v>
      </c>
      <c r="E1008" s="510">
        <v>3</v>
      </c>
      <c r="F1008" s="510">
        <v>380</v>
      </c>
      <c r="G1008" s="510">
        <v>100</v>
      </c>
      <c r="H1008" s="510">
        <v>5.9500000000000004E-2</v>
      </c>
      <c r="I1008" s="510">
        <v>0.183</v>
      </c>
      <c r="J1008" s="510">
        <v>2.391</v>
      </c>
      <c r="K1008" s="510">
        <v>0.32500000000000001</v>
      </c>
      <c r="L1008" s="510">
        <v>1.5569999999999999</v>
      </c>
      <c r="M1008" s="510">
        <v>1.5569999999999999</v>
      </c>
      <c r="N1008" s="510">
        <v>0.187</v>
      </c>
      <c r="O1008" s="510">
        <v>4.2900000000000001E-2</v>
      </c>
      <c r="P1008" s="510">
        <v>2.1000000000000001E-2</v>
      </c>
      <c r="Q1008" s="603">
        <v>2.1000000000000001E-2</v>
      </c>
      <c r="R1008" s="603">
        <v>2.1000000000000001E-2</v>
      </c>
      <c r="S1008" s="510">
        <v>20</v>
      </c>
      <c r="T1008" s="510">
        <v>3.09</v>
      </c>
      <c r="U1008" s="510">
        <v>13.47</v>
      </c>
      <c r="V1008" s="510">
        <v>0.36</v>
      </c>
      <c r="W1008" s="510"/>
      <c r="X1008" s="510"/>
      <c r="Y1008" s="510"/>
      <c r="Z1008" s="510">
        <v>1.7000000000000001E-2</v>
      </c>
      <c r="AA1008" s="510">
        <v>6.9000000000000006E-2</v>
      </c>
      <c r="AB1008" s="510">
        <v>0.9</v>
      </c>
      <c r="AC1008" s="510">
        <v>2.1000000000000001E-2</v>
      </c>
      <c r="AD1008" s="510">
        <v>0.42</v>
      </c>
      <c r="AI1008"/>
      <c r="AJ1008"/>
    </row>
    <row r="1009" spans="1:36" ht="30" x14ac:dyDescent="0.25">
      <c r="A1009" s="510">
        <v>1008</v>
      </c>
      <c r="B1009" s="511" t="s">
        <v>1830</v>
      </c>
      <c r="C1009" s="599" t="s">
        <v>2286</v>
      </c>
      <c r="D1009" s="510">
        <v>50</v>
      </c>
      <c r="E1009" s="510">
        <v>3</v>
      </c>
      <c r="F1009" s="510">
        <v>400</v>
      </c>
      <c r="G1009" s="510">
        <v>100</v>
      </c>
      <c r="H1009" s="510">
        <v>5.9500000000000004E-2</v>
      </c>
      <c r="I1009" s="510">
        <v>0.183</v>
      </c>
      <c r="J1009" s="510">
        <v>2.391</v>
      </c>
      <c r="K1009" s="510">
        <v>0.32500000000000001</v>
      </c>
      <c r="L1009" s="510">
        <v>1.5569999999999999</v>
      </c>
      <c r="M1009" s="510">
        <v>1.5569999999999999</v>
      </c>
      <c r="N1009" s="510">
        <v>0.187</v>
      </c>
      <c r="O1009" s="510">
        <v>4.2900000000000001E-2</v>
      </c>
      <c r="P1009" s="510">
        <v>2.1000000000000001E-2</v>
      </c>
      <c r="Q1009" s="603">
        <v>2.1000000000000001E-2</v>
      </c>
      <c r="R1009" s="603">
        <v>2.1000000000000001E-2</v>
      </c>
      <c r="S1009" s="510">
        <v>20</v>
      </c>
      <c r="T1009" s="510">
        <v>3.09</v>
      </c>
      <c r="U1009" s="510">
        <v>13.47</v>
      </c>
      <c r="V1009" s="510">
        <v>0.36</v>
      </c>
      <c r="W1009" s="510"/>
      <c r="X1009" s="510"/>
      <c r="Y1009" s="510"/>
      <c r="Z1009" s="510">
        <v>1.7000000000000001E-2</v>
      </c>
      <c r="AA1009" s="510">
        <v>6.9000000000000006E-2</v>
      </c>
      <c r="AB1009" s="510">
        <v>0.9</v>
      </c>
      <c r="AC1009" s="510">
        <v>2.1000000000000001E-2</v>
      </c>
      <c r="AD1009" s="510">
        <v>0.42</v>
      </c>
      <c r="AI1009"/>
      <c r="AJ1009"/>
    </row>
    <row r="1010" spans="1:36" ht="45" x14ac:dyDescent="0.25">
      <c r="A1010" s="510">
        <v>1009</v>
      </c>
      <c r="B1010" s="511" t="s">
        <v>1830</v>
      </c>
      <c r="C1010" s="599" t="s">
        <v>2287</v>
      </c>
      <c r="D1010" s="510">
        <v>50</v>
      </c>
      <c r="E1010" s="510">
        <v>3</v>
      </c>
      <c r="F1010" s="510">
        <v>380</v>
      </c>
      <c r="G1010" s="510">
        <v>148</v>
      </c>
      <c r="H1010" s="510">
        <v>9.4299999999999995E-2</v>
      </c>
      <c r="I1010" s="510">
        <v>0.19399999999999998</v>
      </c>
      <c r="J1010" s="510">
        <v>2.7850000000000001</v>
      </c>
      <c r="K1010" s="510">
        <v>0.35299999999999998</v>
      </c>
      <c r="L1010" s="510">
        <v>1.7080000000000002</v>
      </c>
      <c r="M1010" s="510">
        <v>1.7080000000000002</v>
      </c>
      <c r="N1010" s="510">
        <v>0.218</v>
      </c>
      <c r="O1010" s="510">
        <v>3.9699999999999999E-2</v>
      </c>
      <c r="P1010" s="510">
        <v>0.02</v>
      </c>
      <c r="Q1010" s="603">
        <v>0.02</v>
      </c>
      <c r="R1010" s="603">
        <v>0.02</v>
      </c>
      <c r="S1010" s="510">
        <v>20</v>
      </c>
      <c r="T1010" s="510">
        <v>3.1720000000000002</v>
      </c>
      <c r="U1010" s="510">
        <v>13.47</v>
      </c>
      <c r="V1010" s="510">
        <v>0.36</v>
      </c>
      <c r="W1010" s="510"/>
      <c r="X1010" s="510"/>
      <c r="Y1010" s="510"/>
      <c r="Z1010" s="510">
        <v>1.9E-2</v>
      </c>
      <c r="AA1010" s="510">
        <v>8.5000000000000006E-2</v>
      </c>
      <c r="AB1010" s="510">
        <v>1.22</v>
      </c>
      <c r="AC1010" s="510">
        <v>2.5999999999999999E-2</v>
      </c>
      <c r="AD1010" s="510">
        <v>0.36</v>
      </c>
      <c r="AI1010"/>
      <c r="AJ1010"/>
    </row>
    <row r="1011" spans="1:36" ht="45" x14ac:dyDescent="0.25">
      <c r="A1011" s="510">
        <v>1010</v>
      </c>
      <c r="B1011" s="511" t="s">
        <v>1830</v>
      </c>
      <c r="C1011" s="599" t="s">
        <v>2287</v>
      </c>
      <c r="D1011" s="510">
        <v>50</v>
      </c>
      <c r="E1011" s="510">
        <v>3</v>
      </c>
      <c r="F1011" s="510">
        <v>400</v>
      </c>
      <c r="G1011" s="510">
        <v>148</v>
      </c>
      <c r="H1011" s="510">
        <v>9.4299999999999995E-2</v>
      </c>
      <c r="I1011" s="510">
        <v>0.19399999999999998</v>
      </c>
      <c r="J1011" s="510">
        <v>2.7850000000000001</v>
      </c>
      <c r="K1011" s="510">
        <v>0.35299999999999998</v>
      </c>
      <c r="L1011" s="510">
        <v>1.7080000000000002</v>
      </c>
      <c r="M1011" s="510">
        <v>1.7080000000000002</v>
      </c>
      <c r="N1011" s="510">
        <v>0.218</v>
      </c>
      <c r="O1011" s="510">
        <v>3.9699999999999999E-2</v>
      </c>
      <c r="P1011" s="510">
        <v>0.02</v>
      </c>
      <c r="Q1011" s="603">
        <v>0.02</v>
      </c>
      <c r="R1011" s="603">
        <v>0.02</v>
      </c>
      <c r="S1011" s="510">
        <v>20</v>
      </c>
      <c r="T1011" s="510">
        <v>3.1720000000000002</v>
      </c>
      <c r="U1011" s="510">
        <v>13.47</v>
      </c>
      <c r="V1011" s="510">
        <v>0.36</v>
      </c>
      <c r="W1011" s="510"/>
      <c r="X1011" s="510"/>
      <c r="Y1011" s="510"/>
      <c r="Z1011" s="510">
        <v>1.9E-2</v>
      </c>
      <c r="AA1011" s="510">
        <v>8.5000000000000006E-2</v>
      </c>
      <c r="AB1011" s="510">
        <v>1.22</v>
      </c>
      <c r="AC1011" s="510">
        <v>2.5999999999999999E-2</v>
      </c>
      <c r="AD1011" s="510">
        <v>0.36</v>
      </c>
      <c r="AI1011"/>
      <c r="AJ1011"/>
    </row>
    <row r="1012" spans="1:36" ht="45" x14ac:dyDescent="0.25">
      <c r="A1012" s="510">
        <v>1011</v>
      </c>
      <c r="B1012" s="511" t="s">
        <v>1830</v>
      </c>
      <c r="C1012" s="599" t="s">
        <v>2288</v>
      </c>
      <c r="D1012" s="510">
        <v>50</v>
      </c>
      <c r="E1012" s="510">
        <v>3</v>
      </c>
      <c r="F1012" s="510">
        <v>380</v>
      </c>
      <c r="G1012" s="510">
        <v>143</v>
      </c>
      <c r="H1012" s="510">
        <v>9.4299999999999995E-2</v>
      </c>
      <c r="I1012" s="510">
        <v>0.19399999999999998</v>
      </c>
      <c r="J1012" s="510">
        <v>2.7850000000000001</v>
      </c>
      <c r="K1012" s="510">
        <v>0.35299999999999998</v>
      </c>
      <c r="L1012" s="510">
        <v>1.7080000000000002</v>
      </c>
      <c r="M1012" s="510">
        <v>1.7080000000000002</v>
      </c>
      <c r="N1012" s="510">
        <v>0.218</v>
      </c>
      <c r="O1012" s="510">
        <v>3.9699999999999999E-2</v>
      </c>
      <c r="P1012" s="510">
        <v>0.02</v>
      </c>
      <c r="Q1012" s="603">
        <v>0.02</v>
      </c>
      <c r="R1012" s="603">
        <v>0.02</v>
      </c>
      <c r="S1012" s="510">
        <v>20</v>
      </c>
      <c r="T1012" s="510">
        <v>3.1720000000000002</v>
      </c>
      <c r="U1012" s="510">
        <v>13.47</v>
      </c>
      <c r="V1012" s="510">
        <v>0.36</v>
      </c>
      <c r="W1012" s="510"/>
      <c r="X1012" s="510"/>
      <c r="Y1012" s="510"/>
      <c r="Z1012" s="510">
        <v>1.9E-2</v>
      </c>
      <c r="AA1012" s="510">
        <v>8.5000000000000006E-2</v>
      </c>
      <c r="AB1012" s="510">
        <v>1.22</v>
      </c>
      <c r="AC1012" s="510">
        <v>2.5999999999999999E-2</v>
      </c>
      <c r="AD1012" s="510">
        <v>0.36</v>
      </c>
      <c r="AI1012"/>
      <c r="AJ1012"/>
    </row>
    <row r="1013" spans="1:36" ht="45" x14ac:dyDescent="0.25">
      <c r="A1013" s="510">
        <v>1012</v>
      </c>
      <c r="B1013" s="511" t="s">
        <v>1830</v>
      </c>
      <c r="C1013" s="599" t="s">
        <v>2288</v>
      </c>
      <c r="D1013" s="510">
        <v>50</v>
      </c>
      <c r="E1013" s="510">
        <v>3</v>
      </c>
      <c r="F1013" s="510">
        <v>400</v>
      </c>
      <c r="G1013" s="510">
        <v>143</v>
      </c>
      <c r="H1013" s="510">
        <v>9.4299999999999995E-2</v>
      </c>
      <c r="I1013" s="510">
        <v>0.19399999999999998</v>
      </c>
      <c r="J1013" s="510">
        <v>2.7850000000000001</v>
      </c>
      <c r="K1013" s="510">
        <v>0.35299999999999998</v>
      </c>
      <c r="L1013" s="510">
        <v>1.7080000000000002</v>
      </c>
      <c r="M1013" s="510">
        <v>1.7080000000000002</v>
      </c>
      <c r="N1013" s="510">
        <v>0.218</v>
      </c>
      <c r="O1013" s="510">
        <v>3.9699999999999999E-2</v>
      </c>
      <c r="P1013" s="510">
        <v>0.02</v>
      </c>
      <c r="Q1013" s="603">
        <v>0.02</v>
      </c>
      <c r="R1013" s="603">
        <v>0.02</v>
      </c>
      <c r="S1013" s="510">
        <v>20</v>
      </c>
      <c r="T1013" s="510">
        <v>3.1720000000000002</v>
      </c>
      <c r="U1013" s="510">
        <v>13.47</v>
      </c>
      <c r="V1013" s="510">
        <v>0.36</v>
      </c>
      <c r="W1013" s="510"/>
      <c r="X1013" s="510"/>
      <c r="Y1013" s="510"/>
      <c r="Z1013" s="510">
        <v>1.9E-2</v>
      </c>
      <c r="AA1013" s="510">
        <v>8.5000000000000006E-2</v>
      </c>
      <c r="AB1013" s="510">
        <v>1.22</v>
      </c>
      <c r="AC1013" s="510">
        <v>2.5999999999999999E-2</v>
      </c>
      <c r="AD1013" s="510">
        <v>0.36</v>
      </c>
      <c r="AI1013"/>
      <c r="AJ1013"/>
    </row>
    <row r="1014" spans="1:36" ht="30" x14ac:dyDescent="0.25">
      <c r="A1014" s="510">
        <v>1013</v>
      </c>
      <c r="B1014" s="511" t="s">
        <v>1830</v>
      </c>
      <c r="C1014" s="599" t="s">
        <v>2289</v>
      </c>
      <c r="D1014" s="510">
        <v>50</v>
      </c>
      <c r="E1014" s="510">
        <v>3</v>
      </c>
      <c r="F1014" s="510">
        <v>380</v>
      </c>
      <c r="G1014" s="510">
        <v>135</v>
      </c>
      <c r="H1014" s="510">
        <v>9.4299999999999995E-2</v>
      </c>
      <c r="I1014" s="510">
        <v>0.19399999999999998</v>
      </c>
      <c r="J1014" s="510">
        <v>2.7850000000000001</v>
      </c>
      <c r="K1014" s="510">
        <v>0.35299999999999998</v>
      </c>
      <c r="L1014" s="510">
        <v>1.7080000000000002</v>
      </c>
      <c r="M1014" s="510">
        <v>1.7080000000000002</v>
      </c>
      <c r="N1014" s="510">
        <v>0.218</v>
      </c>
      <c r="O1014" s="510">
        <v>3.9699999999999999E-2</v>
      </c>
      <c r="P1014" s="510">
        <v>0.02</v>
      </c>
      <c r="Q1014" s="603">
        <v>0.02</v>
      </c>
      <c r="R1014" s="603">
        <v>0.02</v>
      </c>
      <c r="S1014" s="510">
        <v>20</v>
      </c>
      <c r="T1014" s="510">
        <v>3.1720000000000002</v>
      </c>
      <c r="U1014" s="510">
        <v>13.47</v>
      </c>
      <c r="V1014" s="510">
        <v>0.36</v>
      </c>
      <c r="W1014" s="510"/>
      <c r="X1014" s="510"/>
      <c r="Y1014" s="510"/>
      <c r="Z1014" s="510">
        <v>1.9E-2</v>
      </c>
      <c r="AA1014" s="510">
        <v>8.5000000000000006E-2</v>
      </c>
      <c r="AB1014" s="510">
        <v>1.22</v>
      </c>
      <c r="AC1014" s="510">
        <v>2.5999999999999999E-2</v>
      </c>
      <c r="AD1014" s="510">
        <v>0.36</v>
      </c>
      <c r="AI1014"/>
      <c r="AJ1014"/>
    </row>
    <row r="1015" spans="1:36" ht="30" x14ac:dyDescent="0.25">
      <c r="A1015" s="510">
        <v>1014</v>
      </c>
      <c r="B1015" s="511" t="s">
        <v>1830</v>
      </c>
      <c r="C1015" s="599" t="s">
        <v>2289</v>
      </c>
      <c r="D1015" s="510">
        <v>50</v>
      </c>
      <c r="E1015" s="510">
        <v>3</v>
      </c>
      <c r="F1015" s="510">
        <v>400</v>
      </c>
      <c r="G1015" s="510">
        <v>135</v>
      </c>
      <c r="H1015" s="510">
        <v>9.4299999999999995E-2</v>
      </c>
      <c r="I1015" s="510">
        <v>0.19399999999999998</v>
      </c>
      <c r="J1015" s="510">
        <v>2.7850000000000001</v>
      </c>
      <c r="K1015" s="510">
        <v>0.35299999999999998</v>
      </c>
      <c r="L1015" s="510">
        <v>1.7080000000000002</v>
      </c>
      <c r="M1015" s="510">
        <v>1.7080000000000002</v>
      </c>
      <c r="N1015" s="510">
        <v>0.218</v>
      </c>
      <c r="O1015" s="510">
        <v>3.9699999999999999E-2</v>
      </c>
      <c r="P1015" s="510">
        <v>0.02</v>
      </c>
      <c r="Q1015" s="603">
        <v>0.02</v>
      </c>
      <c r="R1015" s="603">
        <v>0.02</v>
      </c>
      <c r="S1015" s="510">
        <v>20</v>
      </c>
      <c r="T1015" s="510">
        <v>3.1720000000000002</v>
      </c>
      <c r="U1015" s="510">
        <v>13.47</v>
      </c>
      <c r="V1015" s="510">
        <v>0.36</v>
      </c>
      <c r="W1015" s="510"/>
      <c r="X1015" s="510"/>
      <c r="Y1015" s="510"/>
      <c r="Z1015" s="510">
        <v>1.9E-2</v>
      </c>
      <c r="AA1015" s="510">
        <v>8.5000000000000006E-2</v>
      </c>
      <c r="AB1015" s="510">
        <v>1.22</v>
      </c>
      <c r="AC1015" s="510">
        <v>2.5999999999999999E-2</v>
      </c>
      <c r="AD1015" s="510">
        <v>0.36</v>
      </c>
      <c r="AI1015"/>
      <c r="AJ1015"/>
    </row>
    <row r="1016" spans="1:36" ht="30" x14ac:dyDescent="0.25">
      <c r="A1016" s="510">
        <v>1015</v>
      </c>
      <c r="B1016" s="511" t="s">
        <v>1830</v>
      </c>
      <c r="C1016" s="599" t="s">
        <v>2290</v>
      </c>
      <c r="D1016" s="510">
        <v>50</v>
      </c>
      <c r="E1016" s="510">
        <v>3</v>
      </c>
      <c r="F1016" s="510">
        <v>380</v>
      </c>
      <c r="G1016" s="510">
        <v>121</v>
      </c>
      <c r="H1016" s="510">
        <v>9.4299999999999995E-2</v>
      </c>
      <c r="I1016" s="510">
        <v>0.19399999999999998</v>
      </c>
      <c r="J1016" s="510">
        <v>2.7850000000000001</v>
      </c>
      <c r="K1016" s="510">
        <v>0.35299999999999998</v>
      </c>
      <c r="L1016" s="510">
        <v>1.7080000000000002</v>
      </c>
      <c r="M1016" s="510">
        <v>1.7080000000000002</v>
      </c>
      <c r="N1016" s="510">
        <v>0.218</v>
      </c>
      <c r="O1016" s="510">
        <v>3.9699999999999999E-2</v>
      </c>
      <c r="P1016" s="510">
        <v>0.02</v>
      </c>
      <c r="Q1016" s="603">
        <v>0.02</v>
      </c>
      <c r="R1016" s="603">
        <v>0.02</v>
      </c>
      <c r="S1016" s="510">
        <v>20</v>
      </c>
      <c r="T1016" s="510">
        <v>3.1720000000000002</v>
      </c>
      <c r="U1016" s="510">
        <v>13.47</v>
      </c>
      <c r="V1016" s="510">
        <v>0.36</v>
      </c>
      <c r="W1016" s="510"/>
      <c r="X1016" s="510"/>
      <c r="Y1016" s="510"/>
      <c r="Z1016" s="510">
        <v>1.9E-2</v>
      </c>
      <c r="AA1016" s="510">
        <v>8.5000000000000006E-2</v>
      </c>
      <c r="AB1016" s="510">
        <v>1.22</v>
      </c>
      <c r="AC1016" s="510">
        <v>2.5999999999999999E-2</v>
      </c>
      <c r="AD1016" s="510">
        <v>0.36</v>
      </c>
      <c r="AI1016"/>
      <c r="AJ1016"/>
    </row>
    <row r="1017" spans="1:36" ht="30" x14ac:dyDescent="0.25">
      <c r="A1017" s="510">
        <v>1016</v>
      </c>
      <c r="B1017" s="511" t="s">
        <v>1830</v>
      </c>
      <c r="C1017" s="599" t="s">
        <v>2290</v>
      </c>
      <c r="D1017" s="510">
        <v>50</v>
      </c>
      <c r="E1017" s="510">
        <v>3</v>
      </c>
      <c r="F1017" s="510">
        <v>400</v>
      </c>
      <c r="G1017" s="510">
        <v>121</v>
      </c>
      <c r="H1017" s="510">
        <v>9.4299999999999995E-2</v>
      </c>
      <c r="I1017" s="510">
        <v>0.19399999999999998</v>
      </c>
      <c r="J1017" s="510">
        <v>2.7850000000000001</v>
      </c>
      <c r="K1017" s="510">
        <v>0.35299999999999998</v>
      </c>
      <c r="L1017" s="510">
        <v>1.7080000000000002</v>
      </c>
      <c r="M1017" s="510">
        <v>1.7080000000000002</v>
      </c>
      <c r="N1017" s="510">
        <v>0.218</v>
      </c>
      <c r="O1017" s="510">
        <v>3.9699999999999999E-2</v>
      </c>
      <c r="P1017" s="510">
        <v>0.02</v>
      </c>
      <c r="Q1017" s="603">
        <v>0.02</v>
      </c>
      <c r="R1017" s="603">
        <v>0.02</v>
      </c>
      <c r="S1017" s="510">
        <v>20</v>
      </c>
      <c r="T1017" s="510">
        <v>3.1720000000000002</v>
      </c>
      <c r="U1017" s="510">
        <v>13.47</v>
      </c>
      <c r="V1017" s="510">
        <v>0.36</v>
      </c>
      <c r="W1017" s="510"/>
      <c r="X1017" s="510"/>
      <c r="Y1017" s="510"/>
      <c r="Z1017" s="510">
        <v>1.9E-2</v>
      </c>
      <c r="AA1017" s="510">
        <v>8.5000000000000006E-2</v>
      </c>
      <c r="AB1017" s="510">
        <v>1.22</v>
      </c>
      <c r="AC1017" s="510">
        <v>2.5999999999999999E-2</v>
      </c>
      <c r="AD1017" s="510">
        <v>0.36</v>
      </c>
      <c r="AI1017"/>
      <c r="AJ1017"/>
    </row>
    <row r="1018" spans="1:36" ht="30" x14ac:dyDescent="0.25">
      <c r="A1018" s="510">
        <v>1017</v>
      </c>
      <c r="B1018" s="511" t="s">
        <v>1830</v>
      </c>
      <c r="C1018" s="599" t="s">
        <v>2291</v>
      </c>
      <c r="D1018" s="510">
        <v>50</v>
      </c>
      <c r="E1018" s="510">
        <v>3</v>
      </c>
      <c r="F1018" s="510">
        <v>380</v>
      </c>
      <c r="G1018" s="510">
        <v>108</v>
      </c>
      <c r="H1018" s="510">
        <v>9.4299999999999995E-2</v>
      </c>
      <c r="I1018" s="510">
        <v>0.19399999999999998</v>
      </c>
      <c r="J1018" s="510">
        <v>2.7850000000000001</v>
      </c>
      <c r="K1018" s="510">
        <v>0.35299999999999998</v>
      </c>
      <c r="L1018" s="510">
        <v>1.7080000000000002</v>
      </c>
      <c r="M1018" s="510">
        <v>1.7080000000000002</v>
      </c>
      <c r="N1018" s="510">
        <v>0.218</v>
      </c>
      <c r="O1018" s="510">
        <v>3.9699999999999999E-2</v>
      </c>
      <c r="P1018" s="510">
        <v>0.02</v>
      </c>
      <c r="Q1018" s="603">
        <v>0.02</v>
      </c>
      <c r="R1018" s="603">
        <v>0.02</v>
      </c>
      <c r="S1018" s="510">
        <v>20</v>
      </c>
      <c r="T1018" s="510">
        <v>3.1720000000000002</v>
      </c>
      <c r="U1018" s="510">
        <v>13.47</v>
      </c>
      <c r="V1018" s="510">
        <v>0.36</v>
      </c>
      <c r="W1018" s="510"/>
      <c r="X1018" s="510"/>
      <c r="Y1018" s="510"/>
      <c r="Z1018" s="510">
        <v>1.9E-2</v>
      </c>
      <c r="AA1018" s="510">
        <v>8.5000000000000006E-2</v>
      </c>
      <c r="AB1018" s="510">
        <v>1.22</v>
      </c>
      <c r="AC1018" s="510">
        <v>2.5999999999999999E-2</v>
      </c>
      <c r="AD1018" s="510">
        <v>0.36</v>
      </c>
      <c r="AI1018"/>
      <c r="AJ1018"/>
    </row>
    <row r="1019" spans="1:36" ht="30" x14ac:dyDescent="0.25">
      <c r="A1019" s="510">
        <v>1018</v>
      </c>
      <c r="B1019" s="511" t="s">
        <v>1830</v>
      </c>
      <c r="C1019" s="599" t="s">
        <v>2291</v>
      </c>
      <c r="D1019" s="510">
        <v>50</v>
      </c>
      <c r="E1019" s="510">
        <v>3</v>
      </c>
      <c r="F1019" s="510">
        <v>400</v>
      </c>
      <c r="G1019" s="510">
        <v>108</v>
      </c>
      <c r="H1019" s="510">
        <v>9.4299999999999995E-2</v>
      </c>
      <c r="I1019" s="510">
        <v>0.19399999999999998</v>
      </c>
      <c r="J1019" s="510">
        <v>2.7850000000000001</v>
      </c>
      <c r="K1019" s="510">
        <v>0.35299999999999998</v>
      </c>
      <c r="L1019" s="510">
        <v>1.7080000000000002</v>
      </c>
      <c r="M1019" s="510">
        <v>1.7080000000000002</v>
      </c>
      <c r="N1019" s="510">
        <v>0.218</v>
      </c>
      <c r="O1019" s="510">
        <v>3.9699999999999999E-2</v>
      </c>
      <c r="P1019" s="510">
        <v>0.02</v>
      </c>
      <c r="Q1019" s="603">
        <v>0.02</v>
      </c>
      <c r="R1019" s="603">
        <v>0.02</v>
      </c>
      <c r="S1019" s="510">
        <v>20</v>
      </c>
      <c r="T1019" s="510">
        <v>3.1720000000000002</v>
      </c>
      <c r="U1019" s="510">
        <v>13.47</v>
      </c>
      <c r="V1019" s="510">
        <v>0.36</v>
      </c>
      <c r="W1019" s="510"/>
      <c r="X1019" s="510"/>
      <c r="Y1019" s="510"/>
      <c r="Z1019" s="510">
        <v>1.9E-2</v>
      </c>
      <c r="AA1019" s="510">
        <v>8.5000000000000006E-2</v>
      </c>
      <c r="AB1019" s="510">
        <v>1.22</v>
      </c>
      <c r="AC1019" s="510">
        <v>2.5999999999999999E-2</v>
      </c>
      <c r="AD1019" s="510">
        <v>0.36</v>
      </c>
      <c r="AI1019"/>
      <c r="AJ1019"/>
    </row>
    <row r="1020" spans="1:36" ht="45" x14ac:dyDescent="0.25">
      <c r="A1020" s="510">
        <v>1019</v>
      </c>
      <c r="B1020" s="511" t="s">
        <v>1830</v>
      </c>
      <c r="C1020" s="599" t="s">
        <v>2292</v>
      </c>
      <c r="D1020" s="510">
        <v>50</v>
      </c>
      <c r="E1020" s="510">
        <v>3</v>
      </c>
      <c r="F1020" s="510">
        <v>380</v>
      </c>
      <c r="G1020" s="510">
        <v>165</v>
      </c>
      <c r="H1020" s="510">
        <v>4.9299999999999997E-2</v>
      </c>
      <c r="I1020" s="510">
        <v>0.11800000000000001</v>
      </c>
      <c r="J1020" s="510">
        <v>1.915</v>
      </c>
      <c r="K1020" s="510">
        <v>0.21199999999999999</v>
      </c>
      <c r="L1020" s="510">
        <v>0.97599999999999998</v>
      </c>
      <c r="M1020" s="510">
        <v>0.97599999999999998</v>
      </c>
      <c r="N1020" s="510">
        <v>0.126</v>
      </c>
      <c r="O1020" s="510">
        <v>2.35E-2</v>
      </c>
      <c r="P1020" s="510">
        <v>1.4E-2</v>
      </c>
      <c r="Q1020" s="603">
        <v>1.4E-2</v>
      </c>
      <c r="R1020" s="603">
        <v>1.4E-2</v>
      </c>
      <c r="S1020" s="510">
        <v>20</v>
      </c>
      <c r="T1020" s="510">
        <v>3.4670000000000001</v>
      </c>
      <c r="U1020" s="510">
        <v>13.47</v>
      </c>
      <c r="V1020" s="510">
        <v>0.36</v>
      </c>
      <c r="W1020" s="510"/>
      <c r="X1020" s="510"/>
      <c r="Y1020" s="510"/>
      <c r="Z1020" s="510">
        <v>1.0999999999999999E-2</v>
      </c>
      <c r="AA1020" s="510">
        <v>5.2999999999999999E-2</v>
      </c>
      <c r="AB1020" s="510">
        <v>0.86</v>
      </c>
      <c r="AC1020" s="510">
        <v>1.7000000000000001E-2</v>
      </c>
      <c r="AD1020" s="510">
        <v>0.52</v>
      </c>
      <c r="AI1020"/>
      <c r="AJ1020"/>
    </row>
    <row r="1021" spans="1:36" ht="45" x14ac:dyDescent="0.25">
      <c r="A1021" s="510">
        <v>1020</v>
      </c>
      <c r="B1021" s="511" t="s">
        <v>1830</v>
      </c>
      <c r="C1021" s="599" t="s">
        <v>2292</v>
      </c>
      <c r="D1021" s="510">
        <v>50</v>
      </c>
      <c r="E1021" s="510">
        <v>3</v>
      </c>
      <c r="F1021" s="510">
        <v>400</v>
      </c>
      <c r="G1021" s="510">
        <v>165</v>
      </c>
      <c r="H1021" s="510">
        <v>4.9299999999999997E-2</v>
      </c>
      <c r="I1021" s="510">
        <v>0.11800000000000001</v>
      </c>
      <c r="J1021" s="510">
        <v>1.915</v>
      </c>
      <c r="K1021" s="510">
        <v>0.21199999999999999</v>
      </c>
      <c r="L1021" s="510">
        <v>0.97599999999999998</v>
      </c>
      <c r="M1021" s="510">
        <v>0.97599999999999998</v>
      </c>
      <c r="N1021" s="510">
        <v>0.126</v>
      </c>
      <c r="O1021" s="510">
        <v>2.35E-2</v>
      </c>
      <c r="P1021" s="510">
        <v>1.4E-2</v>
      </c>
      <c r="Q1021" s="603">
        <v>1.4E-2</v>
      </c>
      <c r="R1021" s="603">
        <v>1.4E-2</v>
      </c>
      <c r="S1021" s="510">
        <v>20</v>
      </c>
      <c r="T1021" s="510">
        <v>3.4670000000000001</v>
      </c>
      <c r="U1021" s="510">
        <v>13.47</v>
      </c>
      <c r="V1021" s="510">
        <v>0.36</v>
      </c>
      <c r="W1021" s="510"/>
      <c r="X1021" s="510"/>
      <c r="Y1021" s="510"/>
      <c r="Z1021" s="510">
        <v>1.0999999999999999E-2</v>
      </c>
      <c r="AA1021" s="510">
        <v>5.2999999999999999E-2</v>
      </c>
      <c r="AB1021" s="510">
        <v>0.86</v>
      </c>
      <c r="AC1021" s="510">
        <v>1.7000000000000001E-2</v>
      </c>
      <c r="AD1021" s="510">
        <v>0.52</v>
      </c>
      <c r="AI1021"/>
      <c r="AJ1021"/>
    </row>
    <row r="1022" spans="1:36" ht="45" x14ac:dyDescent="0.25">
      <c r="A1022" s="510">
        <v>1021</v>
      </c>
      <c r="B1022" s="511" t="s">
        <v>1830</v>
      </c>
      <c r="C1022" s="599" t="s">
        <v>2293</v>
      </c>
      <c r="D1022" s="510">
        <v>50</v>
      </c>
      <c r="E1022" s="510">
        <v>3</v>
      </c>
      <c r="F1022" s="510">
        <v>380</v>
      </c>
      <c r="G1022" s="510">
        <v>158</v>
      </c>
      <c r="H1022" s="510">
        <v>4.9299999999999997E-2</v>
      </c>
      <c r="I1022" s="510">
        <v>0.11800000000000001</v>
      </c>
      <c r="J1022" s="510">
        <v>1.915</v>
      </c>
      <c r="K1022" s="510">
        <v>0.21199999999999999</v>
      </c>
      <c r="L1022" s="510">
        <v>0.97599999999999998</v>
      </c>
      <c r="M1022" s="510">
        <v>0.97599999999999998</v>
      </c>
      <c r="N1022" s="510">
        <v>0.126</v>
      </c>
      <c r="O1022" s="510">
        <v>2.35E-2</v>
      </c>
      <c r="P1022" s="510">
        <v>1.4E-2</v>
      </c>
      <c r="Q1022" s="603">
        <v>1.4E-2</v>
      </c>
      <c r="R1022" s="603">
        <v>1.4E-2</v>
      </c>
      <c r="S1022" s="510">
        <v>20</v>
      </c>
      <c r="T1022" s="510">
        <v>3.4670000000000001</v>
      </c>
      <c r="U1022" s="510">
        <v>13.47</v>
      </c>
      <c r="V1022" s="510">
        <v>0.36</v>
      </c>
      <c r="W1022" s="510"/>
      <c r="X1022" s="510"/>
      <c r="Y1022" s="510"/>
      <c r="Z1022" s="510">
        <v>1.0999999999999999E-2</v>
      </c>
      <c r="AA1022" s="510">
        <v>5.2999999999999999E-2</v>
      </c>
      <c r="AB1022" s="510">
        <v>0.86</v>
      </c>
      <c r="AC1022" s="510">
        <v>1.7000000000000001E-2</v>
      </c>
      <c r="AD1022" s="510">
        <v>0.52</v>
      </c>
      <c r="AI1022"/>
      <c r="AJ1022"/>
    </row>
    <row r="1023" spans="1:36" ht="45" x14ac:dyDescent="0.25">
      <c r="A1023" s="510">
        <v>1022</v>
      </c>
      <c r="B1023" s="511" t="s">
        <v>1830</v>
      </c>
      <c r="C1023" s="599" t="s">
        <v>2294</v>
      </c>
      <c r="D1023" s="510">
        <v>50</v>
      </c>
      <c r="E1023" s="510">
        <v>3</v>
      </c>
      <c r="F1023" s="510">
        <v>400</v>
      </c>
      <c r="G1023" s="510">
        <v>158</v>
      </c>
      <c r="H1023" s="510">
        <v>4.9299999999999997E-2</v>
      </c>
      <c r="I1023" s="510">
        <v>0.11800000000000001</v>
      </c>
      <c r="J1023" s="510">
        <v>1.915</v>
      </c>
      <c r="K1023" s="510">
        <v>0.21199999999999999</v>
      </c>
      <c r="L1023" s="510">
        <v>0.97599999999999998</v>
      </c>
      <c r="M1023" s="510">
        <v>0.97599999999999998</v>
      </c>
      <c r="N1023" s="510">
        <v>0.126</v>
      </c>
      <c r="O1023" s="510">
        <v>2.35E-2</v>
      </c>
      <c r="P1023" s="510">
        <v>1.4E-2</v>
      </c>
      <c r="Q1023" s="603">
        <v>1.4E-2</v>
      </c>
      <c r="R1023" s="603">
        <v>1.4E-2</v>
      </c>
      <c r="S1023" s="510">
        <v>20</v>
      </c>
      <c r="T1023" s="510">
        <v>3.4670000000000001</v>
      </c>
      <c r="U1023" s="510">
        <v>13.47</v>
      </c>
      <c r="V1023" s="510">
        <v>0.36</v>
      </c>
      <c r="W1023" s="510"/>
      <c r="X1023" s="510"/>
      <c r="Y1023" s="510"/>
      <c r="Z1023" s="510">
        <v>1.0999999999999999E-2</v>
      </c>
      <c r="AA1023" s="510">
        <v>5.2999999999999999E-2</v>
      </c>
      <c r="AB1023" s="510">
        <v>0.86</v>
      </c>
      <c r="AC1023" s="510">
        <v>1.7000000000000001E-2</v>
      </c>
      <c r="AD1023" s="510">
        <v>0.52</v>
      </c>
      <c r="AI1023"/>
      <c r="AJ1023"/>
    </row>
    <row r="1024" spans="1:36" ht="30" x14ac:dyDescent="0.25">
      <c r="A1024" s="510">
        <v>1023</v>
      </c>
      <c r="B1024" s="511" t="s">
        <v>1830</v>
      </c>
      <c r="C1024" s="599" t="s">
        <v>2295</v>
      </c>
      <c r="D1024" s="510">
        <v>50</v>
      </c>
      <c r="E1024" s="510">
        <v>3</v>
      </c>
      <c r="F1024" s="510">
        <v>380</v>
      </c>
      <c r="G1024" s="510">
        <v>150</v>
      </c>
      <c r="H1024" s="510">
        <v>4.9299999999999997E-2</v>
      </c>
      <c r="I1024" s="510">
        <v>0.11800000000000001</v>
      </c>
      <c r="J1024" s="510">
        <v>1.915</v>
      </c>
      <c r="K1024" s="510">
        <v>0.21199999999999999</v>
      </c>
      <c r="L1024" s="510">
        <v>0.97599999999999998</v>
      </c>
      <c r="M1024" s="510">
        <v>0.97599999999999998</v>
      </c>
      <c r="N1024" s="510">
        <v>0.126</v>
      </c>
      <c r="O1024" s="510">
        <v>2.35E-2</v>
      </c>
      <c r="P1024" s="510">
        <v>1.4E-2</v>
      </c>
      <c r="Q1024" s="603">
        <v>1.4E-2</v>
      </c>
      <c r="R1024" s="603">
        <v>1.4E-2</v>
      </c>
      <c r="S1024" s="510">
        <v>20</v>
      </c>
      <c r="T1024" s="510">
        <v>3.4670000000000001</v>
      </c>
      <c r="U1024" s="510">
        <v>13.47</v>
      </c>
      <c r="V1024" s="510">
        <v>0.36</v>
      </c>
      <c r="W1024" s="510"/>
      <c r="X1024" s="510"/>
      <c r="Y1024" s="510"/>
      <c r="Z1024" s="510">
        <v>1.0999999999999999E-2</v>
      </c>
      <c r="AA1024" s="510">
        <v>5.2999999999999999E-2</v>
      </c>
      <c r="AB1024" s="510">
        <v>0.86</v>
      </c>
      <c r="AC1024" s="510">
        <v>1.7000000000000001E-2</v>
      </c>
      <c r="AD1024" s="510">
        <v>0.52</v>
      </c>
      <c r="AI1024"/>
      <c r="AJ1024"/>
    </row>
    <row r="1025" spans="1:36" ht="30" x14ac:dyDescent="0.25">
      <c r="A1025" s="510">
        <v>1024</v>
      </c>
      <c r="B1025" s="511" t="s">
        <v>1830</v>
      </c>
      <c r="C1025" s="599" t="s">
        <v>2295</v>
      </c>
      <c r="D1025" s="510">
        <v>50</v>
      </c>
      <c r="E1025" s="510">
        <v>3</v>
      </c>
      <c r="F1025" s="510">
        <v>400</v>
      </c>
      <c r="G1025" s="510">
        <v>150</v>
      </c>
      <c r="H1025" s="510">
        <v>4.9299999999999997E-2</v>
      </c>
      <c r="I1025" s="510">
        <v>0.11800000000000001</v>
      </c>
      <c r="J1025" s="510">
        <v>1.915</v>
      </c>
      <c r="K1025" s="510">
        <v>0.21199999999999999</v>
      </c>
      <c r="L1025" s="510">
        <v>0.97599999999999998</v>
      </c>
      <c r="M1025" s="510">
        <v>0.97599999999999998</v>
      </c>
      <c r="N1025" s="510">
        <v>0.126</v>
      </c>
      <c r="O1025" s="510">
        <v>2.35E-2</v>
      </c>
      <c r="P1025" s="510">
        <v>1.4E-2</v>
      </c>
      <c r="Q1025" s="603">
        <v>1.4E-2</v>
      </c>
      <c r="R1025" s="603">
        <v>1.4E-2</v>
      </c>
      <c r="S1025" s="510">
        <v>20</v>
      </c>
      <c r="T1025" s="510">
        <v>3.4670000000000001</v>
      </c>
      <c r="U1025" s="510">
        <v>13.47</v>
      </c>
      <c r="V1025" s="510">
        <v>0.36</v>
      </c>
      <c r="W1025" s="510"/>
      <c r="X1025" s="510"/>
      <c r="Y1025" s="510"/>
      <c r="Z1025" s="510">
        <v>1.0999999999999999E-2</v>
      </c>
      <c r="AA1025" s="510">
        <v>5.2999999999999999E-2</v>
      </c>
      <c r="AB1025" s="510">
        <v>0.86</v>
      </c>
      <c r="AC1025" s="510">
        <v>1.7000000000000001E-2</v>
      </c>
      <c r="AD1025" s="510">
        <v>0.52</v>
      </c>
      <c r="AI1025"/>
      <c r="AJ1025"/>
    </row>
    <row r="1026" spans="1:36" ht="30" x14ac:dyDescent="0.25">
      <c r="A1026" s="510">
        <v>1025</v>
      </c>
      <c r="B1026" s="511" t="s">
        <v>1830</v>
      </c>
      <c r="C1026" s="599" t="s">
        <v>2296</v>
      </c>
      <c r="D1026" s="510">
        <v>50</v>
      </c>
      <c r="E1026" s="510">
        <v>3</v>
      </c>
      <c r="F1026" s="510">
        <v>380</v>
      </c>
      <c r="G1026" s="510">
        <v>136</v>
      </c>
      <c r="H1026" s="510">
        <v>4.9299999999999997E-2</v>
      </c>
      <c r="I1026" s="510">
        <v>0.11800000000000001</v>
      </c>
      <c r="J1026" s="510">
        <v>1.915</v>
      </c>
      <c r="K1026" s="510">
        <v>0.21199999999999999</v>
      </c>
      <c r="L1026" s="510">
        <v>0.97599999999999998</v>
      </c>
      <c r="M1026" s="510">
        <v>0.97599999999999998</v>
      </c>
      <c r="N1026" s="510">
        <v>0.126</v>
      </c>
      <c r="O1026" s="510">
        <v>2.35E-2</v>
      </c>
      <c r="P1026" s="510">
        <v>1.4E-2</v>
      </c>
      <c r="Q1026" s="603">
        <v>1.4E-2</v>
      </c>
      <c r="R1026" s="603">
        <v>1.4E-2</v>
      </c>
      <c r="S1026" s="510">
        <v>20</v>
      </c>
      <c r="T1026" s="510">
        <v>3.4670000000000001</v>
      </c>
      <c r="U1026" s="510">
        <v>13.47</v>
      </c>
      <c r="V1026" s="510">
        <v>0.36</v>
      </c>
      <c r="W1026" s="510"/>
      <c r="X1026" s="510"/>
      <c r="Y1026" s="510"/>
      <c r="Z1026" s="510">
        <v>1.0999999999999999E-2</v>
      </c>
      <c r="AA1026" s="510">
        <v>5.2999999999999999E-2</v>
      </c>
      <c r="AB1026" s="510">
        <v>0.86</v>
      </c>
      <c r="AC1026" s="510">
        <v>1.7000000000000001E-2</v>
      </c>
      <c r="AD1026" s="510">
        <v>0.52</v>
      </c>
      <c r="AI1026"/>
      <c r="AJ1026"/>
    </row>
    <row r="1027" spans="1:36" ht="30" x14ac:dyDescent="0.25">
      <c r="A1027" s="510">
        <v>1026</v>
      </c>
      <c r="B1027" s="511" t="s">
        <v>1830</v>
      </c>
      <c r="C1027" s="599" t="s">
        <v>2296</v>
      </c>
      <c r="D1027" s="510">
        <v>50</v>
      </c>
      <c r="E1027" s="510">
        <v>3</v>
      </c>
      <c r="F1027" s="510">
        <v>400</v>
      </c>
      <c r="G1027" s="510">
        <v>136</v>
      </c>
      <c r="H1027" s="510">
        <v>4.9299999999999997E-2</v>
      </c>
      <c r="I1027" s="510">
        <v>0.11800000000000001</v>
      </c>
      <c r="J1027" s="510">
        <v>1.915</v>
      </c>
      <c r="K1027" s="510">
        <v>0.21199999999999999</v>
      </c>
      <c r="L1027" s="510">
        <v>0.97599999999999998</v>
      </c>
      <c r="M1027" s="510">
        <v>0.97599999999999998</v>
      </c>
      <c r="N1027" s="510">
        <v>0.126</v>
      </c>
      <c r="O1027" s="510">
        <v>2.35E-2</v>
      </c>
      <c r="P1027" s="510">
        <v>1.4E-2</v>
      </c>
      <c r="Q1027" s="603">
        <v>1.4E-2</v>
      </c>
      <c r="R1027" s="603">
        <v>1.4E-2</v>
      </c>
      <c r="S1027" s="510">
        <v>20</v>
      </c>
      <c r="T1027" s="510">
        <v>3.4670000000000001</v>
      </c>
      <c r="U1027" s="510">
        <v>13.47</v>
      </c>
      <c r="V1027" s="510">
        <v>0.36</v>
      </c>
      <c r="W1027" s="510"/>
      <c r="X1027" s="510"/>
      <c r="Y1027" s="510"/>
      <c r="Z1027" s="510">
        <v>1.0999999999999999E-2</v>
      </c>
      <c r="AA1027" s="510">
        <v>5.2999999999999999E-2</v>
      </c>
      <c r="AB1027" s="510">
        <v>0.86</v>
      </c>
      <c r="AC1027" s="510">
        <v>1.7000000000000001E-2</v>
      </c>
      <c r="AD1027" s="510">
        <v>0.52</v>
      </c>
      <c r="AI1027"/>
      <c r="AJ1027"/>
    </row>
    <row r="1028" spans="1:36" ht="30" x14ac:dyDescent="0.25">
      <c r="A1028" s="510">
        <v>1027</v>
      </c>
      <c r="B1028" s="511" t="s">
        <v>1830</v>
      </c>
      <c r="C1028" s="599" t="s">
        <v>2297</v>
      </c>
      <c r="D1028" s="510">
        <v>50</v>
      </c>
      <c r="E1028" s="510">
        <v>3</v>
      </c>
      <c r="F1028" s="510">
        <v>380</v>
      </c>
      <c r="G1028" s="510">
        <v>120</v>
      </c>
      <c r="H1028" s="510">
        <v>4.9299999999999997E-2</v>
      </c>
      <c r="I1028" s="510">
        <v>0.11800000000000001</v>
      </c>
      <c r="J1028" s="510">
        <v>1.915</v>
      </c>
      <c r="K1028" s="510">
        <v>0.21199999999999999</v>
      </c>
      <c r="L1028" s="510">
        <v>0.97599999999999998</v>
      </c>
      <c r="M1028" s="510">
        <v>0.97599999999999998</v>
      </c>
      <c r="N1028" s="510">
        <v>0.126</v>
      </c>
      <c r="O1028" s="510">
        <v>2.35E-2</v>
      </c>
      <c r="P1028" s="510">
        <v>1.4E-2</v>
      </c>
      <c r="Q1028" s="603">
        <v>1.4E-2</v>
      </c>
      <c r="R1028" s="603">
        <v>1.4E-2</v>
      </c>
      <c r="S1028" s="510">
        <v>20</v>
      </c>
      <c r="T1028" s="510">
        <v>3.4670000000000001</v>
      </c>
      <c r="U1028" s="510">
        <v>13.47</v>
      </c>
      <c r="V1028" s="510">
        <v>0.36</v>
      </c>
      <c r="W1028" s="510"/>
      <c r="X1028" s="510"/>
      <c r="Y1028" s="510"/>
      <c r="Z1028" s="510">
        <v>1.0999999999999999E-2</v>
      </c>
      <c r="AA1028" s="510">
        <v>5.2999999999999999E-2</v>
      </c>
      <c r="AB1028" s="510">
        <v>0.86</v>
      </c>
      <c r="AC1028" s="510">
        <v>1.7000000000000001E-2</v>
      </c>
      <c r="AD1028" s="510">
        <v>0.52</v>
      </c>
      <c r="AI1028"/>
      <c r="AJ1028"/>
    </row>
    <row r="1029" spans="1:36" ht="30" x14ac:dyDescent="0.25">
      <c r="A1029" s="510">
        <v>1028</v>
      </c>
      <c r="B1029" s="511" t="s">
        <v>1830</v>
      </c>
      <c r="C1029" s="599" t="s">
        <v>2297</v>
      </c>
      <c r="D1029" s="510">
        <v>50</v>
      </c>
      <c r="E1029" s="510">
        <v>3</v>
      </c>
      <c r="F1029" s="510">
        <v>400</v>
      </c>
      <c r="G1029" s="510">
        <v>120</v>
      </c>
      <c r="H1029" s="510">
        <v>4.9299999999999997E-2</v>
      </c>
      <c r="I1029" s="510">
        <v>0.11800000000000001</v>
      </c>
      <c r="J1029" s="510">
        <v>1.915</v>
      </c>
      <c r="K1029" s="510">
        <v>0.21199999999999999</v>
      </c>
      <c r="L1029" s="510">
        <v>0.97599999999999998</v>
      </c>
      <c r="M1029" s="510">
        <v>0.97599999999999998</v>
      </c>
      <c r="N1029" s="510">
        <v>0.126</v>
      </c>
      <c r="O1029" s="510">
        <v>2.35E-2</v>
      </c>
      <c r="P1029" s="510">
        <v>1.4E-2</v>
      </c>
      <c r="Q1029" s="603">
        <v>1.4E-2</v>
      </c>
      <c r="R1029" s="603">
        <v>1.4E-2</v>
      </c>
      <c r="S1029" s="510">
        <v>20</v>
      </c>
      <c r="T1029" s="510">
        <v>3.4670000000000001</v>
      </c>
      <c r="U1029" s="510">
        <v>13.47</v>
      </c>
      <c r="V1029" s="510">
        <v>0.36</v>
      </c>
      <c r="W1029" s="510"/>
      <c r="X1029" s="510"/>
      <c r="Y1029" s="510"/>
      <c r="Z1029" s="510">
        <v>1.0999999999999999E-2</v>
      </c>
      <c r="AA1029" s="510">
        <v>5.2999999999999999E-2</v>
      </c>
      <c r="AB1029" s="510">
        <v>0.86</v>
      </c>
      <c r="AC1029" s="510">
        <v>1.7000000000000001E-2</v>
      </c>
      <c r="AD1029" s="510">
        <v>0.52</v>
      </c>
      <c r="AI1029"/>
      <c r="AJ1029"/>
    </row>
    <row r="1030" spans="1:36" ht="45" x14ac:dyDescent="0.25">
      <c r="A1030" s="510">
        <v>1029</v>
      </c>
      <c r="B1030" s="511" t="s">
        <v>1830</v>
      </c>
      <c r="C1030" s="599" t="s">
        <v>2298</v>
      </c>
      <c r="D1030" s="510">
        <v>50</v>
      </c>
      <c r="E1030" s="510">
        <v>3</v>
      </c>
      <c r="F1030" s="510">
        <v>380</v>
      </c>
      <c r="G1030" s="510">
        <v>176</v>
      </c>
      <c r="H1030" s="510">
        <v>6.54E-2</v>
      </c>
      <c r="I1030" s="510">
        <v>0.155</v>
      </c>
      <c r="J1030" s="510">
        <v>1.8730000000000002</v>
      </c>
      <c r="K1030" s="510">
        <v>0.27699999999999997</v>
      </c>
      <c r="L1030" s="510">
        <v>1.278</v>
      </c>
      <c r="M1030" s="510">
        <v>1.278</v>
      </c>
      <c r="N1030" s="510">
        <v>0.16600000000000001</v>
      </c>
      <c r="O1030" s="510">
        <v>3.1200000000000002E-2</v>
      </c>
      <c r="P1030" s="510">
        <v>1.4999999999999999E-2</v>
      </c>
      <c r="Q1030" s="603">
        <v>1.4999999999999999E-2</v>
      </c>
      <c r="R1030" s="603">
        <v>1.4999999999999999E-2</v>
      </c>
      <c r="S1030" s="510">
        <v>20</v>
      </c>
      <c r="T1030" s="510">
        <v>3.6240000000000001</v>
      </c>
      <c r="U1030" s="510">
        <v>13.47</v>
      </c>
      <c r="V1030" s="510">
        <v>0.36</v>
      </c>
      <c r="W1030" s="510"/>
      <c r="X1030" s="510"/>
      <c r="Y1030" s="510"/>
      <c r="Z1030" s="510">
        <v>1.4E-2</v>
      </c>
      <c r="AA1030" s="510">
        <v>7.2999999999999995E-2</v>
      </c>
      <c r="AB1030" s="510">
        <v>0.88</v>
      </c>
      <c r="AC1030" s="510">
        <v>0.02</v>
      </c>
      <c r="AD1030" s="510">
        <v>5.2999999999999999E-2</v>
      </c>
      <c r="AI1030"/>
      <c r="AJ1030"/>
    </row>
    <row r="1031" spans="1:36" ht="45" x14ac:dyDescent="0.25">
      <c r="A1031" s="510">
        <v>1030</v>
      </c>
      <c r="B1031" s="511" t="s">
        <v>1830</v>
      </c>
      <c r="C1031" s="599" t="s">
        <v>2298</v>
      </c>
      <c r="D1031" s="510">
        <v>50</v>
      </c>
      <c r="E1031" s="510">
        <v>3</v>
      </c>
      <c r="F1031" s="510">
        <v>400</v>
      </c>
      <c r="G1031" s="510">
        <v>181</v>
      </c>
      <c r="H1031" s="510">
        <v>6.54E-2</v>
      </c>
      <c r="I1031" s="510">
        <v>0.155</v>
      </c>
      <c r="J1031" s="510">
        <v>1.8730000000000002</v>
      </c>
      <c r="K1031" s="510">
        <v>0.27699999999999997</v>
      </c>
      <c r="L1031" s="510">
        <v>1.278</v>
      </c>
      <c r="M1031" s="510">
        <v>1.278</v>
      </c>
      <c r="N1031" s="510">
        <v>0.16600000000000001</v>
      </c>
      <c r="O1031" s="510">
        <v>3.1200000000000002E-2</v>
      </c>
      <c r="P1031" s="510">
        <v>1.4999999999999999E-2</v>
      </c>
      <c r="Q1031" s="603">
        <v>1.4999999999999999E-2</v>
      </c>
      <c r="R1031" s="603">
        <v>1.4999999999999999E-2</v>
      </c>
      <c r="S1031" s="510">
        <v>20</v>
      </c>
      <c r="T1031" s="510">
        <v>3.6240000000000001</v>
      </c>
      <c r="U1031" s="510">
        <v>13.47</v>
      </c>
      <c r="V1031" s="510">
        <v>0.36</v>
      </c>
      <c r="W1031" s="510"/>
      <c r="X1031" s="510"/>
      <c r="Y1031" s="510"/>
      <c r="Z1031" s="510">
        <v>1.4E-2</v>
      </c>
      <c r="AA1031" s="510">
        <v>7.2999999999999995E-2</v>
      </c>
      <c r="AB1031" s="510">
        <v>0.88</v>
      </c>
      <c r="AC1031" s="510">
        <v>0.02</v>
      </c>
      <c r="AD1031" s="510">
        <v>5.2999999999999999E-2</v>
      </c>
      <c r="AI1031"/>
      <c r="AJ1031"/>
    </row>
    <row r="1032" spans="1:36" ht="45" x14ac:dyDescent="0.25">
      <c r="A1032" s="510">
        <v>1031</v>
      </c>
      <c r="B1032" s="511" t="s">
        <v>1830</v>
      </c>
      <c r="C1032" s="599" t="s">
        <v>2299</v>
      </c>
      <c r="D1032" s="510">
        <v>50</v>
      </c>
      <c r="E1032" s="510">
        <v>3</v>
      </c>
      <c r="F1032" s="510">
        <v>380</v>
      </c>
      <c r="G1032" s="510">
        <v>169</v>
      </c>
      <c r="H1032" s="510">
        <v>6.54E-2</v>
      </c>
      <c r="I1032" s="510">
        <v>0.155</v>
      </c>
      <c r="J1032" s="510">
        <v>1.8730000000000002</v>
      </c>
      <c r="K1032" s="510">
        <v>0.27699999999999997</v>
      </c>
      <c r="L1032" s="510">
        <v>1.278</v>
      </c>
      <c r="M1032" s="510">
        <v>1.278</v>
      </c>
      <c r="N1032" s="510">
        <v>0.16600000000000001</v>
      </c>
      <c r="O1032" s="510">
        <v>3.1200000000000002E-2</v>
      </c>
      <c r="P1032" s="510">
        <v>1.4999999999999999E-2</v>
      </c>
      <c r="Q1032" s="603">
        <v>1.4999999999999999E-2</v>
      </c>
      <c r="R1032" s="603">
        <v>1.4999999999999999E-2</v>
      </c>
      <c r="S1032" s="510">
        <v>20</v>
      </c>
      <c r="T1032" s="510">
        <v>3.6240000000000001</v>
      </c>
      <c r="U1032" s="510">
        <v>13.47</v>
      </c>
      <c r="V1032" s="510">
        <v>0.36</v>
      </c>
      <c r="W1032" s="510"/>
      <c r="X1032" s="510"/>
      <c r="Y1032" s="510"/>
      <c r="Z1032" s="510">
        <v>1.4E-2</v>
      </c>
      <c r="AA1032" s="510">
        <v>7.2999999999999995E-2</v>
      </c>
      <c r="AB1032" s="510">
        <v>0.88</v>
      </c>
      <c r="AC1032" s="510">
        <v>0.02</v>
      </c>
      <c r="AD1032" s="510">
        <v>5.2999999999999999E-2</v>
      </c>
      <c r="AI1032"/>
      <c r="AJ1032"/>
    </row>
    <row r="1033" spans="1:36" ht="45" x14ac:dyDescent="0.25">
      <c r="A1033" s="510">
        <v>1032</v>
      </c>
      <c r="B1033" s="511" t="s">
        <v>1830</v>
      </c>
      <c r="C1033" s="599" t="s">
        <v>2299</v>
      </c>
      <c r="D1033" s="510">
        <v>50</v>
      </c>
      <c r="E1033" s="510">
        <v>3</v>
      </c>
      <c r="F1033" s="510">
        <v>400</v>
      </c>
      <c r="G1033" s="510">
        <v>174</v>
      </c>
      <c r="H1033" s="510">
        <v>6.54E-2</v>
      </c>
      <c r="I1033" s="510">
        <v>0.155</v>
      </c>
      <c r="J1033" s="510">
        <v>1.8730000000000002</v>
      </c>
      <c r="K1033" s="510">
        <v>0.27699999999999997</v>
      </c>
      <c r="L1033" s="510">
        <v>1.278</v>
      </c>
      <c r="M1033" s="510">
        <v>1.278</v>
      </c>
      <c r="N1033" s="510">
        <v>0.16600000000000001</v>
      </c>
      <c r="O1033" s="510">
        <v>3.1200000000000002E-2</v>
      </c>
      <c r="P1033" s="510">
        <v>1.4999999999999999E-2</v>
      </c>
      <c r="Q1033" s="603">
        <v>1.4999999999999999E-2</v>
      </c>
      <c r="R1033" s="603">
        <v>1.4999999999999999E-2</v>
      </c>
      <c r="S1033" s="510">
        <v>20</v>
      </c>
      <c r="T1033" s="510">
        <v>3.6240000000000001</v>
      </c>
      <c r="U1033" s="510">
        <v>13.47</v>
      </c>
      <c r="V1033" s="510">
        <v>0.36</v>
      </c>
      <c r="W1033" s="510"/>
      <c r="X1033" s="510"/>
      <c r="Y1033" s="510"/>
      <c r="Z1033" s="510">
        <v>1.4E-2</v>
      </c>
      <c r="AA1033" s="510">
        <v>7.2999999999999995E-2</v>
      </c>
      <c r="AB1033" s="510">
        <v>0.88</v>
      </c>
      <c r="AC1033" s="510">
        <v>0.02</v>
      </c>
      <c r="AD1033" s="510">
        <v>5.2999999999999999E-2</v>
      </c>
      <c r="AI1033"/>
      <c r="AJ1033"/>
    </row>
    <row r="1034" spans="1:36" ht="30" x14ac:dyDescent="0.25">
      <c r="A1034" s="510">
        <v>1033</v>
      </c>
      <c r="B1034" s="511" t="s">
        <v>1830</v>
      </c>
      <c r="C1034" s="599" t="s">
        <v>2300</v>
      </c>
      <c r="D1034" s="510">
        <v>50</v>
      </c>
      <c r="E1034" s="510">
        <v>3</v>
      </c>
      <c r="F1034" s="510">
        <v>380</v>
      </c>
      <c r="G1034" s="510">
        <v>160</v>
      </c>
      <c r="H1034" s="510">
        <v>6.54E-2</v>
      </c>
      <c r="I1034" s="510">
        <v>0.155</v>
      </c>
      <c r="J1034" s="510">
        <v>1.8730000000000002</v>
      </c>
      <c r="K1034" s="510">
        <v>0.27699999999999997</v>
      </c>
      <c r="L1034" s="510">
        <v>1.278</v>
      </c>
      <c r="M1034" s="510">
        <v>1.278</v>
      </c>
      <c r="N1034" s="510">
        <v>0.16600000000000001</v>
      </c>
      <c r="O1034" s="510">
        <v>3.1200000000000002E-2</v>
      </c>
      <c r="P1034" s="510">
        <v>1.4999999999999999E-2</v>
      </c>
      <c r="Q1034" s="603">
        <v>1.4999999999999999E-2</v>
      </c>
      <c r="R1034" s="603">
        <v>1.4999999999999999E-2</v>
      </c>
      <c r="S1034" s="510">
        <v>20</v>
      </c>
      <c r="T1034" s="510">
        <v>3.6240000000000001</v>
      </c>
      <c r="U1034" s="510">
        <v>13.47</v>
      </c>
      <c r="V1034" s="510">
        <v>0.36</v>
      </c>
      <c r="W1034" s="510"/>
      <c r="X1034" s="510"/>
      <c r="Y1034" s="510"/>
      <c r="Z1034" s="510">
        <v>1.4E-2</v>
      </c>
      <c r="AA1034" s="510">
        <v>7.2999999999999995E-2</v>
      </c>
      <c r="AB1034" s="510">
        <v>0.88</v>
      </c>
      <c r="AC1034" s="510">
        <v>0.02</v>
      </c>
      <c r="AD1034" s="510">
        <v>5.2999999999999999E-2</v>
      </c>
      <c r="AI1034"/>
      <c r="AJ1034"/>
    </row>
    <row r="1035" spans="1:36" ht="30" x14ac:dyDescent="0.25">
      <c r="A1035" s="510">
        <v>1034</v>
      </c>
      <c r="B1035" s="511" t="s">
        <v>1830</v>
      </c>
      <c r="C1035" s="599" t="s">
        <v>2300</v>
      </c>
      <c r="D1035" s="510">
        <v>50</v>
      </c>
      <c r="E1035" s="510">
        <v>3</v>
      </c>
      <c r="F1035" s="510">
        <v>400</v>
      </c>
      <c r="G1035" s="510">
        <v>165</v>
      </c>
      <c r="H1035" s="510">
        <v>6.54E-2</v>
      </c>
      <c r="I1035" s="510">
        <v>0.155</v>
      </c>
      <c r="J1035" s="510">
        <v>1.8730000000000002</v>
      </c>
      <c r="K1035" s="510">
        <v>0.27699999999999997</v>
      </c>
      <c r="L1035" s="510">
        <v>1.278</v>
      </c>
      <c r="M1035" s="510">
        <v>1.278</v>
      </c>
      <c r="N1035" s="510">
        <v>0.16600000000000001</v>
      </c>
      <c r="O1035" s="510">
        <v>3.1200000000000002E-2</v>
      </c>
      <c r="P1035" s="510">
        <v>1.4999999999999999E-2</v>
      </c>
      <c r="Q1035" s="603">
        <v>1.4999999999999999E-2</v>
      </c>
      <c r="R1035" s="603">
        <v>1.4999999999999999E-2</v>
      </c>
      <c r="S1035" s="510">
        <v>20</v>
      </c>
      <c r="T1035" s="510">
        <v>3.6240000000000001</v>
      </c>
      <c r="U1035" s="510">
        <v>13.47</v>
      </c>
      <c r="V1035" s="510">
        <v>0.36</v>
      </c>
      <c r="W1035" s="510"/>
      <c r="X1035" s="510"/>
      <c r="Y1035" s="510"/>
      <c r="Z1035" s="510">
        <v>1.4E-2</v>
      </c>
      <c r="AA1035" s="510">
        <v>7.2999999999999995E-2</v>
      </c>
      <c r="AB1035" s="510">
        <v>0.88</v>
      </c>
      <c r="AC1035" s="510">
        <v>0.02</v>
      </c>
      <c r="AD1035" s="510">
        <v>5.2999999999999999E-2</v>
      </c>
      <c r="AI1035"/>
      <c r="AJ1035"/>
    </row>
    <row r="1036" spans="1:36" ht="30" x14ac:dyDescent="0.25">
      <c r="A1036" s="510">
        <v>1035</v>
      </c>
      <c r="B1036" s="511" t="s">
        <v>1830</v>
      </c>
      <c r="C1036" s="599" t="s">
        <v>2301</v>
      </c>
      <c r="D1036" s="510">
        <v>50</v>
      </c>
      <c r="E1036" s="510">
        <v>3</v>
      </c>
      <c r="F1036" s="510">
        <v>380</v>
      </c>
      <c r="G1036" s="510">
        <v>144</v>
      </c>
      <c r="H1036" s="510">
        <v>6.54E-2</v>
      </c>
      <c r="I1036" s="510">
        <v>0.155</v>
      </c>
      <c r="J1036" s="510">
        <v>1.8730000000000002</v>
      </c>
      <c r="K1036" s="510">
        <v>0.27699999999999997</v>
      </c>
      <c r="L1036" s="510">
        <v>1.278</v>
      </c>
      <c r="M1036" s="510">
        <v>1.278</v>
      </c>
      <c r="N1036" s="510">
        <v>0.16600000000000001</v>
      </c>
      <c r="O1036" s="510">
        <v>3.1200000000000002E-2</v>
      </c>
      <c r="P1036" s="510">
        <v>1.4999999999999999E-2</v>
      </c>
      <c r="Q1036" s="603">
        <v>1.4999999999999999E-2</v>
      </c>
      <c r="R1036" s="603">
        <v>1.4999999999999999E-2</v>
      </c>
      <c r="S1036" s="510">
        <v>20</v>
      </c>
      <c r="T1036" s="510">
        <v>3.6240000000000001</v>
      </c>
      <c r="U1036" s="510">
        <v>13.47</v>
      </c>
      <c r="V1036" s="510">
        <v>0.36</v>
      </c>
      <c r="W1036" s="510"/>
      <c r="X1036" s="510"/>
      <c r="Y1036" s="510"/>
      <c r="Z1036" s="510">
        <v>1.4E-2</v>
      </c>
      <c r="AA1036" s="510">
        <v>7.2999999999999995E-2</v>
      </c>
      <c r="AB1036" s="510">
        <v>0.88</v>
      </c>
      <c r="AC1036" s="510">
        <v>0.02</v>
      </c>
      <c r="AD1036" s="510">
        <v>5.2999999999999999E-2</v>
      </c>
      <c r="AI1036"/>
      <c r="AJ1036"/>
    </row>
    <row r="1037" spans="1:36" ht="30" x14ac:dyDescent="0.25">
      <c r="A1037" s="510">
        <v>1036</v>
      </c>
      <c r="B1037" s="511" t="s">
        <v>1830</v>
      </c>
      <c r="C1037" s="599" t="s">
        <v>2301</v>
      </c>
      <c r="D1037" s="510">
        <v>50</v>
      </c>
      <c r="E1037" s="510">
        <v>3</v>
      </c>
      <c r="F1037" s="510">
        <v>400</v>
      </c>
      <c r="G1037" s="510">
        <v>149</v>
      </c>
      <c r="H1037" s="510">
        <v>6.54E-2</v>
      </c>
      <c r="I1037" s="510">
        <v>0.155</v>
      </c>
      <c r="J1037" s="510">
        <v>1.8730000000000002</v>
      </c>
      <c r="K1037" s="510">
        <v>0.27699999999999997</v>
      </c>
      <c r="L1037" s="510">
        <v>1.278</v>
      </c>
      <c r="M1037" s="510">
        <v>1.278</v>
      </c>
      <c r="N1037" s="510">
        <v>0.16600000000000001</v>
      </c>
      <c r="O1037" s="510">
        <v>3.1200000000000002E-2</v>
      </c>
      <c r="P1037" s="510">
        <v>1.4999999999999999E-2</v>
      </c>
      <c r="Q1037" s="603">
        <v>1.4999999999999999E-2</v>
      </c>
      <c r="R1037" s="603">
        <v>1.4999999999999999E-2</v>
      </c>
      <c r="S1037" s="510">
        <v>20</v>
      </c>
      <c r="T1037" s="510">
        <v>3.6240000000000001</v>
      </c>
      <c r="U1037" s="510">
        <v>13.47</v>
      </c>
      <c r="V1037" s="510">
        <v>0.36</v>
      </c>
      <c r="W1037" s="510"/>
      <c r="X1037" s="510"/>
      <c r="Y1037" s="510"/>
      <c r="Z1037" s="510">
        <v>1.4E-2</v>
      </c>
      <c r="AA1037" s="510">
        <v>7.2999999999999995E-2</v>
      </c>
      <c r="AB1037" s="510">
        <v>0.88</v>
      </c>
      <c r="AC1037" s="510">
        <v>0.02</v>
      </c>
      <c r="AD1037" s="510">
        <v>5.2999999999999999E-2</v>
      </c>
      <c r="AI1037"/>
      <c r="AJ1037"/>
    </row>
    <row r="1038" spans="1:36" ht="30" x14ac:dyDescent="0.25">
      <c r="A1038" s="510">
        <v>1037</v>
      </c>
      <c r="B1038" s="511" t="s">
        <v>1830</v>
      </c>
      <c r="C1038" s="599" t="s">
        <v>2302</v>
      </c>
      <c r="D1038" s="510">
        <v>50</v>
      </c>
      <c r="E1038" s="510">
        <v>3</v>
      </c>
      <c r="F1038" s="510">
        <v>380</v>
      </c>
      <c r="G1038" s="510">
        <v>128</v>
      </c>
      <c r="H1038" s="510">
        <v>6.54E-2</v>
      </c>
      <c r="I1038" s="510">
        <v>0.155</v>
      </c>
      <c r="J1038" s="510">
        <v>1.8730000000000002</v>
      </c>
      <c r="K1038" s="510">
        <v>0.27699999999999997</v>
      </c>
      <c r="L1038" s="510">
        <v>1.278</v>
      </c>
      <c r="M1038" s="510">
        <v>1.278</v>
      </c>
      <c r="N1038" s="510">
        <v>0.16600000000000001</v>
      </c>
      <c r="O1038" s="510">
        <v>3.1200000000000002E-2</v>
      </c>
      <c r="P1038" s="510">
        <v>1.4999999999999999E-2</v>
      </c>
      <c r="Q1038" s="603">
        <v>1.4999999999999999E-2</v>
      </c>
      <c r="R1038" s="603">
        <v>1.4999999999999999E-2</v>
      </c>
      <c r="S1038" s="510">
        <v>20</v>
      </c>
      <c r="T1038" s="510">
        <v>3.6240000000000001</v>
      </c>
      <c r="U1038" s="510">
        <v>13.47</v>
      </c>
      <c r="V1038" s="510">
        <v>0.36</v>
      </c>
      <c r="W1038" s="510"/>
      <c r="X1038" s="510"/>
      <c r="Y1038" s="510"/>
      <c r="Z1038" s="510">
        <v>1.4E-2</v>
      </c>
      <c r="AA1038" s="510">
        <v>7.2999999999999995E-2</v>
      </c>
      <c r="AB1038" s="510">
        <v>0.88</v>
      </c>
      <c r="AC1038" s="510">
        <v>0.02</v>
      </c>
      <c r="AD1038" s="510">
        <v>5.2999999999999999E-2</v>
      </c>
      <c r="AI1038"/>
      <c r="AJ1038"/>
    </row>
    <row r="1039" spans="1:36" ht="30" x14ac:dyDescent="0.25">
      <c r="A1039" s="510">
        <v>1038</v>
      </c>
      <c r="B1039" s="511" t="s">
        <v>1830</v>
      </c>
      <c r="C1039" s="599" t="s">
        <v>2302</v>
      </c>
      <c r="D1039" s="510">
        <v>50</v>
      </c>
      <c r="E1039" s="510">
        <v>3</v>
      </c>
      <c r="F1039" s="510">
        <v>400</v>
      </c>
      <c r="G1039" s="581">
        <v>132</v>
      </c>
      <c r="H1039" s="510">
        <v>6.54E-2</v>
      </c>
      <c r="I1039" s="510">
        <v>0.155</v>
      </c>
      <c r="J1039" s="510">
        <v>1.8730000000000002</v>
      </c>
      <c r="K1039" s="510">
        <v>0.27699999999999997</v>
      </c>
      <c r="L1039" s="510">
        <v>1.278</v>
      </c>
      <c r="M1039" s="510">
        <v>1.278</v>
      </c>
      <c r="N1039" s="510">
        <v>0.16600000000000001</v>
      </c>
      <c r="O1039" s="510">
        <v>3.1200000000000002E-2</v>
      </c>
      <c r="P1039" s="510">
        <v>1.4999999999999999E-2</v>
      </c>
      <c r="Q1039" s="603">
        <v>1.4999999999999999E-2</v>
      </c>
      <c r="R1039" s="603">
        <v>1.4999999999999999E-2</v>
      </c>
      <c r="S1039" s="510">
        <v>20</v>
      </c>
      <c r="T1039" s="510">
        <v>3.6240000000000001</v>
      </c>
      <c r="U1039" s="510">
        <v>13.47</v>
      </c>
      <c r="V1039" s="510">
        <v>0.36</v>
      </c>
      <c r="Z1039" s="510">
        <v>1.4E-2</v>
      </c>
      <c r="AA1039" s="510">
        <v>7.2999999999999995E-2</v>
      </c>
      <c r="AB1039" s="510">
        <v>0.88</v>
      </c>
      <c r="AC1039" s="510">
        <v>0.02</v>
      </c>
      <c r="AD1039" s="510">
        <v>5.2999999999999999E-2</v>
      </c>
      <c r="AI1039"/>
      <c r="AJ1039"/>
    </row>
    <row r="1040" spans="1:36" ht="30" x14ac:dyDescent="0.25">
      <c r="A1040" s="510">
        <v>1039</v>
      </c>
      <c r="B1040" s="511" t="s">
        <v>1830</v>
      </c>
      <c r="C1040" s="599" t="s">
        <v>2302</v>
      </c>
      <c r="D1040" s="510">
        <v>50</v>
      </c>
      <c r="E1040" s="510">
        <v>3</v>
      </c>
      <c r="F1040" s="510">
        <v>400</v>
      </c>
      <c r="G1040" s="581">
        <v>132</v>
      </c>
      <c r="H1040" s="510">
        <v>6.54E-2</v>
      </c>
      <c r="I1040" s="510">
        <v>0.155</v>
      </c>
      <c r="J1040" s="510">
        <v>1.8730000000000002</v>
      </c>
      <c r="K1040" s="510">
        <v>0.27699999999999997</v>
      </c>
      <c r="L1040" s="510">
        <v>1.278</v>
      </c>
      <c r="M1040" s="510">
        <v>1.278</v>
      </c>
      <c r="N1040" s="510">
        <v>0.16600000000000001</v>
      </c>
      <c r="O1040" s="510">
        <v>3.1200000000000002E-2</v>
      </c>
      <c r="P1040" s="510">
        <v>1.4999999999999999E-2</v>
      </c>
      <c r="Q1040" s="603">
        <v>1.4999999999999999E-2</v>
      </c>
      <c r="R1040" s="603">
        <v>1.4999999999999999E-2</v>
      </c>
      <c r="S1040" s="510">
        <v>20</v>
      </c>
      <c r="T1040" s="510">
        <v>3.6240000000000001</v>
      </c>
      <c r="U1040" s="510">
        <v>13.47</v>
      </c>
      <c r="V1040" s="510">
        <v>0.36</v>
      </c>
      <c r="Z1040" s="510">
        <v>1.4E-2</v>
      </c>
      <c r="AA1040" s="510">
        <v>7.2999999999999995E-2</v>
      </c>
      <c r="AB1040" s="510">
        <v>0.88</v>
      </c>
      <c r="AC1040" s="510">
        <v>0.02</v>
      </c>
      <c r="AD1040" s="510">
        <v>5.2999999999999999E-2</v>
      </c>
      <c r="AI1040"/>
      <c r="AJ1040"/>
    </row>
    <row r="1041" spans="1:30" ht="30" x14ac:dyDescent="0.2">
      <c r="A1041" s="510">
        <v>1040</v>
      </c>
      <c r="B1041" s="508" t="s">
        <v>1157</v>
      </c>
      <c r="C1041" s="508" t="s">
        <v>1158</v>
      </c>
      <c r="D1041" s="507">
        <v>50</v>
      </c>
      <c r="E1041" s="507">
        <v>3</v>
      </c>
      <c r="F1041" s="507">
        <v>380</v>
      </c>
      <c r="G1041" s="507">
        <v>17</v>
      </c>
      <c r="H1041" s="507">
        <v>0.13300000000000001</v>
      </c>
      <c r="I1041" s="507">
        <v>0.27100000000000002</v>
      </c>
      <c r="J1041" s="507">
        <v>2.75</v>
      </c>
      <c r="K1041" s="507">
        <v>0.14599999999999999</v>
      </c>
      <c r="L1041" s="510">
        <v>0.14599999999999999</v>
      </c>
      <c r="M1041" s="507">
        <v>1.55</v>
      </c>
      <c r="N1041" s="507">
        <v>0.13400000000000001</v>
      </c>
      <c r="O1041" s="507">
        <v>1.7999999999999999E-2</v>
      </c>
      <c r="P1041" s="510">
        <v>1.5</v>
      </c>
      <c r="Q1041" s="603">
        <v>1.5</v>
      </c>
      <c r="R1041" s="603">
        <v>1.5</v>
      </c>
      <c r="S1041" s="510">
        <v>20</v>
      </c>
      <c r="T1041" s="510"/>
      <c r="U1041" s="510"/>
      <c r="V1041" s="510"/>
      <c r="W1041" s="510"/>
      <c r="X1041" s="510"/>
      <c r="Y1041" s="510"/>
      <c r="Z1041" s="507">
        <v>8.0000000000000002E-3</v>
      </c>
      <c r="AA1041" s="507">
        <v>3.5000000000000003E-2</v>
      </c>
      <c r="AB1041" s="510"/>
      <c r="AC1041" s="507">
        <v>5.0000000000000001E-3</v>
      </c>
      <c r="AD1041" s="507">
        <v>0.41</v>
      </c>
    </row>
    <row r="1042" spans="1:30" ht="30" x14ac:dyDescent="0.2">
      <c r="A1042" s="510">
        <v>1041</v>
      </c>
      <c r="B1042" s="508" t="s">
        <v>1157</v>
      </c>
      <c r="C1042" s="508" t="s">
        <v>1159</v>
      </c>
      <c r="D1042" s="507">
        <v>50</v>
      </c>
      <c r="E1042" s="507">
        <v>3</v>
      </c>
      <c r="F1042" s="507">
        <v>380</v>
      </c>
      <c r="G1042" s="507">
        <v>18.8</v>
      </c>
      <c r="H1042" s="507">
        <v>0.113</v>
      </c>
      <c r="I1042" s="507">
        <v>0.23499999999999999</v>
      </c>
      <c r="J1042" s="507">
        <v>2.4</v>
      </c>
      <c r="K1042" s="507">
        <v>0.13300000000000001</v>
      </c>
      <c r="L1042" s="510">
        <v>0.13300000000000001</v>
      </c>
      <c r="M1042" s="507">
        <v>1.35</v>
      </c>
      <c r="N1042" s="507">
        <v>0.123</v>
      </c>
      <c r="O1042" s="507">
        <v>1.4E-2</v>
      </c>
      <c r="P1042" s="510">
        <v>0.9</v>
      </c>
      <c r="Q1042" s="603">
        <v>0.9</v>
      </c>
      <c r="R1042" s="603">
        <v>0.9</v>
      </c>
      <c r="S1042" s="510">
        <v>20</v>
      </c>
      <c r="T1042" s="510"/>
      <c r="U1042" s="510"/>
      <c r="V1042" s="510"/>
      <c r="W1042" s="510"/>
      <c r="X1042" s="510"/>
      <c r="Y1042" s="510"/>
      <c r="Z1042" s="507">
        <v>8.0000000000000002E-3</v>
      </c>
      <c r="AA1042" s="507">
        <v>3.5000000000000003E-2</v>
      </c>
      <c r="AB1042" s="510"/>
      <c r="AC1042" s="507">
        <v>5.0000000000000001E-3</v>
      </c>
      <c r="AD1042" s="507">
        <v>0.48</v>
      </c>
    </row>
    <row r="1043" spans="1:30" ht="30" x14ac:dyDescent="0.2">
      <c r="A1043" s="510">
        <v>1042</v>
      </c>
      <c r="B1043" s="508" t="s">
        <v>1157</v>
      </c>
      <c r="C1043" s="508" t="s">
        <v>1160</v>
      </c>
      <c r="D1043" s="507">
        <v>50</v>
      </c>
      <c r="E1043" s="507">
        <v>3</v>
      </c>
      <c r="F1043" s="507">
        <v>380</v>
      </c>
      <c r="G1043" s="507">
        <v>21.9</v>
      </c>
      <c r="H1043" s="507">
        <v>0.105</v>
      </c>
      <c r="I1043" s="507">
        <v>0.23200000000000001</v>
      </c>
      <c r="J1043" s="507">
        <v>2.4</v>
      </c>
      <c r="K1043" s="507">
        <v>0.126</v>
      </c>
      <c r="L1043" s="510">
        <v>0.126</v>
      </c>
      <c r="M1043" s="507">
        <v>1.35</v>
      </c>
      <c r="N1043" s="507">
        <v>0.11600000000000001</v>
      </c>
      <c r="O1043" s="507">
        <v>2.1999999999999999E-2</v>
      </c>
      <c r="P1043" s="510">
        <v>0.65</v>
      </c>
      <c r="Q1043" s="603">
        <v>0.65</v>
      </c>
      <c r="R1043" s="603">
        <v>0.65</v>
      </c>
      <c r="S1043" s="510">
        <v>20</v>
      </c>
      <c r="T1043" s="510"/>
      <c r="U1043" s="510"/>
      <c r="V1043" s="510"/>
      <c r="W1043" s="510"/>
      <c r="X1043" s="510"/>
      <c r="Y1043" s="510"/>
      <c r="Z1043" s="507">
        <v>5.0000000000000001E-3</v>
      </c>
      <c r="AA1043" s="507">
        <v>3.5000000000000003E-2</v>
      </c>
      <c r="AB1043" s="510"/>
      <c r="AC1043" s="507">
        <v>4.0000000000000001E-3</v>
      </c>
      <c r="AD1043" s="507">
        <v>0.43</v>
      </c>
    </row>
    <row r="1044" spans="1:30" ht="30" x14ac:dyDescent="0.2">
      <c r="A1044" s="510">
        <v>1043</v>
      </c>
      <c r="B1044" s="508" t="s">
        <v>1157</v>
      </c>
      <c r="C1044" s="508" t="s">
        <v>1161</v>
      </c>
      <c r="D1044" s="507">
        <v>50</v>
      </c>
      <c r="E1044" s="507">
        <v>3</v>
      </c>
      <c r="F1044" s="507">
        <v>380</v>
      </c>
      <c r="G1044" s="507">
        <v>25.9</v>
      </c>
      <c r="H1044" s="507">
        <v>9.6000000000000002E-2</v>
      </c>
      <c r="I1044" s="507">
        <v>0.2</v>
      </c>
      <c r="J1044" s="507">
        <v>2.2999999999999998</v>
      </c>
      <c r="K1044" s="507">
        <v>0.115</v>
      </c>
      <c r="L1044" s="510">
        <v>0.115</v>
      </c>
      <c r="M1044" s="507">
        <v>1.3</v>
      </c>
      <c r="N1044" s="507">
        <v>0.106</v>
      </c>
      <c r="O1044" s="507">
        <v>1.2E-2</v>
      </c>
      <c r="P1044" s="510">
        <v>0.38</v>
      </c>
      <c r="Q1044" s="603">
        <v>0.38</v>
      </c>
      <c r="R1044" s="603">
        <v>0.38</v>
      </c>
      <c r="S1044" s="510">
        <v>20</v>
      </c>
      <c r="T1044" s="510"/>
      <c r="U1044" s="510"/>
      <c r="V1044" s="510"/>
      <c r="W1044" s="510"/>
      <c r="X1044" s="510"/>
      <c r="Y1044" s="510"/>
      <c r="Z1044" s="507">
        <v>8.0000000000000002E-3</v>
      </c>
      <c r="AA1044" s="507">
        <v>4.4999999999999998E-2</v>
      </c>
      <c r="AB1044" s="510"/>
      <c r="AC1044" s="507">
        <v>6.0000000000000001E-3</v>
      </c>
      <c r="AD1044" s="507">
        <v>0.39</v>
      </c>
    </row>
    <row r="1045" spans="1:30" ht="30" x14ac:dyDescent="0.2">
      <c r="A1045" s="510">
        <v>1044</v>
      </c>
      <c r="B1045" s="508" t="s">
        <v>1157</v>
      </c>
      <c r="C1045" s="508" t="s">
        <v>1162</v>
      </c>
      <c r="D1045" s="507">
        <v>50</v>
      </c>
      <c r="E1045" s="507">
        <v>3</v>
      </c>
      <c r="F1045" s="507">
        <v>380</v>
      </c>
      <c r="G1045" s="507">
        <v>30.9</v>
      </c>
      <c r="H1045" s="507">
        <v>0.105</v>
      </c>
      <c r="I1045" s="507">
        <v>0.22</v>
      </c>
      <c r="J1045" s="507">
        <v>2.6</v>
      </c>
      <c r="K1045" s="507">
        <v>0.124</v>
      </c>
      <c r="L1045" s="510">
        <v>0.124</v>
      </c>
      <c r="M1045" s="507">
        <v>1.45</v>
      </c>
      <c r="N1045" s="507">
        <v>0.115</v>
      </c>
      <c r="O1045" s="507">
        <v>1.4999999999999999E-2</v>
      </c>
      <c r="P1045" s="510">
        <v>0.33</v>
      </c>
      <c r="Q1045" s="603">
        <v>0.33</v>
      </c>
      <c r="R1045" s="603">
        <v>0.33</v>
      </c>
      <c r="S1045" s="510">
        <v>20</v>
      </c>
      <c r="T1045" s="510"/>
      <c r="U1045" s="510"/>
      <c r="V1045" s="510"/>
      <c r="W1045" s="510"/>
      <c r="X1045" s="510"/>
      <c r="Y1045" s="510"/>
      <c r="Z1045" s="507">
        <v>8.0000000000000002E-3</v>
      </c>
      <c r="AA1045" s="507">
        <v>4.4999999999999998E-2</v>
      </c>
      <c r="AB1045" s="510"/>
      <c r="AC1045" s="507">
        <v>7.0000000000000001E-3</v>
      </c>
      <c r="AD1045" s="507">
        <v>0.43</v>
      </c>
    </row>
    <row r="1046" spans="1:30" ht="30" x14ac:dyDescent="0.2">
      <c r="A1046" s="510">
        <v>1045</v>
      </c>
      <c r="B1046" s="508" t="s">
        <v>1157</v>
      </c>
      <c r="C1046" s="508" t="s">
        <v>1163</v>
      </c>
      <c r="D1046" s="507">
        <v>50</v>
      </c>
      <c r="E1046" s="507">
        <v>3</v>
      </c>
      <c r="F1046" s="507">
        <v>380</v>
      </c>
      <c r="G1046" s="507">
        <v>40</v>
      </c>
      <c r="H1046" s="507">
        <v>0.126</v>
      </c>
      <c r="I1046" s="507">
        <v>0.246</v>
      </c>
      <c r="J1046" s="507">
        <v>2.9</v>
      </c>
      <c r="K1046" s="507">
        <v>0.14499999999999999</v>
      </c>
      <c r="L1046" s="510">
        <v>0.14499999999999999</v>
      </c>
      <c r="M1046" s="507">
        <v>1.65</v>
      </c>
      <c r="N1046" s="507">
        <v>0.13500000000000001</v>
      </c>
      <c r="O1046" s="507">
        <v>2.7E-2</v>
      </c>
      <c r="P1046" s="510">
        <v>0.32</v>
      </c>
      <c r="Q1046" s="603">
        <v>0.32</v>
      </c>
      <c r="R1046" s="603">
        <v>0.32</v>
      </c>
      <c r="S1046" s="510">
        <v>20</v>
      </c>
      <c r="T1046" s="510"/>
      <c r="U1046" s="510"/>
      <c r="V1046" s="510"/>
      <c r="W1046" s="510"/>
      <c r="X1046" s="510"/>
      <c r="Y1046" s="510"/>
      <c r="Z1046" s="507">
        <v>0.01</v>
      </c>
      <c r="AA1046" s="507">
        <v>5.5E-2</v>
      </c>
      <c r="AB1046" s="510"/>
      <c r="AC1046" s="507">
        <v>8.9999999999999993E-3</v>
      </c>
      <c r="AD1046" s="507">
        <v>0.4</v>
      </c>
    </row>
    <row r="1047" spans="1:30" ht="30" x14ac:dyDescent="0.2">
      <c r="A1047" s="510">
        <v>1046</v>
      </c>
      <c r="B1047" s="508" t="s">
        <v>1157</v>
      </c>
      <c r="C1047" s="508" t="s">
        <v>1164</v>
      </c>
      <c r="D1047" s="507">
        <v>50</v>
      </c>
      <c r="E1047" s="507">
        <v>3</v>
      </c>
      <c r="F1047" s="507">
        <v>380</v>
      </c>
      <c r="G1047" s="507">
        <v>46.5</v>
      </c>
      <c r="H1047" s="507">
        <v>0.122</v>
      </c>
      <c r="I1047" s="507">
        <v>0.24199999999999999</v>
      </c>
      <c r="J1047" s="507">
        <v>2.9</v>
      </c>
      <c r="K1047" s="507">
        <v>0.14199999999999999</v>
      </c>
      <c r="L1047" s="510">
        <v>0.14199999999999999</v>
      </c>
      <c r="M1047" s="507">
        <v>1.6</v>
      </c>
      <c r="N1047" s="507">
        <v>0.13200000000000001</v>
      </c>
      <c r="O1047" s="507">
        <v>2.8000000000000001E-2</v>
      </c>
      <c r="P1047" s="510">
        <v>0.23</v>
      </c>
      <c r="Q1047" s="603">
        <v>0.23</v>
      </c>
      <c r="R1047" s="603">
        <v>0.23</v>
      </c>
      <c r="S1047" s="510">
        <v>20</v>
      </c>
      <c r="T1047" s="510"/>
      <c r="U1047" s="510"/>
      <c r="V1047" s="510"/>
      <c r="W1047" s="510"/>
      <c r="X1047" s="510"/>
      <c r="Y1047" s="510"/>
      <c r="Z1047" s="507">
        <v>0.01</v>
      </c>
      <c r="AA1047" s="507">
        <v>5.5E-2</v>
      </c>
      <c r="AB1047" s="510"/>
      <c r="AC1047" s="507">
        <v>0.01</v>
      </c>
      <c r="AD1047" s="507">
        <v>0.37</v>
      </c>
    </row>
    <row r="1048" spans="1:30" ht="30" x14ac:dyDescent="0.2">
      <c r="A1048" s="510">
        <v>1047</v>
      </c>
      <c r="B1048" s="508" t="s">
        <v>1157</v>
      </c>
      <c r="C1048" s="508" t="s">
        <v>1165</v>
      </c>
      <c r="D1048" s="507">
        <v>50</v>
      </c>
      <c r="E1048" s="507">
        <v>3</v>
      </c>
      <c r="F1048" s="507">
        <v>380</v>
      </c>
      <c r="G1048" s="507">
        <v>59.5</v>
      </c>
      <c r="H1048" s="507">
        <v>0.11600000000000001</v>
      </c>
      <c r="I1048" s="507">
        <v>0.23400000000000001</v>
      </c>
      <c r="J1048" s="507">
        <v>2.85</v>
      </c>
      <c r="K1048" s="507">
        <v>0.13800000000000001</v>
      </c>
      <c r="L1048" s="510">
        <v>0.13800000000000001</v>
      </c>
      <c r="M1048" s="507">
        <v>1.6</v>
      </c>
      <c r="N1048" s="507">
        <v>0.127</v>
      </c>
      <c r="O1048" s="507">
        <v>2.7E-2</v>
      </c>
      <c r="P1048" s="510">
        <v>0.14000000000000001</v>
      </c>
      <c r="Q1048" s="603">
        <v>0.14000000000000001</v>
      </c>
      <c r="R1048" s="603">
        <v>0.14000000000000001</v>
      </c>
      <c r="S1048" s="510">
        <v>20</v>
      </c>
      <c r="T1048" s="510"/>
      <c r="U1048" s="510"/>
      <c r="V1048" s="510"/>
      <c r="W1048" s="510"/>
      <c r="X1048" s="510"/>
      <c r="Y1048" s="510"/>
      <c r="Z1048" s="507">
        <v>0.01</v>
      </c>
      <c r="AA1048" s="507">
        <v>0.06</v>
      </c>
      <c r="AB1048" s="510"/>
      <c r="AC1048" s="507">
        <v>1.0999999999999999E-2</v>
      </c>
      <c r="AD1048" s="507">
        <v>0.39</v>
      </c>
    </row>
    <row r="1049" spans="1:30" ht="30" x14ac:dyDescent="0.2">
      <c r="A1049" s="510">
        <v>1048</v>
      </c>
      <c r="B1049" s="508" t="s">
        <v>1157</v>
      </c>
      <c r="C1049" s="508" t="s">
        <v>1166</v>
      </c>
      <c r="D1049" s="507">
        <v>50</v>
      </c>
      <c r="E1049" s="507">
        <v>3</v>
      </c>
      <c r="F1049" s="507">
        <v>380</v>
      </c>
      <c r="G1049" s="507">
        <v>68.5</v>
      </c>
      <c r="H1049" s="507">
        <v>0.111</v>
      </c>
      <c r="I1049" s="507">
        <v>0.22500000000000001</v>
      </c>
      <c r="J1049" s="507">
        <v>2.8</v>
      </c>
      <c r="K1049" s="507">
        <v>0.13300000000000001</v>
      </c>
      <c r="L1049" s="510">
        <v>0.13300000000000001</v>
      </c>
      <c r="M1049" s="507">
        <v>1.55</v>
      </c>
      <c r="N1049" s="507">
        <v>0.121</v>
      </c>
      <c r="O1049" s="507">
        <v>2.3E-2</v>
      </c>
      <c r="P1049" s="510">
        <v>0.1</v>
      </c>
      <c r="Q1049" s="603">
        <v>0.1</v>
      </c>
      <c r="R1049" s="603">
        <v>0.1</v>
      </c>
      <c r="S1049" s="510">
        <v>20</v>
      </c>
      <c r="T1049" s="510"/>
      <c r="U1049" s="510"/>
      <c r="V1049" s="510"/>
      <c r="W1049" s="510"/>
      <c r="X1049" s="510"/>
      <c r="Y1049" s="510"/>
      <c r="Z1049" s="507">
        <v>0.01</v>
      </c>
      <c r="AA1049" s="507">
        <v>6.2E-2</v>
      </c>
      <c r="AB1049" s="510"/>
      <c r="AC1049" s="507">
        <v>1.2E-2</v>
      </c>
      <c r="AD1049" s="507">
        <v>0.4</v>
      </c>
    </row>
    <row r="1050" spans="1:30" ht="30" x14ac:dyDescent="0.2">
      <c r="A1050" s="510">
        <v>1049</v>
      </c>
      <c r="B1050" s="508" t="s">
        <v>1157</v>
      </c>
      <c r="C1050" s="508" t="s">
        <v>1167</v>
      </c>
      <c r="D1050" s="507">
        <v>50</v>
      </c>
      <c r="E1050" s="507">
        <v>3</v>
      </c>
      <c r="F1050" s="507">
        <v>380</v>
      </c>
      <c r="G1050" s="507">
        <v>85</v>
      </c>
      <c r="H1050" s="507">
        <v>0.12</v>
      </c>
      <c r="I1050" s="507">
        <v>0.249</v>
      </c>
      <c r="J1050" s="507">
        <v>3.15</v>
      </c>
      <c r="K1050" s="507">
        <v>0.13300000000000001</v>
      </c>
      <c r="L1050" s="510">
        <v>0.13300000000000001</v>
      </c>
      <c r="M1050" s="507">
        <v>1.75</v>
      </c>
      <c r="N1050" s="507">
        <v>0.126</v>
      </c>
      <c r="O1050" s="507">
        <v>2.8000000000000001E-2</v>
      </c>
      <c r="P1050" s="510">
        <v>0.11</v>
      </c>
      <c r="Q1050" s="603">
        <v>0.11</v>
      </c>
      <c r="R1050" s="603">
        <v>0.11</v>
      </c>
      <c r="S1050" s="510">
        <v>20</v>
      </c>
      <c r="T1050" s="510"/>
      <c r="U1050" s="510"/>
      <c r="V1050" s="510"/>
      <c r="W1050" s="510"/>
      <c r="X1050" s="510"/>
      <c r="Y1050" s="510"/>
      <c r="Z1050" s="507">
        <v>5.0000000000000001E-3</v>
      </c>
      <c r="AA1050" s="507">
        <v>7.0999999999999994E-2</v>
      </c>
      <c r="AB1050" s="510"/>
      <c r="AC1050" s="507">
        <v>5.0000000000000001E-3</v>
      </c>
      <c r="AD1050" s="507">
        <v>0.34</v>
      </c>
    </row>
    <row r="1051" spans="1:30" ht="30" x14ac:dyDescent="0.2">
      <c r="A1051" s="510">
        <v>1050</v>
      </c>
      <c r="B1051" s="508" t="s">
        <v>1157</v>
      </c>
      <c r="C1051" s="508" t="s">
        <v>1168</v>
      </c>
      <c r="D1051" s="507">
        <v>50</v>
      </c>
      <c r="E1051" s="507">
        <v>3</v>
      </c>
      <c r="F1051" s="507">
        <v>380</v>
      </c>
      <c r="G1051" s="507">
        <v>92</v>
      </c>
      <c r="H1051" s="507">
        <v>0.113</v>
      </c>
      <c r="I1051" s="507">
        <v>0.23799999999999999</v>
      </c>
      <c r="J1051" s="507">
        <v>3.05</v>
      </c>
      <c r="K1051" s="507">
        <v>0.125</v>
      </c>
      <c r="L1051" s="510">
        <v>0.125</v>
      </c>
      <c r="M1051" s="507">
        <v>1.65</v>
      </c>
      <c r="N1051" s="507">
        <v>0.11899999999999999</v>
      </c>
      <c r="O1051" s="507">
        <v>2.5000000000000001E-2</v>
      </c>
      <c r="P1051" s="510">
        <v>8.5000000000000006E-2</v>
      </c>
      <c r="Q1051" s="603">
        <v>8.5000000000000006E-2</v>
      </c>
      <c r="R1051" s="603">
        <v>8.5000000000000006E-2</v>
      </c>
      <c r="S1051" s="510">
        <v>20</v>
      </c>
      <c r="T1051" s="510"/>
      <c r="U1051" s="510"/>
      <c r="V1051" s="510"/>
      <c r="W1051" s="510"/>
      <c r="X1051" s="510"/>
      <c r="Y1051" s="510"/>
      <c r="Z1051" s="507">
        <v>6.0000000000000001E-3</v>
      </c>
      <c r="AA1051" s="507">
        <v>7.4999999999999997E-2</v>
      </c>
      <c r="AB1051" s="510"/>
      <c r="AC1051" s="507">
        <v>6.0000000000000001E-3</v>
      </c>
      <c r="AD1051" s="507">
        <v>0.35</v>
      </c>
    </row>
    <row r="1052" spans="1:30" ht="30" x14ac:dyDescent="0.2">
      <c r="A1052" s="510">
        <v>1051</v>
      </c>
      <c r="B1052" s="508" t="s">
        <v>1157</v>
      </c>
      <c r="C1052" s="508" t="s">
        <v>1169</v>
      </c>
      <c r="D1052" s="507">
        <v>50</v>
      </c>
      <c r="E1052" s="507">
        <v>3</v>
      </c>
      <c r="F1052" s="507">
        <v>380</v>
      </c>
      <c r="G1052" s="507">
        <v>100</v>
      </c>
      <c r="H1052" s="507">
        <v>0.104</v>
      </c>
      <c r="I1052" s="507">
        <v>0.221</v>
      </c>
      <c r="J1052" s="507">
        <v>2.9</v>
      </c>
      <c r="K1052" s="507">
        <v>0.115</v>
      </c>
      <c r="L1052" s="510">
        <v>0.115</v>
      </c>
      <c r="M1052" s="507">
        <v>1.6</v>
      </c>
      <c r="N1052" s="507">
        <v>0.109</v>
      </c>
      <c r="O1052" s="507">
        <v>2.3E-2</v>
      </c>
      <c r="P1052" s="510">
        <v>7.4999999999999997E-2</v>
      </c>
      <c r="Q1052" s="603">
        <v>7.4999999999999997E-2</v>
      </c>
      <c r="R1052" s="603">
        <v>7.4999999999999997E-2</v>
      </c>
      <c r="S1052" s="510">
        <v>20</v>
      </c>
      <c r="T1052" s="510"/>
      <c r="U1052" s="510"/>
      <c r="V1052" s="510"/>
      <c r="W1052" s="510"/>
      <c r="X1052" s="510"/>
      <c r="Y1052" s="510"/>
      <c r="Z1052" s="507">
        <v>6.0000000000000001E-3</v>
      </c>
      <c r="AA1052" s="507">
        <v>7.8E-2</v>
      </c>
      <c r="AB1052" s="510"/>
      <c r="AC1052" s="507">
        <v>6.0000000000000001E-3</v>
      </c>
      <c r="AD1052" s="507">
        <v>0.38</v>
      </c>
    </row>
    <row r="1053" spans="1:30" ht="30" x14ac:dyDescent="0.2">
      <c r="A1053" s="510">
        <v>1052</v>
      </c>
      <c r="B1053" s="508" t="s">
        <v>1157</v>
      </c>
      <c r="C1053" s="508" t="s">
        <v>1170</v>
      </c>
      <c r="D1053" s="507">
        <v>50</v>
      </c>
      <c r="E1053" s="507">
        <v>3</v>
      </c>
      <c r="F1053" s="507">
        <v>380</v>
      </c>
      <c r="G1053" s="507">
        <v>127</v>
      </c>
      <c r="H1053" s="507">
        <v>0.10100000000000001</v>
      </c>
      <c r="I1053" s="507">
        <v>0.20499999999999999</v>
      </c>
      <c r="J1053" s="507">
        <v>2.8</v>
      </c>
      <c r="K1053" s="507">
        <v>0.113</v>
      </c>
      <c r="L1053" s="510">
        <v>0.113</v>
      </c>
      <c r="M1053" s="507">
        <v>1.55</v>
      </c>
      <c r="N1053" s="507">
        <v>0.107</v>
      </c>
      <c r="O1053" s="507">
        <v>2.3E-2</v>
      </c>
      <c r="P1053" s="510">
        <v>4.4999999999999998E-2</v>
      </c>
      <c r="Q1053" s="603">
        <v>4.4999999999999998E-2</v>
      </c>
      <c r="R1053" s="603">
        <v>4.4999999999999998E-2</v>
      </c>
      <c r="S1053" s="510">
        <v>20</v>
      </c>
      <c r="T1053" s="510"/>
      <c r="U1053" s="510"/>
      <c r="V1053" s="510"/>
      <c r="W1053" s="510"/>
      <c r="X1053" s="510"/>
      <c r="Y1053" s="510"/>
      <c r="Z1053" s="507">
        <v>6.0000000000000001E-3</v>
      </c>
      <c r="AA1053" s="507">
        <v>8.6999999999999994E-2</v>
      </c>
      <c r="AB1053" s="510"/>
      <c r="AC1053" s="507">
        <v>7.0000000000000001E-3</v>
      </c>
      <c r="AD1053" s="507">
        <v>0.39</v>
      </c>
    </row>
    <row r="1054" spans="1:30" ht="30" x14ac:dyDescent="0.2">
      <c r="A1054" s="510">
        <v>1053</v>
      </c>
      <c r="B1054" s="508" t="s">
        <v>1157</v>
      </c>
      <c r="C1054" s="508" t="s">
        <v>1171</v>
      </c>
      <c r="D1054" s="507">
        <v>50</v>
      </c>
      <c r="E1054" s="507">
        <v>3</v>
      </c>
      <c r="F1054" s="507">
        <v>380</v>
      </c>
      <c r="G1054" s="507">
        <v>165</v>
      </c>
      <c r="H1054" s="507">
        <v>0.15</v>
      </c>
      <c r="I1054" s="507">
        <v>0.27100000000000002</v>
      </c>
      <c r="J1054" s="507">
        <v>3.1</v>
      </c>
      <c r="K1054" s="507">
        <v>0.16500000000000001</v>
      </c>
      <c r="L1054" s="510">
        <v>0.16500000000000001</v>
      </c>
      <c r="M1054" s="507">
        <v>1.5</v>
      </c>
      <c r="N1054" s="507">
        <v>0.157</v>
      </c>
      <c r="O1054" s="507">
        <v>3.2000000000000001E-2</v>
      </c>
      <c r="P1054" s="510">
        <v>3.2000000000000001E-2</v>
      </c>
      <c r="Q1054" s="603">
        <v>3.2000000000000001E-2</v>
      </c>
      <c r="R1054" s="603">
        <v>3.2000000000000001E-2</v>
      </c>
      <c r="S1054" s="510">
        <v>20</v>
      </c>
      <c r="T1054" s="510"/>
      <c r="U1054" s="510"/>
      <c r="V1054" s="510"/>
      <c r="W1054" s="510"/>
      <c r="X1054" s="510"/>
      <c r="Y1054" s="510"/>
      <c r="Z1054" s="507">
        <v>1.0999999999999999E-2</v>
      </c>
      <c r="AA1054" s="507">
        <v>0.09</v>
      </c>
      <c r="AB1054" s="510"/>
      <c r="AC1054" s="507">
        <v>1.2E-2</v>
      </c>
      <c r="AD1054" s="507">
        <v>0.42</v>
      </c>
    </row>
    <row r="1055" spans="1:30" ht="30" x14ac:dyDescent="0.2">
      <c r="A1055" s="510">
        <v>1054</v>
      </c>
      <c r="B1055" s="508" t="s">
        <v>1157</v>
      </c>
      <c r="C1055" s="508" t="s">
        <v>1172</v>
      </c>
      <c r="D1055" s="507">
        <v>50</v>
      </c>
      <c r="E1055" s="507">
        <v>3</v>
      </c>
      <c r="F1055" s="507">
        <v>380</v>
      </c>
      <c r="G1055" s="507">
        <v>185</v>
      </c>
      <c r="H1055" s="507">
        <v>0.13900000000000001</v>
      </c>
      <c r="I1055" s="507">
        <v>0.26600000000000001</v>
      </c>
      <c r="J1055" s="507">
        <v>3</v>
      </c>
      <c r="K1055" s="507">
        <v>0.154</v>
      </c>
      <c r="L1055" s="510">
        <v>0.154</v>
      </c>
      <c r="M1055" s="507">
        <v>1.45</v>
      </c>
      <c r="N1055" s="507">
        <v>0.14599999999999999</v>
      </c>
      <c r="O1055" s="507">
        <v>2.7E-2</v>
      </c>
      <c r="P1055" s="510">
        <v>2.7E-2</v>
      </c>
      <c r="Q1055" s="603">
        <v>2.7E-2</v>
      </c>
      <c r="R1055" s="603">
        <v>2.7E-2</v>
      </c>
      <c r="S1055" s="510">
        <v>20</v>
      </c>
      <c r="T1055" s="510"/>
      <c r="U1055" s="510"/>
      <c r="V1055" s="510"/>
      <c r="W1055" s="510"/>
      <c r="X1055" s="510"/>
      <c r="Y1055" s="510"/>
      <c r="Z1055" s="507">
        <v>1.0999999999999999E-2</v>
      </c>
      <c r="AA1055" s="507">
        <v>0.09</v>
      </c>
      <c r="AB1055" s="510"/>
      <c r="AC1055" s="507">
        <v>1.2999999999999999E-2</v>
      </c>
      <c r="AD1055" s="507">
        <v>0.41</v>
      </c>
    </row>
    <row r="1056" spans="1:30" ht="30" x14ac:dyDescent="0.2">
      <c r="A1056" s="510">
        <v>1055</v>
      </c>
      <c r="B1056" s="508" t="s">
        <v>1157</v>
      </c>
      <c r="C1056" s="508" t="s">
        <v>1173</v>
      </c>
      <c r="D1056" s="507">
        <v>50</v>
      </c>
      <c r="E1056" s="507">
        <v>3</v>
      </c>
      <c r="F1056" s="507">
        <v>380</v>
      </c>
      <c r="G1056" s="507">
        <v>220</v>
      </c>
      <c r="H1056" s="507">
        <v>0.125</v>
      </c>
      <c r="I1056" s="507">
        <v>0.26600000000000001</v>
      </c>
      <c r="J1056" s="507">
        <v>3.4</v>
      </c>
      <c r="K1056" s="507">
        <v>0.14000000000000001</v>
      </c>
      <c r="L1056" s="510">
        <v>0.14000000000000001</v>
      </c>
      <c r="M1056" s="507">
        <v>1.65</v>
      </c>
      <c r="N1056" s="507">
        <v>0.13300000000000001</v>
      </c>
      <c r="O1056" s="507">
        <v>2.7E-2</v>
      </c>
      <c r="P1056" s="510">
        <v>2.1000000000000001E-2</v>
      </c>
      <c r="Q1056" s="603">
        <v>2.1000000000000001E-2</v>
      </c>
      <c r="R1056" s="603">
        <v>2.1000000000000001E-2</v>
      </c>
      <c r="S1056" s="510">
        <v>20</v>
      </c>
      <c r="T1056" s="510"/>
      <c r="U1056" s="510"/>
      <c r="V1056" s="510"/>
      <c r="W1056" s="510"/>
      <c r="X1056" s="510"/>
      <c r="Y1056" s="510"/>
      <c r="Z1056" s="507">
        <v>1.0999999999999999E-2</v>
      </c>
      <c r="AA1056" s="507">
        <v>9.5000000000000001E-2</v>
      </c>
      <c r="AB1056" s="510"/>
      <c r="AC1056" s="507">
        <v>1.2999999999999999E-2</v>
      </c>
      <c r="AD1056" s="507">
        <v>0.36</v>
      </c>
    </row>
    <row r="1057" spans="1:34" ht="30" x14ac:dyDescent="0.2">
      <c r="A1057" s="510">
        <v>1056</v>
      </c>
      <c r="B1057" s="508" t="s">
        <v>1157</v>
      </c>
      <c r="C1057" s="508" t="s">
        <v>1174</v>
      </c>
      <c r="D1057" s="507">
        <v>50</v>
      </c>
      <c r="E1057" s="507">
        <v>3</v>
      </c>
      <c r="F1057" s="507">
        <v>380</v>
      </c>
      <c r="G1057" s="507">
        <v>240</v>
      </c>
      <c r="H1057" s="507">
        <v>0.122</v>
      </c>
      <c r="I1057" s="507">
        <v>0.26100000000000001</v>
      </c>
      <c r="J1057" s="507">
        <v>3.1</v>
      </c>
      <c r="K1057" s="507">
        <v>0.13500000000000001</v>
      </c>
      <c r="L1057" s="510">
        <v>0.13500000000000001</v>
      </c>
      <c r="M1057" s="507">
        <v>1.5</v>
      </c>
      <c r="N1057" s="507">
        <v>0.129</v>
      </c>
      <c r="O1057" s="507">
        <v>0.03</v>
      </c>
      <c r="P1057" s="510">
        <v>1.55E-2</v>
      </c>
      <c r="Q1057" s="603">
        <v>1.55E-2</v>
      </c>
      <c r="R1057" s="603">
        <v>1.55E-2</v>
      </c>
      <c r="S1057" s="510">
        <v>20</v>
      </c>
      <c r="T1057" s="510"/>
      <c r="U1057" s="510"/>
      <c r="V1057" s="510"/>
      <c r="W1057" s="510"/>
      <c r="X1057" s="510"/>
      <c r="Y1057" s="510"/>
      <c r="Z1057" s="507">
        <v>1.0999999999999999E-2</v>
      </c>
      <c r="AA1057" s="507">
        <v>9.8000000000000004E-2</v>
      </c>
      <c r="AB1057" s="510"/>
      <c r="AC1057" s="507">
        <v>1.2999999999999999E-2</v>
      </c>
      <c r="AD1057" s="507">
        <v>0.39</v>
      </c>
    </row>
    <row r="1058" spans="1:34" ht="30" x14ac:dyDescent="0.2">
      <c r="A1058" s="510">
        <v>1057</v>
      </c>
      <c r="B1058" s="508" t="s">
        <v>1157</v>
      </c>
      <c r="C1058" s="508" t="s">
        <v>1175</v>
      </c>
      <c r="D1058" s="507">
        <v>50</v>
      </c>
      <c r="E1058" s="507">
        <v>3</v>
      </c>
      <c r="F1058" s="507">
        <v>380</v>
      </c>
      <c r="G1058" s="507">
        <v>300</v>
      </c>
      <c r="H1058" s="507">
        <v>0.17199999999999999</v>
      </c>
      <c r="I1058" s="507">
        <v>0.35499999999999998</v>
      </c>
      <c r="J1058" s="507">
        <v>4</v>
      </c>
      <c r="K1058" s="507">
        <v>0.19400000000000001</v>
      </c>
      <c r="L1058" s="510">
        <v>0.19400000000000001</v>
      </c>
      <c r="M1058" s="507">
        <v>2</v>
      </c>
      <c r="N1058" s="507">
        <v>0.183</v>
      </c>
      <c r="O1058" s="507">
        <v>4.3999999999999997E-2</v>
      </c>
      <c r="P1058" s="510">
        <v>1.6E-2</v>
      </c>
      <c r="Q1058" s="603">
        <v>1.6E-2</v>
      </c>
      <c r="R1058" s="603">
        <v>1.6E-2</v>
      </c>
      <c r="S1058" s="510">
        <v>20</v>
      </c>
      <c r="T1058" s="510"/>
      <c r="U1058" s="510"/>
      <c r="V1058" s="510"/>
      <c r="W1058" s="510"/>
      <c r="X1058" s="510"/>
      <c r="Y1058" s="510"/>
      <c r="Z1058" s="507">
        <v>1.4E-2</v>
      </c>
      <c r="AA1058" s="507">
        <v>0.14499999999999999</v>
      </c>
      <c r="AB1058" s="510"/>
      <c r="AC1058" s="507">
        <v>1.7999999999999999E-2</v>
      </c>
      <c r="AD1058" s="507">
        <v>0.3</v>
      </c>
    </row>
    <row r="1059" spans="1:34" ht="30" x14ac:dyDescent="0.2">
      <c r="A1059" s="510">
        <v>1058</v>
      </c>
      <c r="B1059" s="508" t="s">
        <v>1157</v>
      </c>
      <c r="C1059" s="508" t="s">
        <v>1176</v>
      </c>
      <c r="D1059" s="507">
        <v>50</v>
      </c>
      <c r="E1059" s="507">
        <v>3</v>
      </c>
      <c r="F1059" s="507">
        <v>380</v>
      </c>
      <c r="G1059" s="507">
        <v>350</v>
      </c>
      <c r="H1059" s="507">
        <v>0.155</v>
      </c>
      <c r="I1059" s="507">
        <v>0.33200000000000002</v>
      </c>
      <c r="J1059" s="507">
        <v>3.8</v>
      </c>
      <c r="K1059" s="507">
        <v>0.182</v>
      </c>
      <c r="L1059" s="510">
        <v>0.182</v>
      </c>
      <c r="M1059" s="507">
        <v>1.95</v>
      </c>
      <c r="N1059" s="507">
        <v>0.16800000000000001</v>
      </c>
      <c r="O1059" s="507">
        <v>4.2000000000000003E-2</v>
      </c>
      <c r="P1059" s="510">
        <v>1.2500000000000001E-2</v>
      </c>
      <c r="Q1059" s="603">
        <v>1.2500000000000001E-2</v>
      </c>
      <c r="R1059" s="603">
        <v>1.2500000000000001E-2</v>
      </c>
      <c r="S1059" s="510">
        <v>20</v>
      </c>
      <c r="T1059" s="510"/>
      <c r="U1059" s="510"/>
      <c r="V1059" s="510"/>
      <c r="W1059" s="510"/>
      <c r="X1059" s="510"/>
      <c r="Y1059" s="510"/>
      <c r="Z1059" s="507">
        <v>1.4E-2</v>
      </c>
      <c r="AA1059" s="507">
        <v>0.14000000000000001</v>
      </c>
      <c r="AB1059" s="510"/>
      <c r="AC1059" s="507">
        <v>1.7999999999999999E-2</v>
      </c>
      <c r="AD1059" s="507">
        <v>0.32</v>
      </c>
    </row>
    <row r="1060" spans="1:34" ht="30" x14ac:dyDescent="0.2">
      <c r="A1060" s="510">
        <v>1059</v>
      </c>
      <c r="B1060" s="508" t="s">
        <v>1157</v>
      </c>
      <c r="C1060" s="508" t="s">
        <v>1177</v>
      </c>
      <c r="D1060" s="507">
        <v>50</v>
      </c>
      <c r="E1060" s="507">
        <v>3</v>
      </c>
      <c r="F1060" s="507">
        <v>380</v>
      </c>
      <c r="G1060" s="507">
        <v>410</v>
      </c>
      <c r="H1060" s="507">
        <v>0.14599999999999999</v>
      </c>
      <c r="I1060" s="507">
        <v>0.32700000000000001</v>
      </c>
      <c r="J1060" s="507">
        <v>3.65</v>
      </c>
      <c r="K1060" s="507">
        <v>0.17299999999999999</v>
      </c>
      <c r="L1060" s="510">
        <v>0.17299999999999999</v>
      </c>
      <c r="M1060" s="507">
        <v>1.95</v>
      </c>
      <c r="N1060" s="507">
        <v>0.16</v>
      </c>
      <c r="O1060" s="507">
        <v>3.6999999999999998E-2</v>
      </c>
      <c r="P1060" s="510">
        <v>0.01</v>
      </c>
      <c r="Q1060" s="603">
        <v>0.01</v>
      </c>
      <c r="R1060" s="603">
        <v>0.01</v>
      </c>
      <c r="S1060" s="510">
        <v>20</v>
      </c>
      <c r="T1060" s="510"/>
      <c r="U1060" s="510"/>
      <c r="V1060" s="510"/>
      <c r="W1060" s="510"/>
      <c r="X1060" s="510"/>
      <c r="Y1060" s="510"/>
      <c r="Z1060" s="507">
        <v>1.4E-2</v>
      </c>
      <c r="AA1060" s="507">
        <v>0.14499999999999999</v>
      </c>
      <c r="AB1060" s="510"/>
      <c r="AC1060" s="507">
        <v>1.7999999999999999E-2</v>
      </c>
      <c r="AD1060" s="507">
        <v>0.34</v>
      </c>
    </row>
    <row r="1061" spans="1:34" ht="30" x14ac:dyDescent="0.2">
      <c r="A1061" s="510">
        <v>1060</v>
      </c>
      <c r="B1061" s="508" t="s">
        <v>1157</v>
      </c>
      <c r="C1061" s="508" t="s">
        <v>1178</v>
      </c>
      <c r="D1061" s="507">
        <v>50</v>
      </c>
      <c r="E1061" s="507">
        <v>3</v>
      </c>
      <c r="F1061" s="507">
        <v>380</v>
      </c>
      <c r="G1061" s="507">
        <v>450</v>
      </c>
      <c r="H1061" s="507">
        <v>0.13300000000000001</v>
      </c>
      <c r="I1061" s="507">
        <v>0.29899999999999999</v>
      </c>
      <c r="J1061" s="507">
        <v>3.45</v>
      </c>
      <c r="K1061" s="507">
        <v>0.157</v>
      </c>
      <c r="L1061" s="510">
        <v>0.157</v>
      </c>
      <c r="M1061" s="507">
        <v>1.75</v>
      </c>
      <c r="N1061" s="507">
        <v>0.14499999999999999</v>
      </c>
      <c r="O1061" s="507">
        <v>3.3000000000000002E-2</v>
      </c>
      <c r="P1061" s="510">
        <v>7.1999999999999998E-3</v>
      </c>
      <c r="Q1061" s="603">
        <v>7.1999999999999998E-3</v>
      </c>
      <c r="R1061" s="603">
        <v>7.1999999999999998E-3</v>
      </c>
      <c r="S1061" s="510">
        <v>20</v>
      </c>
      <c r="T1061" s="510"/>
      <c r="U1061" s="510"/>
      <c r="V1061" s="510"/>
      <c r="W1061" s="510"/>
      <c r="X1061" s="510"/>
      <c r="Y1061" s="510"/>
      <c r="Z1061" s="507">
        <v>1.4E-2</v>
      </c>
      <c r="AA1061" s="507">
        <v>0.14499999999999999</v>
      </c>
      <c r="AB1061" s="510"/>
      <c r="AC1061" s="507">
        <v>1.7999999999999999E-2</v>
      </c>
      <c r="AD1061" s="507">
        <v>0.36</v>
      </c>
    </row>
    <row r="1062" spans="1:34" ht="30" x14ac:dyDescent="0.2">
      <c r="A1062" s="510">
        <v>1061</v>
      </c>
      <c r="B1062" s="508" t="s">
        <v>1157</v>
      </c>
      <c r="C1062" s="508" t="s">
        <v>1179</v>
      </c>
      <c r="D1062" s="507">
        <v>50</v>
      </c>
      <c r="E1062" s="507">
        <v>3</v>
      </c>
      <c r="F1062" s="507">
        <v>380</v>
      </c>
      <c r="G1062" s="507">
        <v>490</v>
      </c>
      <c r="H1062" s="507">
        <v>0.16400000000000001</v>
      </c>
      <c r="I1062" s="507">
        <v>0.28699999999999998</v>
      </c>
      <c r="J1062" s="507">
        <v>3.5</v>
      </c>
      <c r="K1062" s="507">
        <v>0.186</v>
      </c>
      <c r="L1062" s="510">
        <v>0.186</v>
      </c>
      <c r="M1062" s="507">
        <v>2</v>
      </c>
      <c r="N1062" s="507">
        <v>0.17499999999999999</v>
      </c>
      <c r="O1062" s="507">
        <v>4.3999999999999997E-2</v>
      </c>
      <c r="P1062" s="510">
        <v>8.6E-3</v>
      </c>
      <c r="Q1062" s="603">
        <v>8.6E-3</v>
      </c>
      <c r="R1062" s="603">
        <v>8.6E-3</v>
      </c>
      <c r="S1062" s="510">
        <v>20</v>
      </c>
      <c r="T1062" s="510"/>
      <c r="U1062" s="510"/>
      <c r="V1062" s="510"/>
      <c r="W1062" s="510"/>
      <c r="X1062" s="510"/>
      <c r="Y1062" s="510"/>
      <c r="Z1062" s="507">
        <v>1.4999999999999999E-2</v>
      </c>
      <c r="AA1062" s="507">
        <v>0.13500000000000001</v>
      </c>
      <c r="AB1062" s="510"/>
      <c r="AC1062" s="507">
        <v>2.1000000000000001E-2</v>
      </c>
      <c r="AD1062" s="507">
        <v>0.33</v>
      </c>
    </row>
    <row r="1063" spans="1:34" ht="30" x14ac:dyDescent="0.2">
      <c r="A1063" s="510">
        <v>1062</v>
      </c>
      <c r="B1063" s="508" t="s">
        <v>1157</v>
      </c>
      <c r="C1063" s="508" t="s">
        <v>1180</v>
      </c>
      <c r="D1063" s="507">
        <v>50</v>
      </c>
      <c r="E1063" s="507">
        <v>3</v>
      </c>
      <c r="F1063" s="507">
        <v>380</v>
      </c>
      <c r="G1063" s="507">
        <v>570</v>
      </c>
      <c r="H1063" s="507">
        <v>0.13500000000000001</v>
      </c>
      <c r="I1063" s="507">
        <v>0.26600000000000001</v>
      </c>
      <c r="J1063" s="507">
        <v>3.2</v>
      </c>
      <c r="K1063" s="507">
        <v>0.161</v>
      </c>
      <c r="L1063" s="510">
        <v>0.161</v>
      </c>
      <c r="M1063" s="507">
        <v>1.75</v>
      </c>
      <c r="N1063" s="507">
        <v>0.14799999999999999</v>
      </c>
      <c r="O1063" s="507">
        <v>3.9E-2</v>
      </c>
      <c r="P1063" s="510">
        <v>6.0000000000000001E-3</v>
      </c>
      <c r="Q1063" s="603">
        <v>6.0000000000000001E-3</v>
      </c>
      <c r="R1063" s="603">
        <v>6.0000000000000001E-3</v>
      </c>
      <c r="S1063" s="510">
        <v>20</v>
      </c>
      <c r="T1063" s="510"/>
      <c r="U1063" s="510"/>
      <c r="V1063" s="510"/>
      <c r="W1063" s="510"/>
      <c r="X1063" s="510"/>
      <c r="Y1063" s="510"/>
      <c r="Z1063" s="507">
        <v>1.6E-2</v>
      </c>
      <c r="AA1063" s="507">
        <v>0.16</v>
      </c>
      <c r="AB1063" s="510"/>
      <c r="AC1063" s="507">
        <v>2.1999999999999999E-2</v>
      </c>
      <c r="AD1063" s="507">
        <v>0.32</v>
      </c>
    </row>
    <row r="1064" spans="1:34" ht="30" x14ac:dyDescent="0.2">
      <c r="A1064" s="510">
        <v>1063</v>
      </c>
      <c r="B1064" s="508" t="s">
        <v>1157</v>
      </c>
      <c r="C1064" s="508" t="s">
        <v>1181</v>
      </c>
      <c r="D1064" s="507">
        <v>50</v>
      </c>
      <c r="E1064" s="507">
        <v>3</v>
      </c>
      <c r="F1064" s="507">
        <v>380</v>
      </c>
      <c r="G1064" s="507">
        <v>680</v>
      </c>
      <c r="H1064" s="507">
        <v>0.13500000000000001</v>
      </c>
      <c r="I1064" s="507">
        <v>0.26600000000000001</v>
      </c>
      <c r="J1064" s="507">
        <v>3.2</v>
      </c>
      <c r="K1064" s="507">
        <v>0.161</v>
      </c>
      <c r="L1064" s="510">
        <v>0.161</v>
      </c>
      <c r="M1064" s="507">
        <v>1.75</v>
      </c>
      <c r="N1064" s="507">
        <v>0.14799999999999999</v>
      </c>
      <c r="O1064" s="507">
        <v>3.9E-2</v>
      </c>
      <c r="P1064" s="510">
        <v>4.0000000000000001E-3</v>
      </c>
      <c r="Q1064" s="603">
        <v>4.0000000000000001E-3</v>
      </c>
      <c r="R1064" s="603">
        <v>4.0000000000000001E-3</v>
      </c>
      <c r="S1064" s="510">
        <v>20</v>
      </c>
      <c r="T1064" s="510"/>
      <c r="U1064" s="510"/>
      <c r="V1064" s="510"/>
      <c r="W1064" s="510"/>
      <c r="X1064" s="510"/>
      <c r="Y1064" s="510"/>
      <c r="Z1064" s="507">
        <v>1.6E-2</v>
      </c>
      <c r="AA1064" s="507">
        <v>0.16</v>
      </c>
      <c r="AB1064" s="510"/>
      <c r="AC1064" s="507">
        <v>2.1999999999999999E-2</v>
      </c>
      <c r="AD1064" s="507">
        <v>0.32</v>
      </c>
    </row>
    <row r="1065" spans="1:34" ht="30" x14ac:dyDescent="0.2">
      <c r="A1065" s="510">
        <v>1064</v>
      </c>
      <c r="B1065" s="508" t="s">
        <v>1157</v>
      </c>
      <c r="C1065" s="508" t="s">
        <v>1182</v>
      </c>
      <c r="D1065" s="507">
        <v>50</v>
      </c>
      <c r="E1065" s="507">
        <v>3</v>
      </c>
      <c r="F1065" s="507">
        <v>380</v>
      </c>
      <c r="G1065" s="507">
        <v>800</v>
      </c>
      <c r="H1065" s="507">
        <v>0.11</v>
      </c>
      <c r="I1065" s="507">
        <v>0.23</v>
      </c>
      <c r="J1065" s="507">
        <v>2.85</v>
      </c>
      <c r="K1065" s="507">
        <v>0.13600000000000001</v>
      </c>
      <c r="L1065" s="510">
        <v>0.13600000000000001</v>
      </c>
      <c r="M1065" s="507">
        <v>1.55</v>
      </c>
      <c r="N1065" s="507">
        <v>0.123</v>
      </c>
      <c r="O1065" s="507">
        <v>3.1E-2</v>
      </c>
      <c r="P1065" s="510">
        <v>3.0999999999999999E-3</v>
      </c>
      <c r="Q1065" s="603">
        <v>3.0999999999999999E-3</v>
      </c>
      <c r="R1065" s="603">
        <v>3.0999999999999999E-3</v>
      </c>
      <c r="S1065" s="510">
        <v>20</v>
      </c>
      <c r="T1065" s="510"/>
      <c r="U1065" s="510"/>
      <c r="V1065" s="510"/>
      <c r="W1065" s="510"/>
      <c r="X1065" s="510"/>
      <c r="Y1065" s="510"/>
      <c r="Z1065" s="507">
        <v>1.6E-2</v>
      </c>
      <c r="AA1065" s="507">
        <v>0.18</v>
      </c>
      <c r="AB1065" s="510"/>
      <c r="AC1065" s="507">
        <v>2.5999999999999999E-2</v>
      </c>
      <c r="AD1065" s="507">
        <v>0.38</v>
      </c>
    </row>
    <row r="1066" spans="1:34" ht="30" x14ac:dyDescent="0.2">
      <c r="A1066" s="510">
        <v>1065</v>
      </c>
      <c r="B1066" s="508" t="s">
        <v>1157</v>
      </c>
      <c r="C1066" s="508" t="s">
        <v>1183</v>
      </c>
      <c r="D1066" s="507">
        <v>50</v>
      </c>
      <c r="E1066" s="507">
        <v>3</v>
      </c>
      <c r="F1066" s="507">
        <v>380</v>
      </c>
      <c r="G1066" s="507">
        <v>930</v>
      </c>
      <c r="H1066" s="507">
        <v>0.13300000000000001</v>
      </c>
      <c r="I1066" s="507">
        <v>0.28399999999999997</v>
      </c>
      <c r="J1066" s="507">
        <v>3</v>
      </c>
      <c r="K1066" s="507">
        <v>0.14000000000000001</v>
      </c>
      <c r="L1066" s="510">
        <v>0.14000000000000001</v>
      </c>
      <c r="M1066" s="507">
        <v>1.65</v>
      </c>
      <c r="N1066" s="507">
        <v>0.13600000000000001</v>
      </c>
      <c r="O1066" s="507">
        <v>3.3000000000000002E-2</v>
      </c>
      <c r="P1066" s="510">
        <v>2.2000000000000001E-3</v>
      </c>
      <c r="Q1066" s="603">
        <v>2.2000000000000001E-3</v>
      </c>
      <c r="R1066" s="603">
        <v>2.2000000000000001E-3</v>
      </c>
      <c r="S1066" s="510">
        <v>20</v>
      </c>
      <c r="T1066" s="510"/>
      <c r="U1066" s="510"/>
      <c r="V1066" s="510"/>
      <c r="W1066" s="510"/>
      <c r="X1066" s="510"/>
      <c r="Y1066" s="510"/>
      <c r="Z1066" s="507">
        <v>1.7999999999999999E-2</v>
      </c>
      <c r="AA1066" s="507">
        <v>0.18</v>
      </c>
      <c r="AB1066" s="510"/>
      <c r="AC1066" s="507">
        <v>2.5000000000000001E-2</v>
      </c>
      <c r="AD1066" s="507">
        <v>0.4</v>
      </c>
    </row>
    <row r="1067" spans="1:34" ht="30" x14ac:dyDescent="0.2">
      <c r="A1067" s="510">
        <v>1066</v>
      </c>
      <c r="B1067" s="508" t="s">
        <v>1157</v>
      </c>
      <c r="C1067" s="508" t="s">
        <v>1184</v>
      </c>
      <c r="D1067" s="507">
        <v>50</v>
      </c>
      <c r="E1067" s="507">
        <v>3</v>
      </c>
      <c r="F1067" s="507">
        <v>380</v>
      </c>
      <c r="G1067" s="507">
        <v>1020</v>
      </c>
      <c r="H1067" s="507">
        <v>0.127</v>
      </c>
      <c r="I1067" s="507">
        <v>0.26400000000000001</v>
      </c>
      <c r="J1067" s="507">
        <v>3</v>
      </c>
      <c r="K1067" s="507">
        <v>0.13500000000000001</v>
      </c>
      <c r="L1067" s="510">
        <v>0.13500000000000001</v>
      </c>
      <c r="M1067" s="507">
        <v>1.65</v>
      </c>
      <c r="N1067" s="507">
        <v>0.13</v>
      </c>
      <c r="O1067" s="507">
        <v>0.03</v>
      </c>
      <c r="P1067" s="510">
        <v>2.3999999999999998E-3</v>
      </c>
      <c r="Q1067" s="603">
        <v>2.3999999999999998E-3</v>
      </c>
      <c r="R1067" s="603">
        <v>2.3999999999999998E-3</v>
      </c>
      <c r="S1067" s="510">
        <v>20</v>
      </c>
      <c r="T1067" s="510"/>
      <c r="U1067" s="510"/>
      <c r="V1067" s="510"/>
      <c r="W1067" s="510"/>
      <c r="X1067" s="510"/>
      <c r="Y1067" s="510"/>
      <c r="Z1067" s="507">
        <v>1.7999999999999999E-2</v>
      </c>
      <c r="AA1067" s="507">
        <v>0.18</v>
      </c>
      <c r="AB1067" s="510"/>
      <c r="AC1067" s="507">
        <v>2.5000000000000001E-2</v>
      </c>
      <c r="AD1067" s="507">
        <v>0.4</v>
      </c>
    </row>
    <row r="1068" spans="1:34" ht="30" x14ac:dyDescent="0.2">
      <c r="A1068" s="510">
        <v>1067</v>
      </c>
      <c r="B1068" s="508" t="s">
        <v>1157</v>
      </c>
      <c r="C1068" s="508" t="s">
        <v>1185</v>
      </c>
      <c r="D1068" s="507">
        <v>50</v>
      </c>
      <c r="E1068" s="507">
        <v>3</v>
      </c>
      <c r="F1068" s="507">
        <v>380</v>
      </c>
      <c r="G1068" s="507">
        <v>1150</v>
      </c>
      <c r="H1068" s="507">
        <v>0.114</v>
      </c>
      <c r="I1068" s="507">
        <v>0.24399999999999999</v>
      </c>
      <c r="J1068" s="507">
        <v>2.75</v>
      </c>
      <c r="K1068" s="507">
        <v>0.127</v>
      </c>
      <c r="L1068" s="510">
        <v>0.127</v>
      </c>
      <c r="M1068" s="507">
        <v>1.55</v>
      </c>
      <c r="N1068" s="507">
        <v>0.121</v>
      </c>
      <c r="O1068" s="507">
        <v>2.8000000000000001E-2</v>
      </c>
      <c r="P1068" s="510">
        <v>1.8E-3</v>
      </c>
      <c r="Q1068" s="603">
        <v>1.8E-3</v>
      </c>
      <c r="R1068" s="603">
        <v>1.8E-3</v>
      </c>
      <c r="S1068" s="510">
        <v>20</v>
      </c>
      <c r="T1068" s="510"/>
      <c r="U1068" s="510"/>
      <c r="V1068" s="510"/>
      <c r="W1068" s="510"/>
      <c r="X1068" s="510"/>
      <c r="Y1068" s="510"/>
      <c r="Z1068" s="507">
        <v>1.7999999999999999E-2</v>
      </c>
      <c r="AA1068" s="507">
        <v>0.2</v>
      </c>
      <c r="AB1068" s="510"/>
      <c r="AC1068" s="507">
        <v>2.7E-2</v>
      </c>
      <c r="AD1068" s="507">
        <v>0.45</v>
      </c>
      <c r="AH1068" s="528"/>
    </row>
    <row r="1069" spans="1:34" ht="30" x14ac:dyDescent="0.2">
      <c r="A1069" s="510">
        <v>1068</v>
      </c>
      <c r="B1069" s="508" t="s">
        <v>1157</v>
      </c>
      <c r="C1069" s="508" t="s">
        <v>1186</v>
      </c>
      <c r="D1069" s="507">
        <v>50</v>
      </c>
      <c r="E1069" s="507">
        <v>3</v>
      </c>
      <c r="F1069" s="507">
        <v>380</v>
      </c>
      <c r="G1069" s="507">
        <v>1300</v>
      </c>
      <c r="H1069" s="507">
        <v>0.10199999999999999</v>
      </c>
      <c r="I1069" s="507">
        <v>0.22700000000000001</v>
      </c>
      <c r="J1069" s="507">
        <v>2.65</v>
      </c>
      <c r="K1069" s="507">
        <v>0.113</v>
      </c>
      <c r="L1069" s="510">
        <v>0.113</v>
      </c>
      <c r="M1069" s="507">
        <v>1.55</v>
      </c>
      <c r="N1069" s="507">
        <v>0.108</v>
      </c>
      <c r="O1069" s="507">
        <v>2.8000000000000001E-2</v>
      </c>
      <c r="P1069" s="510">
        <v>1.4E-3</v>
      </c>
      <c r="Q1069" s="603">
        <v>1.4E-3</v>
      </c>
      <c r="R1069" s="603">
        <v>1.4E-3</v>
      </c>
      <c r="S1069" s="510">
        <v>20</v>
      </c>
      <c r="T1069" s="510"/>
      <c r="U1069" s="510"/>
      <c r="V1069" s="510"/>
      <c r="W1069" s="510"/>
      <c r="X1069" s="510"/>
      <c r="Y1069" s="510"/>
      <c r="Z1069" s="507">
        <v>1.7999999999999999E-2</v>
      </c>
      <c r="AA1069" s="507">
        <v>0.21</v>
      </c>
      <c r="AB1069" s="510"/>
      <c r="AC1069" s="507">
        <v>2.7E-2</v>
      </c>
      <c r="AD1069" s="507">
        <v>0.45</v>
      </c>
    </row>
    <row r="1070" spans="1:34" ht="30" x14ac:dyDescent="0.2">
      <c r="A1070" s="510">
        <v>1069</v>
      </c>
      <c r="B1070" s="508" t="s">
        <v>1157</v>
      </c>
      <c r="C1070" s="508" t="s">
        <v>1187</v>
      </c>
      <c r="D1070" s="507">
        <v>50</v>
      </c>
      <c r="E1070" s="507">
        <v>3</v>
      </c>
      <c r="F1070" s="507">
        <v>380</v>
      </c>
      <c r="G1070" s="507">
        <v>1970</v>
      </c>
      <c r="H1070" s="507">
        <v>0.14099999999999999</v>
      </c>
      <c r="I1070" s="507">
        <v>0.30499999999999999</v>
      </c>
      <c r="J1070" s="507">
        <v>3.4</v>
      </c>
      <c r="K1070" s="507">
        <v>0.159</v>
      </c>
      <c r="L1070" s="510">
        <v>0.159</v>
      </c>
      <c r="M1070" s="507">
        <v>1.9</v>
      </c>
      <c r="N1070" s="507">
        <v>0.15</v>
      </c>
      <c r="O1070" s="507">
        <v>3.4000000000000002E-2</v>
      </c>
      <c r="P1070" s="510">
        <v>8.4999999999999995E-4</v>
      </c>
      <c r="Q1070" s="603">
        <v>8.4999999999999995E-4</v>
      </c>
      <c r="R1070" s="603">
        <v>8.4999999999999995E-4</v>
      </c>
      <c r="S1070" s="510">
        <v>20</v>
      </c>
      <c r="T1070" s="510"/>
      <c r="U1070" s="510"/>
      <c r="V1070" s="510"/>
      <c r="W1070" s="510"/>
      <c r="X1070" s="510"/>
      <c r="Y1070" s="510"/>
      <c r="Z1070" s="507">
        <v>1.7999999999999999E-2</v>
      </c>
      <c r="AA1070" s="507">
        <v>0.3</v>
      </c>
      <c r="AB1070" s="510"/>
      <c r="AC1070" s="507">
        <v>3.6999999999999998E-2</v>
      </c>
      <c r="AD1070" s="507">
        <v>0.31</v>
      </c>
    </row>
    <row r="1071" spans="1:34" ht="30" x14ac:dyDescent="0.2">
      <c r="A1071" s="510">
        <v>1070</v>
      </c>
      <c r="B1071" s="508" t="s">
        <v>1157</v>
      </c>
      <c r="C1071" s="508" t="s">
        <v>1188</v>
      </c>
      <c r="D1071" s="507">
        <v>50</v>
      </c>
      <c r="E1071" s="507">
        <v>3</v>
      </c>
      <c r="F1071" s="507">
        <v>380</v>
      </c>
      <c r="G1071" s="507">
        <v>2200</v>
      </c>
      <c r="H1071" s="507">
        <v>0.16600000000000001</v>
      </c>
      <c r="I1071" s="507">
        <v>0.33200000000000002</v>
      </c>
      <c r="J1071" s="507">
        <v>3.4</v>
      </c>
      <c r="K1071" s="507">
        <v>0.186</v>
      </c>
      <c r="L1071" s="510">
        <v>0.186</v>
      </c>
      <c r="M1071" s="507">
        <v>1.95</v>
      </c>
      <c r="N1071" s="507">
        <v>0.17499999999999999</v>
      </c>
      <c r="O1071" s="507">
        <v>3.9E-2</v>
      </c>
      <c r="P1071" s="510">
        <v>7.5000000000000002E-4</v>
      </c>
      <c r="Q1071" s="603">
        <v>7.5000000000000002E-4</v>
      </c>
      <c r="R1071" s="603">
        <v>7.5000000000000002E-4</v>
      </c>
      <c r="S1071" s="510">
        <v>20</v>
      </c>
      <c r="T1071" s="510"/>
      <c r="U1071" s="510"/>
      <c r="V1071" s="510"/>
      <c r="W1071" s="510"/>
      <c r="X1071" s="510"/>
      <c r="Y1071" s="510"/>
      <c r="Z1071" s="507">
        <v>1.7999999999999999E-2</v>
      </c>
      <c r="AA1071" s="507">
        <v>0.35</v>
      </c>
      <c r="AB1071" s="510"/>
      <c r="AC1071" s="507">
        <v>4.2999999999999997E-2</v>
      </c>
      <c r="AD1071" s="507">
        <v>0.32</v>
      </c>
    </row>
    <row r="1072" spans="1:34" ht="30" x14ac:dyDescent="0.2">
      <c r="A1072" s="510">
        <v>1071</v>
      </c>
      <c r="B1072" s="508" t="s">
        <v>1157</v>
      </c>
      <c r="C1072" s="508" t="s">
        <v>1189</v>
      </c>
      <c r="D1072" s="507">
        <v>50</v>
      </c>
      <c r="E1072" s="507">
        <v>3</v>
      </c>
      <c r="F1072" s="507">
        <v>380</v>
      </c>
      <c r="G1072" s="507">
        <v>2500</v>
      </c>
      <c r="H1072" s="507">
        <v>0.14000000000000001</v>
      </c>
      <c r="I1072" s="507">
        <v>0.30499999999999999</v>
      </c>
      <c r="J1072" s="507">
        <v>3.3</v>
      </c>
      <c r="K1072" s="507">
        <v>0.157</v>
      </c>
      <c r="L1072" s="510">
        <v>0.157</v>
      </c>
      <c r="M1072" s="507">
        <v>1.9</v>
      </c>
      <c r="N1072" s="507">
        <v>0.14799999999999999</v>
      </c>
      <c r="O1072" s="507">
        <v>3.7999999999999999E-2</v>
      </c>
      <c r="P1072" s="510">
        <v>5.0000000000000001E-4</v>
      </c>
      <c r="Q1072" s="603">
        <v>5.0000000000000001E-4</v>
      </c>
      <c r="R1072" s="603">
        <v>5.0000000000000001E-4</v>
      </c>
      <c r="S1072" s="510">
        <v>20</v>
      </c>
      <c r="T1072" s="510"/>
      <c r="U1072" s="510"/>
      <c r="V1072" s="510"/>
      <c r="W1072" s="510"/>
      <c r="X1072" s="510"/>
      <c r="Y1072" s="510"/>
      <c r="Z1072" s="507">
        <v>1.7999999999999999E-2</v>
      </c>
      <c r="AA1072" s="507">
        <v>0.34</v>
      </c>
      <c r="AB1072" s="510"/>
      <c r="AC1072" s="507">
        <v>4.8000000000000001E-2</v>
      </c>
      <c r="AD1072" s="507">
        <v>0.38</v>
      </c>
    </row>
    <row r="1073" spans="1:30" ht="30" x14ac:dyDescent="0.2">
      <c r="A1073" s="510">
        <v>1072</v>
      </c>
      <c r="B1073" s="508" t="s">
        <v>1157</v>
      </c>
      <c r="C1073" s="508" t="s">
        <v>1190</v>
      </c>
      <c r="D1073" s="507">
        <v>50</v>
      </c>
      <c r="E1073" s="507">
        <v>3</v>
      </c>
      <c r="F1073" s="507">
        <v>380</v>
      </c>
      <c r="G1073" s="507">
        <v>3000</v>
      </c>
      <c r="H1073" s="507">
        <v>0.16600000000000001</v>
      </c>
      <c r="I1073" s="507">
        <v>0.36599999999999999</v>
      </c>
      <c r="J1073" s="507">
        <v>3.6</v>
      </c>
      <c r="K1073" s="507">
        <v>0.188</v>
      </c>
      <c r="L1073" s="510">
        <v>0.188</v>
      </c>
      <c r="M1073" s="507">
        <v>2.0499999999999998</v>
      </c>
      <c r="N1073" s="507">
        <v>0.17699999999999999</v>
      </c>
      <c r="O1073" s="507">
        <v>6.0999999999999999E-2</v>
      </c>
      <c r="P1073" s="510">
        <v>2.5000000000000001E-4</v>
      </c>
      <c r="Q1073" s="603">
        <v>2.5000000000000001E-4</v>
      </c>
      <c r="R1073" s="603">
        <v>2.5000000000000001E-4</v>
      </c>
      <c r="S1073" s="510">
        <v>20</v>
      </c>
      <c r="T1073" s="510"/>
      <c r="U1073" s="510"/>
      <c r="V1073" s="510"/>
      <c r="W1073" s="510"/>
      <c r="X1073" s="510"/>
      <c r="Y1073" s="510"/>
      <c r="Z1073" s="507">
        <v>1.7999999999999999E-2</v>
      </c>
      <c r="AA1073" s="507">
        <v>0.49</v>
      </c>
      <c r="AB1073" s="510"/>
      <c r="AC1073" s="507">
        <v>4.4999999999999998E-2</v>
      </c>
      <c r="AD1073" s="507">
        <v>0.36</v>
      </c>
    </row>
    <row r="1074" spans="1:30" ht="30" x14ac:dyDescent="0.2">
      <c r="A1074" s="510">
        <v>1073</v>
      </c>
      <c r="B1074" s="508" t="s">
        <v>1157</v>
      </c>
      <c r="C1074" s="508" t="s">
        <v>1191</v>
      </c>
      <c r="D1074" s="507">
        <v>50</v>
      </c>
      <c r="E1074" s="507">
        <v>3</v>
      </c>
      <c r="F1074" s="507">
        <v>380</v>
      </c>
      <c r="G1074" s="507">
        <v>3250</v>
      </c>
      <c r="H1074" s="507">
        <v>0.17699999999999999</v>
      </c>
      <c r="I1074" s="507">
        <v>0.35499999999999998</v>
      </c>
      <c r="J1074" s="507">
        <v>3.45</v>
      </c>
      <c r="K1074" s="507">
        <v>0.19900000000000001</v>
      </c>
      <c r="L1074" s="510">
        <v>0.19900000000000001</v>
      </c>
      <c r="M1074" s="507">
        <v>2</v>
      </c>
      <c r="N1074" s="507">
        <v>0.17699999999999999</v>
      </c>
      <c r="O1074" s="507">
        <v>6.4000000000000001E-2</v>
      </c>
      <c r="P1074" s="510">
        <v>1.3999999999999999E-4</v>
      </c>
      <c r="Q1074" s="603">
        <v>1.3999999999999999E-4</v>
      </c>
      <c r="R1074" s="603">
        <v>1.3999999999999999E-4</v>
      </c>
      <c r="S1074" s="510">
        <v>20</v>
      </c>
      <c r="T1074" s="510"/>
      <c r="U1074" s="510"/>
      <c r="V1074" s="510"/>
      <c r="W1074" s="510"/>
      <c r="X1074" s="510"/>
      <c r="Y1074" s="510"/>
      <c r="Z1074" s="507">
        <v>1.7999999999999999E-2</v>
      </c>
      <c r="AA1074" s="507">
        <v>0.48</v>
      </c>
      <c r="AB1074" s="510"/>
      <c r="AC1074" s="507">
        <v>4.4999999999999998E-2</v>
      </c>
      <c r="AD1074" s="507">
        <v>0.4</v>
      </c>
    </row>
    <row r="1075" spans="1:30" ht="30" x14ac:dyDescent="0.2">
      <c r="A1075" s="510">
        <v>1074</v>
      </c>
      <c r="B1075" s="508" t="s">
        <v>1157</v>
      </c>
      <c r="C1075" s="508" t="s">
        <v>1192</v>
      </c>
      <c r="D1075" s="507">
        <v>50</v>
      </c>
      <c r="E1075" s="507">
        <v>3</v>
      </c>
      <c r="F1075" s="507">
        <v>380</v>
      </c>
      <c r="G1075" s="507">
        <v>3550</v>
      </c>
      <c r="H1075" s="507">
        <v>0.155</v>
      </c>
      <c r="I1075" s="507">
        <v>0.33200000000000002</v>
      </c>
      <c r="J1075" s="507">
        <v>3.55</v>
      </c>
      <c r="K1075" s="507">
        <v>0.17699999999999999</v>
      </c>
      <c r="L1075" s="510">
        <v>0.17699999999999999</v>
      </c>
      <c r="M1075" s="507">
        <v>2.1</v>
      </c>
      <c r="N1075" s="507">
        <v>0.16600000000000001</v>
      </c>
      <c r="O1075" s="507">
        <v>5.8999999999999997E-2</v>
      </c>
      <c r="P1075" s="510">
        <v>1.3999999999999999E-4</v>
      </c>
      <c r="Q1075" s="603">
        <v>1.3999999999999999E-4</v>
      </c>
      <c r="R1075" s="603">
        <v>1.3999999999999999E-4</v>
      </c>
      <c r="S1075" s="510">
        <v>20</v>
      </c>
      <c r="T1075" s="510"/>
      <c r="U1075" s="510"/>
      <c r="V1075" s="510"/>
      <c r="W1075" s="510"/>
      <c r="X1075" s="510"/>
      <c r="Y1075" s="510"/>
      <c r="Z1075" s="507">
        <v>1.7999999999999999E-2</v>
      </c>
      <c r="AA1075" s="507">
        <v>0.48</v>
      </c>
      <c r="AB1075" s="510"/>
      <c r="AC1075" s="507">
        <v>4.4999999999999998E-2</v>
      </c>
      <c r="AD1075" s="507">
        <v>0.38</v>
      </c>
    </row>
    <row r="1076" spans="1:30" ht="30" x14ac:dyDescent="0.2">
      <c r="A1076" s="510">
        <v>1075</v>
      </c>
      <c r="B1076" s="508" t="s">
        <v>1157</v>
      </c>
      <c r="C1076" s="508" t="s">
        <v>1193</v>
      </c>
      <c r="D1076" s="507">
        <v>50</v>
      </c>
      <c r="E1076" s="507">
        <v>3</v>
      </c>
      <c r="F1076" s="507">
        <v>380</v>
      </c>
      <c r="G1076" s="507">
        <v>2500</v>
      </c>
      <c r="H1076" s="507">
        <v>0.13200000000000001</v>
      </c>
      <c r="I1076" s="507">
        <v>0.28799999999999998</v>
      </c>
      <c r="J1076" s="507">
        <v>3</v>
      </c>
      <c r="K1076" s="507">
        <v>0.13900000000000001</v>
      </c>
      <c r="L1076" s="510">
        <v>0.13900000000000001</v>
      </c>
      <c r="M1076" s="507">
        <v>1.7</v>
      </c>
      <c r="N1076" s="507">
        <v>0.13400000000000001</v>
      </c>
      <c r="O1076" s="507">
        <v>4.2000000000000003E-2</v>
      </c>
      <c r="P1076" s="510">
        <v>4.6000000000000001E-4</v>
      </c>
      <c r="Q1076" s="603">
        <v>4.6000000000000001E-4</v>
      </c>
      <c r="R1076" s="603">
        <v>4.6000000000000001E-4</v>
      </c>
      <c r="S1076" s="510">
        <v>20</v>
      </c>
      <c r="T1076" s="510"/>
      <c r="U1076" s="510"/>
      <c r="V1076" s="510"/>
      <c r="W1076" s="510"/>
      <c r="X1076" s="510"/>
      <c r="Y1076" s="510"/>
      <c r="Z1076" s="507">
        <v>2.5000000000000001E-2</v>
      </c>
      <c r="AA1076" s="507">
        <v>0.56999999999999995</v>
      </c>
      <c r="AB1076" s="510"/>
      <c r="AC1076" s="507">
        <v>5.1999999999999998E-2</v>
      </c>
      <c r="AD1076" s="507">
        <v>0.37</v>
      </c>
    </row>
    <row r="1077" spans="1:30" ht="30" x14ac:dyDescent="0.2">
      <c r="A1077" s="510">
        <v>1076</v>
      </c>
      <c r="B1077" s="508" t="s">
        <v>1157</v>
      </c>
      <c r="C1077" s="508" t="s">
        <v>1194</v>
      </c>
      <c r="D1077" s="507">
        <v>50</v>
      </c>
      <c r="E1077" s="507">
        <v>3</v>
      </c>
      <c r="F1077" s="507">
        <v>380</v>
      </c>
      <c r="G1077" s="507">
        <v>3000</v>
      </c>
      <c r="H1077" s="507">
        <v>0.154</v>
      </c>
      <c r="I1077" s="507">
        <v>0.3</v>
      </c>
      <c r="J1077" s="507">
        <v>3.1</v>
      </c>
      <c r="K1077" s="507">
        <v>0.16300000000000001</v>
      </c>
      <c r="L1077" s="510">
        <v>0.16300000000000001</v>
      </c>
      <c r="M1077" s="507">
        <v>1.7</v>
      </c>
      <c r="N1077" s="507">
        <v>0.159</v>
      </c>
      <c r="O1077" s="507">
        <v>6.4000000000000001E-2</v>
      </c>
      <c r="P1077" s="510">
        <v>3.6999999999999999E-4</v>
      </c>
      <c r="Q1077" s="603">
        <v>3.6999999999999999E-4</v>
      </c>
      <c r="R1077" s="603">
        <v>3.6999999999999999E-4</v>
      </c>
      <c r="S1077" s="510">
        <v>20</v>
      </c>
      <c r="T1077" s="510"/>
      <c r="U1077" s="510"/>
      <c r="V1077" s="510"/>
      <c r="W1077" s="510"/>
      <c r="X1077" s="510"/>
      <c r="Y1077" s="510"/>
      <c r="Z1077" s="507">
        <v>2.5000000000000001E-2</v>
      </c>
      <c r="AA1077" s="507">
        <v>0.57999999999999996</v>
      </c>
      <c r="AB1077" s="510"/>
      <c r="AC1077" s="507">
        <v>5.1999999999999998E-2</v>
      </c>
      <c r="AD1077" s="507">
        <v>0.36</v>
      </c>
    </row>
    <row r="1078" spans="1:30" ht="30" x14ac:dyDescent="0.2">
      <c r="A1078" s="510">
        <v>1077</v>
      </c>
      <c r="B1078" s="508" t="s">
        <v>1157</v>
      </c>
      <c r="C1078" s="508" t="s">
        <v>1195</v>
      </c>
      <c r="D1078" s="507">
        <v>50</v>
      </c>
      <c r="E1078" s="507">
        <v>3</v>
      </c>
      <c r="F1078" s="507">
        <v>380</v>
      </c>
      <c r="G1078" s="507">
        <v>1460</v>
      </c>
      <c r="H1078" s="507">
        <v>0.14000000000000001</v>
      </c>
      <c r="I1078" s="507">
        <v>0.307</v>
      </c>
      <c r="J1078" s="507">
        <v>3.3</v>
      </c>
      <c r="K1078" s="507">
        <v>0.14899999999999999</v>
      </c>
      <c r="L1078" s="510">
        <v>0.14899999999999999</v>
      </c>
      <c r="M1078" s="507">
        <v>1.75</v>
      </c>
      <c r="N1078" s="507">
        <v>0.14499999999999999</v>
      </c>
      <c r="O1078" s="507">
        <v>4.1000000000000002E-2</v>
      </c>
      <c r="P1078" s="510">
        <v>1.6000000000000001E-3</v>
      </c>
      <c r="Q1078" s="603">
        <v>1.6000000000000001E-3</v>
      </c>
      <c r="R1078" s="603">
        <v>1.6000000000000001E-3</v>
      </c>
      <c r="S1078" s="510">
        <v>20</v>
      </c>
      <c r="T1078" s="510"/>
      <c r="U1078" s="510"/>
      <c r="V1078" s="510"/>
      <c r="W1078" s="510"/>
      <c r="X1078" s="510"/>
      <c r="Y1078" s="510"/>
      <c r="Z1078" s="507">
        <v>0.02</v>
      </c>
      <c r="AA1078" s="507">
        <v>0.27</v>
      </c>
      <c r="AB1078" s="510"/>
      <c r="AC1078" s="507">
        <v>3.2000000000000001E-2</v>
      </c>
      <c r="AD1078" s="507">
        <v>0.37</v>
      </c>
    </row>
    <row r="1079" spans="1:30" ht="30" x14ac:dyDescent="0.2">
      <c r="A1079" s="510">
        <v>1078</v>
      </c>
      <c r="B1079" s="508" t="s">
        <v>1157</v>
      </c>
      <c r="C1079" s="508" t="s">
        <v>1196</v>
      </c>
      <c r="D1079" s="507">
        <v>50</v>
      </c>
      <c r="E1079" s="507">
        <v>3</v>
      </c>
      <c r="F1079" s="507">
        <v>380</v>
      </c>
      <c r="G1079" s="507">
        <v>1600</v>
      </c>
      <c r="H1079" s="507">
        <v>0.129</v>
      </c>
      <c r="I1079" s="507">
        <v>0.28499999999999998</v>
      </c>
      <c r="J1079" s="507">
        <v>3.2</v>
      </c>
      <c r="K1079" s="507">
        <v>0.13800000000000001</v>
      </c>
      <c r="L1079" s="510">
        <v>0.13800000000000001</v>
      </c>
      <c r="M1079" s="507">
        <v>1.6</v>
      </c>
      <c r="N1079" s="507">
        <v>0.13400000000000001</v>
      </c>
      <c r="O1079" s="507">
        <v>3.7999999999999999E-2</v>
      </c>
      <c r="P1079" s="510">
        <v>1.15E-3</v>
      </c>
      <c r="Q1079" s="603">
        <v>1.15E-3</v>
      </c>
      <c r="R1079" s="603">
        <v>1.15E-3</v>
      </c>
      <c r="S1079" s="510">
        <v>20</v>
      </c>
      <c r="T1079" s="510"/>
      <c r="U1079" s="510"/>
      <c r="V1079" s="510"/>
      <c r="W1079" s="510"/>
      <c r="X1079" s="510"/>
      <c r="Y1079" s="510"/>
      <c r="Z1079" s="507">
        <v>0.02</v>
      </c>
      <c r="AA1079" s="507">
        <v>0.28000000000000003</v>
      </c>
      <c r="AB1079" s="510"/>
      <c r="AC1079" s="507">
        <v>3.4000000000000002E-2</v>
      </c>
      <c r="AD1079" s="507">
        <v>0.38</v>
      </c>
    </row>
    <row r="1080" spans="1:30" ht="30" x14ac:dyDescent="0.2">
      <c r="A1080" s="510">
        <v>1079</v>
      </c>
      <c r="B1080" s="508" t="s">
        <v>1157</v>
      </c>
      <c r="C1080" s="508" t="s">
        <v>1197</v>
      </c>
      <c r="D1080" s="507">
        <v>50</v>
      </c>
      <c r="E1080" s="507">
        <v>3</v>
      </c>
      <c r="F1080" s="507">
        <v>380</v>
      </c>
      <c r="G1080" s="507">
        <v>1830</v>
      </c>
      <c r="H1080" s="507">
        <v>0.122</v>
      </c>
      <c r="I1080" s="507">
        <v>0.26500000000000001</v>
      </c>
      <c r="J1080" s="507">
        <v>3.1</v>
      </c>
      <c r="K1080" s="507">
        <v>0.128</v>
      </c>
      <c r="L1080" s="510">
        <v>0.128</v>
      </c>
      <c r="M1080" s="507">
        <v>1.5</v>
      </c>
      <c r="N1080" s="507">
        <v>0.125</v>
      </c>
      <c r="O1080" s="507">
        <v>3.5999999999999997E-2</v>
      </c>
      <c r="P1080" s="510">
        <v>7.5000000000000002E-4</v>
      </c>
      <c r="Q1080" s="603">
        <v>7.5000000000000002E-4</v>
      </c>
      <c r="R1080" s="603">
        <v>7.5000000000000002E-4</v>
      </c>
      <c r="S1080" s="510">
        <v>20</v>
      </c>
      <c r="T1080" s="510"/>
      <c r="U1080" s="510"/>
      <c r="V1080" s="510"/>
      <c r="W1080" s="510"/>
      <c r="X1080" s="510"/>
      <c r="Y1080" s="510"/>
      <c r="Z1080" s="507">
        <v>0.02</v>
      </c>
      <c r="AA1080" s="507">
        <v>0.31</v>
      </c>
      <c r="AB1080" s="510"/>
      <c r="AC1080" s="507">
        <v>3.5999999999999997E-2</v>
      </c>
      <c r="AD1080" s="507">
        <v>0.38</v>
      </c>
    </row>
    <row r="1081" spans="1:30" ht="30" x14ac:dyDescent="0.2">
      <c r="A1081" s="510">
        <v>1080</v>
      </c>
      <c r="B1081" s="508" t="s">
        <v>1157</v>
      </c>
      <c r="C1081" s="508" t="s">
        <v>1198</v>
      </c>
      <c r="D1081" s="507">
        <v>50</v>
      </c>
      <c r="E1081" s="507">
        <v>3</v>
      </c>
      <c r="F1081" s="507">
        <v>380</v>
      </c>
      <c r="G1081" s="507">
        <v>390</v>
      </c>
      <c r="H1081" s="507">
        <v>0.16</v>
      </c>
      <c r="I1081" s="507">
        <v>0.34599999999999997</v>
      </c>
      <c r="J1081" s="507">
        <v>3.3</v>
      </c>
      <c r="K1081" s="507">
        <v>0.16600000000000001</v>
      </c>
      <c r="L1081" s="510">
        <v>0.16600000000000001</v>
      </c>
      <c r="M1081" s="507">
        <v>1.85</v>
      </c>
      <c r="N1081" s="507">
        <v>0.16200000000000001</v>
      </c>
      <c r="O1081" s="507">
        <v>0.04</v>
      </c>
      <c r="P1081" s="510">
        <v>5.7999999999999996E-3</v>
      </c>
      <c r="Q1081" s="603">
        <v>5.7999999999999996E-3</v>
      </c>
      <c r="R1081" s="603">
        <v>5.7999999999999996E-3</v>
      </c>
      <c r="S1081" s="510">
        <v>20</v>
      </c>
      <c r="T1081" s="510"/>
      <c r="U1081" s="510"/>
      <c r="V1081" s="510"/>
      <c r="W1081" s="510"/>
      <c r="X1081" s="510"/>
      <c r="Y1081" s="510"/>
      <c r="Z1081" s="507">
        <v>1.7000000000000001E-2</v>
      </c>
      <c r="AA1081" s="507">
        <v>0.15</v>
      </c>
      <c r="AB1081" s="510"/>
      <c r="AC1081" s="507">
        <v>1.6E-2</v>
      </c>
      <c r="AD1081" s="507">
        <v>0.39</v>
      </c>
    </row>
    <row r="1082" spans="1:30" ht="30" x14ac:dyDescent="0.2">
      <c r="A1082" s="510">
        <v>1081</v>
      </c>
      <c r="B1082" s="508" t="s">
        <v>1157</v>
      </c>
      <c r="C1082" s="508" t="s">
        <v>1199</v>
      </c>
      <c r="D1082" s="507">
        <v>50</v>
      </c>
      <c r="E1082" s="507">
        <v>3</v>
      </c>
      <c r="F1082" s="507">
        <v>380</v>
      </c>
      <c r="G1082" s="507">
        <v>440</v>
      </c>
      <c r="H1082" s="507">
        <v>0.155</v>
      </c>
      <c r="I1082" s="507">
        <v>0.33600000000000002</v>
      </c>
      <c r="J1082" s="507">
        <v>3.2</v>
      </c>
      <c r="K1082" s="507">
        <v>0.16</v>
      </c>
      <c r="L1082" s="510">
        <v>0.16</v>
      </c>
      <c r="M1082" s="507">
        <v>1.8</v>
      </c>
      <c r="N1082" s="507">
        <v>0.157</v>
      </c>
      <c r="O1082" s="507">
        <v>3.9E-2</v>
      </c>
      <c r="P1082" s="510">
        <v>7.4000000000000003E-3</v>
      </c>
      <c r="Q1082" s="603">
        <v>7.4000000000000003E-3</v>
      </c>
      <c r="R1082" s="603">
        <v>7.4000000000000003E-3</v>
      </c>
      <c r="S1082" s="510">
        <v>20</v>
      </c>
      <c r="T1082" s="510"/>
      <c r="U1082" s="510"/>
      <c r="V1082" s="510"/>
      <c r="W1082" s="510"/>
      <c r="X1082" s="510"/>
      <c r="Y1082" s="510"/>
      <c r="Z1082" s="507">
        <v>1.7000000000000001E-2</v>
      </c>
      <c r="AA1082" s="507">
        <v>0.15</v>
      </c>
      <c r="AB1082" s="510"/>
      <c r="AC1082" s="507">
        <v>1.7999999999999999E-2</v>
      </c>
      <c r="AD1082" s="507">
        <v>0.4</v>
      </c>
    </row>
    <row r="1083" spans="1:30" ht="30" x14ac:dyDescent="0.2">
      <c r="A1083" s="510">
        <v>1082</v>
      </c>
      <c r="B1083" s="508" t="s">
        <v>1157</v>
      </c>
      <c r="C1083" s="508" t="s">
        <v>1200</v>
      </c>
      <c r="D1083" s="507">
        <v>50</v>
      </c>
      <c r="E1083" s="507">
        <v>3</v>
      </c>
      <c r="F1083" s="507">
        <v>380</v>
      </c>
      <c r="G1083" s="507">
        <v>490</v>
      </c>
      <c r="H1083" s="507">
        <v>0.15</v>
      </c>
      <c r="I1083" s="507">
        <v>0.32600000000000001</v>
      </c>
      <c r="J1083" s="507">
        <v>3.1</v>
      </c>
      <c r="K1083" s="507">
        <v>0.155</v>
      </c>
      <c r="L1083" s="510">
        <v>0.155</v>
      </c>
      <c r="M1083" s="507">
        <v>1.75</v>
      </c>
      <c r="N1083" s="507">
        <v>0.152</v>
      </c>
      <c r="O1083" s="507">
        <v>3.6999999999999998E-2</v>
      </c>
      <c r="P1083" s="510">
        <v>5.7999999999999996E-3</v>
      </c>
      <c r="Q1083" s="603">
        <v>5.7999999999999996E-3</v>
      </c>
      <c r="R1083" s="603">
        <v>5.7999999999999996E-3</v>
      </c>
      <c r="S1083" s="510">
        <v>20</v>
      </c>
      <c r="T1083" s="510"/>
      <c r="U1083" s="510"/>
      <c r="V1083" s="510"/>
      <c r="W1083" s="510"/>
      <c r="X1083" s="510"/>
      <c r="Y1083" s="510"/>
      <c r="Z1083" s="507">
        <v>1.7000000000000001E-2</v>
      </c>
      <c r="AA1083" s="507">
        <v>0.15</v>
      </c>
      <c r="AB1083" s="510"/>
      <c r="AC1083" s="507">
        <v>1.7999999999999999E-2</v>
      </c>
      <c r="AD1083" s="507">
        <v>0.41</v>
      </c>
    </row>
    <row r="1084" spans="1:30" ht="30" x14ac:dyDescent="0.2">
      <c r="A1084" s="510">
        <v>1083</v>
      </c>
      <c r="B1084" s="508" t="s">
        <v>1157</v>
      </c>
      <c r="C1084" s="508" t="s">
        <v>1201</v>
      </c>
      <c r="D1084" s="507">
        <v>50</v>
      </c>
      <c r="E1084" s="507">
        <v>3</v>
      </c>
      <c r="F1084" s="507">
        <v>380</v>
      </c>
      <c r="G1084" s="507">
        <v>610</v>
      </c>
      <c r="H1084" s="507">
        <v>0.14399999999999999</v>
      </c>
      <c r="I1084" s="507">
        <v>0.316</v>
      </c>
      <c r="J1084" s="507">
        <v>3</v>
      </c>
      <c r="K1084" s="507">
        <v>0.14699999999999999</v>
      </c>
      <c r="L1084" s="510">
        <v>0.14699999999999999</v>
      </c>
      <c r="M1084" s="507">
        <v>1.7</v>
      </c>
      <c r="N1084" s="507">
        <v>0.14699999999999999</v>
      </c>
      <c r="O1084" s="507">
        <v>3.5999999999999997E-2</v>
      </c>
      <c r="P1084" s="510">
        <v>4.1000000000000003E-3</v>
      </c>
      <c r="Q1084" s="603">
        <v>4.1000000000000003E-3</v>
      </c>
      <c r="R1084" s="603">
        <v>4.1000000000000003E-3</v>
      </c>
      <c r="S1084" s="510">
        <v>20</v>
      </c>
      <c r="T1084" s="510"/>
      <c r="U1084" s="510"/>
      <c r="V1084" s="510"/>
      <c r="W1084" s="510"/>
      <c r="X1084" s="510"/>
      <c r="Y1084" s="510"/>
      <c r="Z1084" s="507">
        <v>1.7999999999999999E-2</v>
      </c>
      <c r="AA1084" s="507">
        <v>0.17</v>
      </c>
      <c r="AB1084" s="510"/>
      <c r="AC1084" s="507">
        <v>0.02</v>
      </c>
      <c r="AD1084" s="507">
        <v>0.41</v>
      </c>
    </row>
    <row r="1085" spans="1:30" ht="30" x14ac:dyDescent="0.2">
      <c r="A1085" s="510">
        <v>1084</v>
      </c>
      <c r="B1085" s="508" t="s">
        <v>1157</v>
      </c>
      <c r="C1085" s="508" t="s">
        <v>1202</v>
      </c>
      <c r="D1085" s="507">
        <v>50</v>
      </c>
      <c r="E1085" s="507">
        <v>3</v>
      </c>
      <c r="F1085" s="507">
        <v>380</v>
      </c>
      <c r="G1085" s="507">
        <v>680</v>
      </c>
      <c r="H1085" s="507">
        <v>0.13600000000000001</v>
      </c>
      <c r="I1085" s="507">
        <v>0.30099999999999999</v>
      </c>
      <c r="J1085" s="507">
        <v>2.85</v>
      </c>
      <c r="K1085" s="507">
        <v>0.14000000000000001</v>
      </c>
      <c r="L1085" s="510">
        <v>0.14000000000000001</v>
      </c>
      <c r="M1085" s="507">
        <v>1.6</v>
      </c>
      <c r="N1085" s="507">
        <v>0.14000000000000001</v>
      </c>
      <c r="O1085" s="507">
        <v>3.4000000000000002E-2</v>
      </c>
      <c r="P1085" s="510">
        <v>3.3000000000000002E-2</v>
      </c>
      <c r="Q1085" s="603">
        <v>3.3000000000000002E-2</v>
      </c>
      <c r="R1085" s="603">
        <v>3.3000000000000002E-2</v>
      </c>
      <c r="S1085" s="510">
        <v>20</v>
      </c>
      <c r="T1085" s="510"/>
      <c r="U1085" s="510"/>
      <c r="V1085" s="510"/>
      <c r="W1085" s="510"/>
      <c r="X1085" s="510"/>
      <c r="Y1085" s="510"/>
      <c r="Z1085" s="507">
        <v>1.7999999999999999E-2</v>
      </c>
      <c r="AA1085" s="507">
        <v>0.18</v>
      </c>
      <c r="AB1085" s="510"/>
      <c r="AC1085" s="507">
        <v>2.1999999999999999E-2</v>
      </c>
      <c r="AD1085" s="507">
        <v>0.43</v>
      </c>
    </row>
    <row r="1086" spans="1:30" ht="30" x14ac:dyDescent="0.2">
      <c r="A1086" s="510">
        <v>1085</v>
      </c>
      <c r="B1086" s="508" t="s">
        <v>1157</v>
      </c>
      <c r="C1086" s="508" t="s">
        <v>1203</v>
      </c>
      <c r="D1086" s="507">
        <v>50</v>
      </c>
      <c r="E1086" s="507">
        <v>3</v>
      </c>
      <c r="F1086" s="507">
        <v>380</v>
      </c>
      <c r="G1086" s="507">
        <v>780</v>
      </c>
      <c r="H1086" s="507">
        <v>0.13</v>
      </c>
      <c r="I1086" s="507">
        <v>0.29199999999999998</v>
      </c>
      <c r="J1086" s="507">
        <v>2.75</v>
      </c>
      <c r="K1086" s="507">
        <v>0.13400000000000001</v>
      </c>
      <c r="L1086" s="510">
        <v>0.13400000000000001</v>
      </c>
      <c r="M1086" s="507">
        <v>1.55</v>
      </c>
      <c r="N1086" s="507">
        <v>0.13500000000000001</v>
      </c>
      <c r="O1086" s="507">
        <v>3.3000000000000002E-2</v>
      </c>
      <c r="P1086" s="510">
        <v>2.8999999999999998E-3</v>
      </c>
      <c r="Q1086" s="603">
        <v>2.8999999999999998E-3</v>
      </c>
      <c r="R1086" s="603">
        <v>2.8999999999999998E-3</v>
      </c>
      <c r="S1086" s="510">
        <v>20</v>
      </c>
      <c r="T1086" s="510"/>
      <c r="U1086" s="510"/>
      <c r="V1086" s="510"/>
      <c r="W1086" s="510"/>
      <c r="X1086" s="510"/>
      <c r="Y1086" s="510"/>
      <c r="Z1086" s="507">
        <v>1.7999999999999999E-2</v>
      </c>
      <c r="AA1086" s="507">
        <v>0.18</v>
      </c>
      <c r="AB1086" s="510"/>
      <c r="AC1086" s="507">
        <v>2.3E-2</v>
      </c>
      <c r="AD1086" s="507">
        <v>0.44</v>
      </c>
    </row>
    <row r="1087" spans="1:30" ht="30" x14ac:dyDescent="0.2">
      <c r="A1087" s="510">
        <v>1086</v>
      </c>
      <c r="B1087" s="508" t="s">
        <v>1157</v>
      </c>
      <c r="C1087" s="508" t="s">
        <v>1204</v>
      </c>
      <c r="D1087" s="507">
        <v>50</v>
      </c>
      <c r="E1087" s="507">
        <v>3</v>
      </c>
      <c r="F1087" s="507">
        <v>380</v>
      </c>
      <c r="G1087" s="507">
        <v>950</v>
      </c>
      <c r="H1087" s="507">
        <v>0.125</v>
      </c>
      <c r="I1087" s="507">
        <v>0.28199999999999997</v>
      </c>
      <c r="J1087" s="507">
        <v>2.7</v>
      </c>
      <c r="K1087" s="507">
        <v>0.13</v>
      </c>
      <c r="L1087" s="510">
        <v>0.13</v>
      </c>
      <c r="M1087" s="507">
        <v>1.5</v>
      </c>
      <c r="N1087" s="507">
        <v>0.128</v>
      </c>
      <c r="O1087" s="507">
        <v>3.1E-2</v>
      </c>
      <c r="P1087" s="510">
        <v>2.2000000000000001E-3</v>
      </c>
      <c r="Q1087" s="603">
        <v>2.2000000000000001E-3</v>
      </c>
      <c r="R1087" s="603">
        <v>2.2000000000000001E-3</v>
      </c>
      <c r="S1087" s="510">
        <v>20</v>
      </c>
      <c r="T1087" s="510"/>
      <c r="U1087" s="510"/>
      <c r="V1087" s="510"/>
      <c r="W1087" s="510"/>
      <c r="X1087" s="510"/>
      <c r="Y1087" s="510"/>
      <c r="Z1087" s="507">
        <v>1.9E-2</v>
      </c>
      <c r="AA1087" s="507">
        <v>0.19</v>
      </c>
      <c r="AB1087" s="510"/>
      <c r="AC1087" s="507">
        <v>2.4E-2</v>
      </c>
      <c r="AD1087" s="507">
        <v>0.44</v>
      </c>
    </row>
    <row r="1088" spans="1:30" ht="30" x14ac:dyDescent="0.2">
      <c r="A1088" s="510">
        <v>1087</v>
      </c>
      <c r="B1088" s="508" t="s">
        <v>1157</v>
      </c>
      <c r="C1088" s="508" t="s">
        <v>1205</v>
      </c>
      <c r="D1088" s="507">
        <v>50</v>
      </c>
      <c r="E1088" s="507">
        <v>3</v>
      </c>
      <c r="F1088" s="507">
        <v>380</v>
      </c>
      <c r="G1088" s="507">
        <v>1050</v>
      </c>
      <c r="H1088" s="507">
        <v>0.151</v>
      </c>
      <c r="I1088" s="507">
        <v>0.31900000000000001</v>
      </c>
      <c r="J1088" s="507">
        <v>2.9</v>
      </c>
      <c r="K1088" s="507">
        <v>0.157</v>
      </c>
      <c r="L1088" s="510">
        <v>0.157</v>
      </c>
      <c r="M1088" s="507">
        <v>1.6</v>
      </c>
      <c r="N1088" s="507">
        <v>0.154</v>
      </c>
      <c r="O1088" s="507">
        <v>4.2000000000000003E-2</v>
      </c>
      <c r="P1088" s="510">
        <v>1.8E-3</v>
      </c>
      <c r="Q1088" s="603">
        <v>1.8E-3</v>
      </c>
      <c r="R1088" s="603">
        <v>1.8E-3</v>
      </c>
      <c r="S1088" s="510">
        <v>20</v>
      </c>
      <c r="T1088" s="510"/>
      <c r="U1088" s="510"/>
      <c r="V1088" s="510"/>
      <c r="W1088" s="510"/>
      <c r="X1088" s="510"/>
      <c r="Y1088" s="510"/>
      <c r="Z1088" s="507">
        <v>1.4E-2</v>
      </c>
      <c r="AA1088" s="507">
        <v>0.27</v>
      </c>
      <c r="AB1088" s="510"/>
      <c r="AC1088" s="507">
        <v>3.2000000000000001E-2</v>
      </c>
      <c r="AD1088" s="507">
        <v>0.48</v>
      </c>
    </row>
    <row r="1089" spans="1:30" ht="30" x14ac:dyDescent="0.2">
      <c r="A1089" s="510">
        <v>1088</v>
      </c>
      <c r="B1089" s="508" t="s">
        <v>1157</v>
      </c>
      <c r="C1089" s="508" t="s">
        <v>1206</v>
      </c>
      <c r="D1089" s="507">
        <v>50</v>
      </c>
      <c r="E1089" s="507">
        <v>3</v>
      </c>
      <c r="F1089" s="507">
        <v>380</v>
      </c>
      <c r="G1089" s="507">
        <v>1320</v>
      </c>
      <c r="H1089" s="507">
        <v>0.14099999999999999</v>
      </c>
      <c r="I1089" s="507">
        <v>0.29699999999999999</v>
      </c>
      <c r="J1089" s="507">
        <v>2.8</v>
      </c>
      <c r="K1089" s="507">
        <v>0.14299999999999999</v>
      </c>
      <c r="L1089" s="510">
        <v>0.14299999999999999</v>
      </c>
      <c r="M1089" s="507">
        <v>1.55</v>
      </c>
      <c r="N1089" s="507">
        <v>0.13900000000000001</v>
      </c>
      <c r="O1089" s="507">
        <v>3.7999999999999999E-2</v>
      </c>
      <c r="P1089" s="510">
        <v>1.4E-3</v>
      </c>
      <c r="Q1089" s="603">
        <v>1.4E-3</v>
      </c>
      <c r="R1089" s="603">
        <v>1.4E-3</v>
      </c>
      <c r="S1089" s="510">
        <v>20</v>
      </c>
      <c r="T1089" s="510"/>
      <c r="U1089" s="510"/>
      <c r="V1089" s="510"/>
      <c r="W1089" s="510"/>
      <c r="X1089" s="510"/>
      <c r="Y1089" s="510"/>
      <c r="Z1089" s="507">
        <v>1.4E-2</v>
      </c>
      <c r="AA1089" s="507">
        <v>0.26</v>
      </c>
      <c r="AB1089" s="510"/>
      <c r="AC1089" s="507">
        <v>3.2000000000000001E-2</v>
      </c>
      <c r="AD1089" s="507">
        <v>0.49</v>
      </c>
    </row>
    <row r="1090" spans="1:30" ht="30" x14ac:dyDescent="0.2">
      <c r="A1090" s="510">
        <v>1089</v>
      </c>
      <c r="B1090" s="508" t="s">
        <v>1157</v>
      </c>
      <c r="C1090" s="508" t="s">
        <v>1207</v>
      </c>
      <c r="D1090" s="507">
        <v>50</v>
      </c>
      <c r="E1090" s="507">
        <v>3</v>
      </c>
      <c r="F1090" s="507">
        <v>380</v>
      </c>
      <c r="G1090" s="507">
        <v>1580</v>
      </c>
      <c r="H1090" s="507">
        <v>0.126</v>
      </c>
      <c r="I1090" s="507">
        <v>0.27400000000000002</v>
      </c>
      <c r="J1090" s="507">
        <v>2.65</v>
      </c>
      <c r="K1090" s="507">
        <v>0.127</v>
      </c>
      <c r="L1090" s="510">
        <v>0.127</v>
      </c>
      <c r="M1090" s="507">
        <v>1.5</v>
      </c>
      <c r="N1090" s="507">
        <v>0.126</v>
      </c>
      <c r="O1090" s="507">
        <v>3.5000000000000003E-2</v>
      </c>
      <c r="P1090" s="510">
        <v>1.1000000000000001E-3</v>
      </c>
      <c r="Q1090" s="603">
        <v>1.1000000000000001E-3</v>
      </c>
      <c r="R1090" s="603">
        <v>1.1000000000000001E-3</v>
      </c>
      <c r="S1090" s="510">
        <v>20</v>
      </c>
      <c r="T1090" s="510"/>
      <c r="U1090" s="510"/>
      <c r="V1090" s="510"/>
      <c r="W1090" s="510"/>
      <c r="X1090" s="510"/>
      <c r="Y1090" s="510"/>
      <c r="Z1090" s="507">
        <v>1.2999999999999999E-2</v>
      </c>
      <c r="AA1090" s="507">
        <v>0.27</v>
      </c>
      <c r="AB1090" s="510"/>
      <c r="AC1090" s="507">
        <v>3.6999999999999998E-2</v>
      </c>
      <c r="AD1090" s="507">
        <v>0.51</v>
      </c>
    </row>
    <row r="1091" spans="1:30" ht="30" x14ac:dyDescent="0.2">
      <c r="A1091" s="510">
        <v>1090</v>
      </c>
      <c r="B1091" s="508" t="s">
        <v>1157</v>
      </c>
      <c r="C1091" s="508" t="s">
        <v>1208</v>
      </c>
      <c r="D1091" s="507">
        <v>50</v>
      </c>
      <c r="E1091" s="507">
        <v>3</v>
      </c>
      <c r="F1091" s="507">
        <v>380</v>
      </c>
      <c r="G1091" s="507">
        <v>1850</v>
      </c>
      <c r="H1091" s="507">
        <v>0.114</v>
      </c>
      <c r="I1091" s="507">
        <v>0.252</v>
      </c>
      <c r="J1091" s="507">
        <v>2.5</v>
      </c>
      <c r="K1091" s="507">
        <v>0.11799999999999999</v>
      </c>
      <c r="L1091" s="510">
        <v>0.11799999999999999</v>
      </c>
      <c r="M1091" s="507">
        <v>1.45</v>
      </c>
      <c r="N1091" s="507">
        <v>0.11600000000000001</v>
      </c>
      <c r="O1091" s="507">
        <v>3.2000000000000001E-2</v>
      </c>
      <c r="P1091" s="510">
        <v>7.2000000000000005E-4</v>
      </c>
      <c r="Q1091" s="603">
        <v>7.2000000000000005E-4</v>
      </c>
      <c r="R1091" s="603">
        <v>7.2000000000000005E-4</v>
      </c>
      <c r="S1091" s="510">
        <v>20</v>
      </c>
      <c r="T1091" s="510"/>
      <c r="U1091" s="510"/>
      <c r="V1091" s="510"/>
      <c r="W1091" s="510"/>
      <c r="X1091" s="510"/>
      <c r="Y1091" s="510"/>
      <c r="Z1091" s="507">
        <v>1.4E-2</v>
      </c>
      <c r="AA1091" s="507">
        <v>0.28000000000000003</v>
      </c>
      <c r="AB1091" s="510"/>
      <c r="AC1091" s="507">
        <v>0.04</v>
      </c>
      <c r="AD1091" s="507">
        <v>0.53</v>
      </c>
    </row>
    <row r="1092" spans="1:30" ht="30" x14ac:dyDescent="0.2">
      <c r="A1092" s="510">
        <v>1091</v>
      </c>
      <c r="B1092" s="508" t="s">
        <v>1157</v>
      </c>
      <c r="C1092" s="508" t="s">
        <v>1209</v>
      </c>
      <c r="D1092" s="507">
        <v>50</v>
      </c>
      <c r="E1092" s="507">
        <v>3</v>
      </c>
      <c r="F1092" s="507">
        <v>380</v>
      </c>
      <c r="G1092" s="507">
        <v>240</v>
      </c>
      <c r="H1092" s="507">
        <v>0.20200000000000001</v>
      </c>
      <c r="I1092" s="507">
        <v>0.40899999999999997</v>
      </c>
      <c r="J1092" s="507">
        <v>3.15</v>
      </c>
      <c r="K1092" s="507">
        <v>0.21199999999999999</v>
      </c>
      <c r="L1092" s="510">
        <v>0.21199999999999999</v>
      </c>
      <c r="M1092" s="507">
        <v>1.75</v>
      </c>
      <c r="N1092" s="507">
        <v>0.20699999999999999</v>
      </c>
      <c r="O1092" s="507">
        <v>0.06</v>
      </c>
      <c r="P1092" s="510">
        <v>1.9599999999999999E-2</v>
      </c>
      <c r="Q1092" s="603">
        <v>1.9599999999999999E-2</v>
      </c>
      <c r="R1092" s="603">
        <v>1.9599999999999999E-2</v>
      </c>
      <c r="S1092" s="510">
        <v>20</v>
      </c>
      <c r="T1092" s="510"/>
      <c r="U1092" s="510"/>
      <c r="V1092" s="510"/>
      <c r="W1092" s="510"/>
      <c r="X1092" s="510"/>
      <c r="Y1092" s="510"/>
      <c r="Z1092" s="507">
        <v>1.7999999999999999E-2</v>
      </c>
      <c r="AA1092" s="507">
        <v>0.18</v>
      </c>
      <c r="AB1092" s="510"/>
      <c r="AC1092" s="507">
        <v>1.9E-2</v>
      </c>
      <c r="AD1092" s="507">
        <v>0.43</v>
      </c>
    </row>
    <row r="1093" spans="1:30" ht="30" x14ac:dyDescent="0.2">
      <c r="A1093" s="510">
        <v>1092</v>
      </c>
      <c r="B1093" s="508" t="s">
        <v>1157</v>
      </c>
      <c r="C1093" s="508" t="s">
        <v>1210</v>
      </c>
      <c r="D1093" s="507">
        <v>50</v>
      </c>
      <c r="E1093" s="507">
        <v>3</v>
      </c>
      <c r="F1093" s="507">
        <v>380</v>
      </c>
      <c r="G1093" s="507">
        <v>305</v>
      </c>
      <c r="H1093" s="507">
        <v>0.193</v>
      </c>
      <c r="I1093" s="507">
        <v>0.52100000000000002</v>
      </c>
      <c r="J1093" s="507">
        <v>3.1</v>
      </c>
      <c r="K1093" s="507">
        <v>0.20200000000000001</v>
      </c>
      <c r="L1093" s="510">
        <v>0.20200000000000001</v>
      </c>
      <c r="M1093" s="507">
        <v>1.7</v>
      </c>
      <c r="N1093" s="507">
        <v>0.19700000000000001</v>
      </c>
      <c r="O1093" s="507">
        <v>5.5E-2</v>
      </c>
      <c r="P1093" s="510">
        <v>1.47E-2</v>
      </c>
      <c r="Q1093" s="603">
        <v>1.47E-2</v>
      </c>
      <c r="R1093" s="603">
        <v>1.47E-2</v>
      </c>
      <c r="S1093" s="510">
        <v>20</v>
      </c>
      <c r="T1093" s="510"/>
      <c r="U1093" s="510"/>
      <c r="V1093" s="510"/>
      <c r="W1093" s="510"/>
      <c r="X1093" s="510"/>
      <c r="Y1093" s="510"/>
      <c r="Z1093" s="507">
        <v>1.7999999999999999E-2</v>
      </c>
      <c r="AA1093" s="507">
        <v>0.19</v>
      </c>
      <c r="AB1093" s="510"/>
      <c r="AC1093" s="507">
        <v>1.9E-2</v>
      </c>
      <c r="AD1093" s="507">
        <v>0.45</v>
      </c>
    </row>
    <row r="1094" spans="1:30" ht="30" x14ac:dyDescent="0.2">
      <c r="A1094" s="510">
        <v>1093</v>
      </c>
      <c r="B1094" s="508" t="s">
        <v>1157</v>
      </c>
      <c r="C1094" s="508" t="s">
        <v>1211</v>
      </c>
      <c r="D1094" s="507">
        <v>50</v>
      </c>
      <c r="E1094" s="507">
        <v>3</v>
      </c>
      <c r="F1094" s="507">
        <v>380</v>
      </c>
      <c r="G1094" s="507">
        <v>350</v>
      </c>
      <c r="H1094" s="507">
        <v>0.19800000000000001</v>
      </c>
      <c r="I1094" s="507">
        <v>0.377</v>
      </c>
      <c r="J1094" s="507">
        <v>3.05</v>
      </c>
      <c r="K1094" s="507">
        <v>0.20699999999999999</v>
      </c>
      <c r="L1094" s="510">
        <v>0.20699999999999999</v>
      </c>
      <c r="M1094" s="507">
        <v>1.7</v>
      </c>
      <c r="N1094" s="507">
        <v>0.20300000000000001</v>
      </c>
      <c r="O1094" s="507">
        <v>5.3999999999999999E-2</v>
      </c>
      <c r="P1094" s="510">
        <v>9.7999999999999997E-3</v>
      </c>
      <c r="Q1094" s="603">
        <v>9.7999999999999997E-3</v>
      </c>
      <c r="R1094" s="603">
        <v>9.7999999999999997E-3</v>
      </c>
      <c r="S1094" s="510">
        <v>20</v>
      </c>
      <c r="T1094" s="510"/>
      <c r="U1094" s="510"/>
      <c r="V1094" s="510"/>
      <c r="W1094" s="510"/>
      <c r="X1094" s="510"/>
      <c r="Y1094" s="510"/>
      <c r="Z1094" s="507">
        <v>1.7999999999999999E-2</v>
      </c>
      <c r="AA1094" s="507">
        <v>0.19</v>
      </c>
      <c r="AB1094" s="510"/>
      <c r="AC1094" s="507">
        <v>0.02</v>
      </c>
      <c r="AD1094" s="507">
        <v>0.45</v>
      </c>
    </row>
    <row r="1095" spans="1:30" ht="30" x14ac:dyDescent="0.2">
      <c r="A1095" s="510">
        <v>1094</v>
      </c>
      <c r="B1095" s="508" t="s">
        <v>1157</v>
      </c>
      <c r="C1095" s="508" t="s">
        <v>1212</v>
      </c>
      <c r="D1095" s="507">
        <v>50</v>
      </c>
      <c r="E1095" s="507">
        <v>3</v>
      </c>
      <c r="F1095" s="507">
        <v>380</v>
      </c>
      <c r="G1095" s="507">
        <v>420</v>
      </c>
      <c r="H1095" s="507">
        <v>0.186</v>
      </c>
      <c r="I1095" s="507">
        <v>0.35699999999999998</v>
      </c>
      <c r="J1095" s="507">
        <v>3</v>
      </c>
      <c r="K1095" s="507">
        <v>0.19500000000000001</v>
      </c>
      <c r="L1095" s="510">
        <v>0.19500000000000001</v>
      </c>
      <c r="M1095" s="507">
        <v>1.7</v>
      </c>
      <c r="N1095" s="507">
        <v>0.19</v>
      </c>
      <c r="O1095" s="507">
        <v>5.1999999999999998E-2</v>
      </c>
      <c r="P1095" s="510">
        <v>6.8700000000000002E-3</v>
      </c>
      <c r="Q1095" s="603">
        <v>6.8700000000000002E-3</v>
      </c>
      <c r="R1095" s="603">
        <v>6.8700000000000002E-3</v>
      </c>
      <c r="S1095" s="510">
        <v>20</v>
      </c>
      <c r="T1095" s="510"/>
      <c r="U1095" s="510"/>
      <c r="V1095" s="510"/>
      <c r="W1095" s="510"/>
      <c r="X1095" s="510"/>
      <c r="Y1095" s="510"/>
      <c r="Z1095" s="507">
        <v>1.7999999999999999E-2</v>
      </c>
      <c r="AA1095" s="507">
        <v>0.2</v>
      </c>
      <c r="AB1095" s="510"/>
      <c r="AC1095" s="507">
        <v>0.02</v>
      </c>
      <c r="AD1095" s="507">
        <v>0.44</v>
      </c>
    </row>
    <row r="1096" spans="1:30" ht="30" x14ac:dyDescent="0.2">
      <c r="A1096" s="510">
        <v>1095</v>
      </c>
      <c r="B1096" s="508" t="s">
        <v>1157</v>
      </c>
      <c r="C1096" s="508" t="s">
        <v>1185</v>
      </c>
      <c r="D1096" s="507">
        <v>50</v>
      </c>
      <c r="E1096" s="507">
        <v>3</v>
      </c>
      <c r="F1096" s="507">
        <v>380</v>
      </c>
      <c r="G1096" s="507">
        <v>600</v>
      </c>
      <c r="H1096" s="507">
        <v>0.19</v>
      </c>
      <c r="I1096" s="507">
        <v>0.376</v>
      </c>
      <c r="J1096" s="507">
        <v>3.2</v>
      </c>
      <c r="K1096" s="507">
        <v>0.19800000000000001</v>
      </c>
      <c r="L1096" s="510">
        <v>0.19800000000000001</v>
      </c>
      <c r="M1096" s="507">
        <v>1.75</v>
      </c>
      <c r="N1096" s="507">
        <v>0.193</v>
      </c>
      <c r="O1096" s="507">
        <v>5.3999999999999999E-2</v>
      </c>
      <c r="P1096" s="510">
        <v>3.3999999999999998E-3</v>
      </c>
      <c r="Q1096" s="603">
        <v>3.3999999999999998E-3</v>
      </c>
      <c r="R1096" s="603">
        <v>3.3999999999999998E-3</v>
      </c>
      <c r="S1096" s="510">
        <v>20</v>
      </c>
      <c r="T1096" s="510"/>
      <c r="U1096" s="510"/>
      <c r="V1096" s="510"/>
      <c r="W1096" s="510"/>
      <c r="X1096" s="510"/>
      <c r="Y1096" s="510"/>
      <c r="Z1096" s="507">
        <v>1.7999999999999999E-2</v>
      </c>
      <c r="AA1096" s="507">
        <v>0.21</v>
      </c>
      <c r="AB1096" s="510"/>
      <c r="AC1096" s="507">
        <v>1.9E-2</v>
      </c>
      <c r="AD1096" s="507">
        <v>0.44</v>
      </c>
    </row>
    <row r="1097" spans="1:30" ht="30" x14ac:dyDescent="0.2">
      <c r="A1097" s="510">
        <v>1096</v>
      </c>
      <c r="B1097" s="508" t="s">
        <v>1157</v>
      </c>
      <c r="C1097" s="508" t="s">
        <v>1213</v>
      </c>
      <c r="D1097" s="507">
        <v>50</v>
      </c>
      <c r="E1097" s="507">
        <v>3</v>
      </c>
      <c r="F1097" s="507">
        <v>380</v>
      </c>
      <c r="G1097" s="507">
        <v>740</v>
      </c>
      <c r="H1097" s="507">
        <v>0.188</v>
      </c>
      <c r="I1097" s="507">
        <v>0.36799999999999999</v>
      </c>
      <c r="J1097" s="507">
        <v>3.15</v>
      </c>
      <c r="K1097" s="507">
        <v>0.2</v>
      </c>
      <c r="L1097" s="510">
        <v>0.2</v>
      </c>
      <c r="M1097" s="507">
        <v>1.75</v>
      </c>
      <c r="N1097" s="507">
        <v>0.19400000000000001</v>
      </c>
      <c r="O1097" s="507">
        <v>5.3999999999999999E-2</v>
      </c>
      <c r="P1097" s="510">
        <v>3.8999999999999998E-3</v>
      </c>
      <c r="Q1097" s="603">
        <v>3.8999999999999998E-3</v>
      </c>
      <c r="R1097" s="603">
        <v>3.8999999999999998E-3</v>
      </c>
      <c r="S1097" s="510">
        <v>20</v>
      </c>
      <c r="T1097" s="510"/>
      <c r="U1097" s="510"/>
      <c r="V1097" s="510"/>
      <c r="W1097" s="510"/>
      <c r="X1097" s="510"/>
      <c r="Y1097" s="510"/>
      <c r="Z1097" s="507">
        <v>1.7999999999999999E-2</v>
      </c>
      <c r="AA1097" s="507">
        <v>0.22</v>
      </c>
      <c r="AB1097" s="510"/>
      <c r="AC1097" s="507">
        <v>0.02</v>
      </c>
      <c r="AD1097" s="507">
        <v>0.44</v>
      </c>
    </row>
    <row r="1098" spans="1:30" ht="30" x14ac:dyDescent="0.2">
      <c r="A1098" s="510">
        <v>1097</v>
      </c>
      <c r="B1098" s="508" t="s">
        <v>1157</v>
      </c>
      <c r="C1098" s="508" t="s">
        <v>1214</v>
      </c>
      <c r="D1098" s="507">
        <v>50</v>
      </c>
      <c r="E1098" s="507">
        <v>3</v>
      </c>
      <c r="F1098" s="507">
        <v>380</v>
      </c>
      <c r="G1098" s="507">
        <v>820</v>
      </c>
      <c r="H1098" s="507">
        <v>0.155</v>
      </c>
      <c r="I1098" s="507">
        <v>0.33200000000000002</v>
      </c>
      <c r="J1098" s="507">
        <v>3</v>
      </c>
      <c r="K1098" s="507">
        <v>0.16200000000000001</v>
      </c>
      <c r="L1098" s="510">
        <v>0.16200000000000001</v>
      </c>
      <c r="M1098" s="507">
        <v>1.55</v>
      </c>
      <c r="N1098" s="507">
        <v>0.158</v>
      </c>
      <c r="O1098" s="507">
        <v>4.7E-2</v>
      </c>
      <c r="P1098" s="510">
        <v>3.3999999999999998E-3</v>
      </c>
      <c r="Q1098" s="603">
        <v>3.3999999999999998E-3</v>
      </c>
      <c r="R1098" s="603">
        <v>3.3999999999999998E-3</v>
      </c>
      <c r="S1098" s="510">
        <v>20</v>
      </c>
      <c r="T1098" s="510"/>
      <c r="U1098" s="510"/>
      <c r="V1098" s="510"/>
      <c r="W1098" s="510"/>
      <c r="X1098" s="510"/>
      <c r="Y1098" s="510"/>
      <c r="Z1098" s="507">
        <v>1.2E-2</v>
      </c>
      <c r="AA1098" s="507">
        <v>0.24</v>
      </c>
      <c r="AB1098" s="510"/>
      <c r="AC1098" s="507">
        <v>3.3000000000000002E-2</v>
      </c>
      <c r="AD1098" s="507">
        <v>0.52</v>
      </c>
    </row>
    <row r="1099" spans="1:30" ht="30" x14ac:dyDescent="0.2">
      <c r="A1099" s="510">
        <v>1098</v>
      </c>
      <c r="B1099" s="508" t="s">
        <v>1157</v>
      </c>
      <c r="C1099" s="508" t="s">
        <v>1215</v>
      </c>
      <c r="D1099" s="507">
        <v>50</v>
      </c>
      <c r="E1099" s="507">
        <v>3</v>
      </c>
      <c r="F1099" s="507">
        <v>380</v>
      </c>
      <c r="G1099" s="507">
        <v>1020</v>
      </c>
      <c r="H1099" s="507">
        <v>0.13</v>
      </c>
      <c r="I1099" s="507">
        <v>0.28799999999999998</v>
      </c>
      <c r="J1099" s="507">
        <v>2.65</v>
      </c>
      <c r="K1099" s="507">
        <v>0.13300000000000001</v>
      </c>
      <c r="L1099" s="510">
        <v>0.13300000000000001</v>
      </c>
      <c r="M1099" s="507">
        <v>1.45</v>
      </c>
      <c r="N1099" s="507">
        <v>0.13100000000000001</v>
      </c>
      <c r="O1099" s="507">
        <v>3.5000000000000003E-2</v>
      </c>
      <c r="P1099" s="510">
        <v>2.3E-3</v>
      </c>
      <c r="Q1099" s="603">
        <v>2.3E-3</v>
      </c>
      <c r="R1099" s="603">
        <v>2.3E-3</v>
      </c>
      <c r="S1099" s="510">
        <v>20</v>
      </c>
      <c r="T1099" s="510"/>
      <c r="U1099" s="510"/>
      <c r="V1099" s="510"/>
      <c r="W1099" s="510"/>
      <c r="X1099" s="510"/>
      <c r="Y1099" s="510"/>
      <c r="Z1099" s="507">
        <v>1.0999999999999999E-2</v>
      </c>
      <c r="AA1099" s="507">
        <v>0.23</v>
      </c>
      <c r="AB1099" s="510"/>
      <c r="AC1099" s="507">
        <v>3.3000000000000002E-2</v>
      </c>
      <c r="AD1099" s="507">
        <v>0.54</v>
      </c>
    </row>
    <row r="1100" spans="1:30" ht="30" x14ac:dyDescent="0.2">
      <c r="A1100" s="510">
        <v>1099</v>
      </c>
      <c r="B1100" s="508" t="s">
        <v>1157</v>
      </c>
      <c r="C1100" s="508" t="s">
        <v>1216</v>
      </c>
      <c r="D1100" s="507">
        <v>50</v>
      </c>
      <c r="E1100" s="507">
        <v>3</v>
      </c>
      <c r="F1100" s="507">
        <v>380</v>
      </c>
      <c r="G1100" s="507">
        <v>1270</v>
      </c>
      <c r="H1100" s="507">
        <v>0.13300000000000001</v>
      </c>
      <c r="I1100" s="507">
        <v>0.27500000000000002</v>
      </c>
      <c r="J1100" s="507">
        <v>2.6</v>
      </c>
      <c r="K1100" s="507">
        <v>0.126</v>
      </c>
      <c r="L1100" s="510">
        <v>0.126</v>
      </c>
      <c r="M1100" s="507">
        <v>1.4</v>
      </c>
      <c r="N1100" s="507">
        <v>0.129</v>
      </c>
      <c r="O1100" s="507">
        <v>5.8000000000000003E-2</v>
      </c>
      <c r="P1100" s="510">
        <v>1.5E-3</v>
      </c>
      <c r="Q1100" s="603">
        <v>1.5E-3</v>
      </c>
      <c r="R1100" s="603">
        <v>1.5E-3</v>
      </c>
      <c r="S1100" s="510">
        <v>20</v>
      </c>
      <c r="T1100" s="510"/>
      <c r="U1100" s="510"/>
      <c r="V1100" s="510"/>
      <c r="W1100" s="510"/>
      <c r="X1100" s="510"/>
      <c r="Y1100" s="510"/>
      <c r="Z1100" s="507">
        <v>1.4E-2</v>
      </c>
      <c r="AA1100" s="507">
        <v>0.23</v>
      </c>
      <c r="AB1100" s="510"/>
      <c r="AC1100" s="507">
        <v>3.4000000000000002E-2</v>
      </c>
      <c r="AD1100" s="507">
        <v>0.53</v>
      </c>
    </row>
    <row r="1101" spans="1:30" ht="30" x14ac:dyDescent="0.2">
      <c r="A1101" s="510">
        <v>1100</v>
      </c>
      <c r="B1101" s="508" t="s">
        <v>1157</v>
      </c>
      <c r="C1101" s="508" t="s">
        <v>1217</v>
      </c>
      <c r="D1101" s="507">
        <v>50</v>
      </c>
      <c r="E1101" s="507">
        <v>3</v>
      </c>
      <c r="F1101" s="507">
        <v>380</v>
      </c>
      <c r="G1101" s="507">
        <v>1500</v>
      </c>
      <c r="H1101" s="507">
        <v>0.188</v>
      </c>
      <c r="I1101" s="507">
        <v>0.377</v>
      </c>
      <c r="J1101" s="507">
        <v>3.3</v>
      </c>
      <c r="K1101" s="507">
        <v>0.19700000000000001</v>
      </c>
      <c r="L1101" s="510">
        <v>0.19700000000000001</v>
      </c>
      <c r="M1101" s="507">
        <v>1.9</v>
      </c>
      <c r="N1101" s="507">
        <v>0.193</v>
      </c>
      <c r="O1101" s="507">
        <v>6.9000000000000006E-2</v>
      </c>
      <c r="P1101" s="510">
        <v>1E-3</v>
      </c>
      <c r="Q1101" s="603">
        <v>1E-3</v>
      </c>
      <c r="R1101" s="603">
        <v>1E-3</v>
      </c>
      <c r="S1101" s="510">
        <v>20</v>
      </c>
      <c r="T1101" s="510"/>
      <c r="U1101" s="510"/>
      <c r="V1101" s="510"/>
      <c r="W1101" s="510"/>
      <c r="X1101" s="510"/>
      <c r="Y1101" s="510"/>
      <c r="Z1101" s="507">
        <v>1.4E-2</v>
      </c>
      <c r="AA1101" s="507">
        <v>0.24</v>
      </c>
      <c r="AB1101" s="510"/>
      <c r="AC1101" s="507">
        <v>3.6999999999999998E-2</v>
      </c>
      <c r="AD1101" s="507">
        <v>0.59</v>
      </c>
    </row>
    <row r="1102" spans="1:30" ht="15" x14ac:dyDescent="0.2">
      <c r="A1102" s="510">
        <v>1101</v>
      </c>
      <c r="B1102" s="508" t="s">
        <v>1218</v>
      </c>
      <c r="C1102" s="508" t="s">
        <v>1219</v>
      </c>
      <c r="D1102" s="507">
        <v>50</v>
      </c>
      <c r="E1102" s="507">
        <v>3</v>
      </c>
      <c r="F1102" s="507">
        <v>400</v>
      </c>
      <c r="G1102" s="507">
        <v>125</v>
      </c>
      <c r="H1102" s="507">
        <v>0.122</v>
      </c>
      <c r="I1102" s="507">
        <v>0.224</v>
      </c>
      <c r="J1102" s="507">
        <v>2.3330000000000002</v>
      </c>
      <c r="K1102" s="507">
        <v>0.126</v>
      </c>
      <c r="L1102" s="510">
        <v>0.126</v>
      </c>
      <c r="M1102" s="507">
        <v>1.1930000000000001</v>
      </c>
      <c r="N1102" s="507">
        <v>0.125</v>
      </c>
      <c r="O1102" s="507">
        <v>5.1999999999999998E-2</v>
      </c>
      <c r="P1102" s="510">
        <v>3.7999999999999999E-2</v>
      </c>
      <c r="Q1102" s="603">
        <v>3.7999999999999999E-2</v>
      </c>
      <c r="R1102" s="603">
        <v>3.7999999999999999E-2</v>
      </c>
      <c r="S1102" s="510">
        <v>20</v>
      </c>
      <c r="T1102" s="510"/>
      <c r="U1102" s="510"/>
      <c r="V1102" s="510"/>
      <c r="W1102" s="510"/>
      <c r="X1102" s="510"/>
      <c r="Y1102" s="510"/>
      <c r="Z1102" s="507">
        <v>1.6999999999999999E-3</v>
      </c>
      <c r="AA1102" s="507">
        <v>6.7000000000000004E-2</v>
      </c>
      <c r="AB1102" s="510"/>
      <c r="AC1102" s="507">
        <v>1.4999999999999999E-2</v>
      </c>
      <c r="AD1102" s="507">
        <v>0.38</v>
      </c>
    </row>
    <row r="1103" spans="1:30" ht="15" x14ac:dyDescent="0.2">
      <c r="A1103" s="510">
        <v>1102</v>
      </c>
      <c r="B1103" s="508" t="s">
        <v>1218</v>
      </c>
      <c r="C1103" s="508" t="s">
        <v>1220</v>
      </c>
      <c r="D1103" s="507">
        <v>50</v>
      </c>
      <c r="E1103" s="507">
        <v>3</v>
      </c>
      <c r="F1103" s="507">
        <v>400</v>
      </c>
      <c r="G1103" s="507">
        <v>200</v>
      </c>
      <c r="H1103" s="507">
        <v>0.155</v>
      </c>
      <c r="I1103" s="507">
        <v>0.252</v>
      </c>
      <c r="J1103" s="507">
        <v>2.5449999999999999</v>
      </c>
      <c r="K1103" s="507">
        <v>0.183</v>
      </c>
      <c r="L1103" s="510">
        <v>0.183</v>
      </c>
      <c r="M1103" s="507">
        <v>1.329</v>
      </c>
      <c r="N1103" s="507">
        <v>0.16800000000000001</v>
      </c>
      <c r="O1103" s="507">
        <v>5.8000000000000003E-2</v>
      </c>
      <c r="P1103" s="510">
        <v>2.1000000000000001E-2</v>
      </c>
      <c r="Q1103" s="603">
        <v>2.1000000000000001E-2</v>
      </c>
      <c r="R1103" s="603">
        <v>2.1000000000000001E-2</v>
      </c>
      <c r="S1103" s="510">
        <v>20</v>
      </c>
      <c r="T1103" s="510"/>
      <c r="U1103" s="510"/>
      <c r="V1103" s="510"/>
      <c r="W1103" s="510"/>
      <c r="X1103" s="510"/>
      <c r="Y1103" s="510"/>
      <c r="Z1103" s="507">
        <v>8.8000000000000005E-3</v>
      </c>
      <c r="AA1103" s="507">
        <v>7.4999999999999997E-2</v>
      </c>
      <c r="AB1103" s="510"/>
      <c r="AC1103" s="507">
        <v>2.1000000000000001E-2</v>
      </c>
      <c r="AD1103" s="507">
        <v>0.42</v>
      </c>
    </row>
    <row r="1104" spans="1:30" ht="15" x14ac:dyDescent="0.2">
      <c r="A1104" s="510">
        <v>1103</v>
      </c>
      <c r="B1104" s="508" t="s">
        <v>1218</v>
      </c>
      <c r="C1104" s="508" t="s">
        <v>1221</v>
      </c>
      <c r="D1104" s="507">
        <v>50</v>
      </c>
      <c r="E1104" s="507">
        <v>3</v>
      </c>
      <c r="F1104" s="507">
        <v>400</v>
      </c>
      <c r="G1104" s="507">
        <v>250</v>
      </c>
      <c r="H1104" s="507">
        <v>0.13700000000000001</v>
      </c>
      <c r="I1104" s="507">
        <v>0.224</v>
      </c>
      <c r="J1104" s="507">
        <v>2.3330000000000002</v>
      </c>
      <c r="K1104" s="507">
        <v>0.16</v>
      </c>
      <c r="L1104" s="510">
        <v>0.16</v>
      </c>
      <c r="M1104" s="507">
        <v>1.236</v>
      </c>
      <c r="N1104" s="507">
        <v>0.14799999999999999</v>
      </c>
      <c r="O1104" s="507">
        <v>5.8000000000000003E-2</v>
      </c>
      <c r="P1104" s="510">
        <v>1.6E-2</v>
      </c>
      <c r="Q1104" s="603">
        <v>1.6E-2</v>
      </c>
      <c r="R1104" s="603">
        <v>1.6E-2</v>
      </c>
      <c r="S1104" s="510">
        <v>20</v>
      </c>
      <c r="T1104" s="510"/>
      <c r="U1104" s="510"/>
      <c r="V1104" s="510"/>
      <c r="W1104" s="510"/>
      <c r="X1104" s="510"/>
      <c r="Y1104" s="510"/>
      <c r="Z1104" s="507">
        <v>8.2000000000000007E-3</v>
      </c>
      <c r="AA1104" s="507">
        <v>7.4999999999999997E-2</v>
      </c>
      <c r="AB1104" s="510"/>
      <c r="AC1104" s="507">
        <v>1.9E-2</v>
      </c>
      <c r="AD1104" s="507">
        <v>0.43</v>
      </c>
    </row>
    <row r="1105" spans="1:30" ht="15" x14ac:dyDescent="0.2">
      <c r="A1105" s="510">
        <v>1104</v>
      </c>
      <c r="B1105" s="508" t="s">
        <v>1218</v>
      </c>
      <c r="C1105" s="508" t="s">
        <v>1222</v>
      </c>
      <c r="D1105" s="507">
        <v>50</v>
      </c>
      <c r="E1105" s="507">
        <v>3</v>
      </c>
      <c r="F1105" s="507">
        <v>400</v>
      </c>
      <c r="G1105" s="507">
        <v>394</v>
      </c>
      <c r="H1105" s="507">
        <v>0.11600000000000001</v>
      </c>
      <c r="I1105" s="507">
        <v>0.23699999999999999</v>
      </c>
      <c r="J1105" s="507">
        <v>2.4140000000000001</v>
      </c>
      <c r="K1105" s="507">
        <v>0.121</v>
      </c>
      <c r="L1105" s="510">
        <v>0.121</v>
      </c>
      <c r="M1105" s="507">
        <v>1.264</v>
      </c>
      <c r="N1105" s="507">
        <v>0.11799999999999999</v>
      </c>
      <c r="O1105" s="507">
        <v>5.0999999999999997E-2</v>
      </c>
      <c r="P1105" s="510">
        <v>9.7000000000000003E-3</v>
      </c>
      <c r="Q1105" s="603">
        <v>9.7000000000000003E-3</v>
      </c>
      <c r="R1105" s="603">
        <v>9.7000000000000003E-3</v>
      </c>
      <c r="S1105" s="510">
        <v>20</v>
      </c>
      <c r="T1105" s="510"/>
      <c r="U1105" s="510"/>
      <c r="V1105" s="510"/>
      <c r="W1105" s="510"/>
      <c r="X1105" s="510"/>
      <c r="Y1105" s="510"/>
      <c r="Z1105" s="507">
        <v>7.9000000000000008E-3</v>
      </c>
      <c r="AA1105" s="507">
        <v>0.111</v>
      </c>
      <c r="AB1105" s="510"/>
      <c r="AC1105" s="507">
        <v>1.6E-2</v>
      </c>
      <c r="AD1105" s="507">
        <v>0.4</v>
      </c>
    </row>
    <row r="1106" spans="1:30" ht="15" x14ac:dyDescent="0.2">
      <c r="A1106" s="510">
        <v>1105</v>
      </c>
      <c r="B1106" s="508" t="s">
        <v>1218</v>
      </c>
      <c r="C1106" s="508" t="s">
        <v>1223</v>
      </c>
      <c r="D1106" s="507">
        <v>50</v>
      </c>
      <c r="E1106" s="507">
        <v>3</v>
      </c>
      <c r="F1106" s="507">
        <v>400</v>
      </c>
      <c r="G1106" s="507">
        <v>438</v>
      </c>
      <c r="H1106" s="507">
        <v>0.11600000000000001</v>
      </c>
      <c r="I1106" s="507">
        <v>0.23699999999999999</v>
      </c>
      <c r="J1106" s="507">
        <v>2.4140000000000001</v>
      </c>
      <c r="K1106" s="507">
        <v>0.121</v>
      </c>
      <c r="L1106" s="510">
        <v>0.121</v>
      </c>
      <c r="M1106" s="507">
        <v>1.264</v>
      </c>
      <c r="N1106" s="507">
        <v>0.11799999999999999</v>
      </c>
      <c r="O1106" s="507">
        <v>5.0999999999999997E-2</v>
      </c>
      <c r="P1106" s="510">
        <v>8.6999999999999994E-3</v>
      </c>
      <c r="Q1106" s="603">
        <v>8.6999999999999994E-3</v>
      </c>
      <c r="R1106" s="603">
        <v>8.6999999999999994E-3</v>
      </c>
      <c r="S1106" s="510">
        <v>20</v>
      </c>
      <c r="T1106" s="510"/>
      <c r="U1106" s="510"/>
      <c r="V1106" s="510"/>
      <c r="W1106" s="510"/>
      <c r="X1106" s="510"/>
      <c r="Y1106" s="510"/>
      <c r="Z1106" s="507">
        <v>7.9000000000000008E-3</v>
      </c>
      <c r="AA1106" s="507">
        <v>0.111</v>
      </c>
      <c r="AB1106" s="510"/>
      <c r="AC1106" s="507">
        <v>1.6E-2</v>
      </c>
      <c r="AD1106" s="507">
        <v>0.4</v>
      </c>
    </row>
    <row r="1107" spans="1:30" ht="15" x14ac:dyDescent="0.2">
      <c r="A1107" s="510">
        <v>1106</v>
      </c>
      <c r="B1107" s="508" t="s">
        <v>1224</v>
      </c>
      <c r="C1107" s="508" t="s">
        <v>1225</v>
      </c>
      <c r="D1107" s="507">
        <v>50</v>
      </c>
      <c r="E1107" s="507">
        <v>3</v>
      </c>
      <c r="F1107" s="507">
        <v>400</v>
      </c>
      <c r="G1107" s="507">
        <v>15</v>
      </c>
      <c r="H1107" s="507">
        <v>6.5000000000000002E-2</v>
      </c>
      <c r="I1107" s="507">
        <v>0.13</v>
      </c>
      <c r="J1107" s="507">
        <v>3.24</v>
      </c>
      <c r="K1107" s="507">
        <v>0.10100000000000001</v>
      </c>
      <c r="L1107" s="510">
        <v>0.10100000000000001</v>
      </c>
      <c r="M1107" s="507">
        <v>1.62</v>
      </c>
      <c r="N1107" s="507">
        <v>8.3000000000000004E-2</v>
      </c>
      <c r="O1107" s="507">
        <v>1E-3</v>
      </c>
      <c r="P1107" s="510">
        <v>0.47</v>
      </c>
      <c r="Q1107" s="603">
        <v>0.47</v>
      </c>
      <c r="R1107" s="603">
        <v>0.47</v>
      </c>
      <c r="S1107" s="510">
        <v>20</v>
      </c>
      <c r="T1107" s="510"/>
      <c r="U1107" s="510"/>
      <c r="V1107" s="510"/>
      <c r="W1107" s="510"/>
      <c r="X1107" s="510"/>
      <c r="Y1107" s="510"/>
      <c r="Z1107" s="507">
        <v>4.0000000000000001E-3</v>
      </c>
      <c r="AA1107" s="507">
        <v>4.2000000000000003E-2</v>
      </c>
      <c r="AB1107" s="510"/>
      <c r="AC1107" s="507">
        <v>6.0000000000000001E-3</v>
      </c>
      <c r="AD1107" s="507">
        <v>0.38</v>
      </c>
    </row>
    <row r="1108" spans="1:30" ht="15" x14ac:dyDescent="0.2">
      <c r="A1108" s="510">
        <v>1107</v>
      </c>
      <c r="B1108" s="508" t="s">
        <v>1224</v>
      </c>
      <c r="C1108" s="508" t="s">
        <v>1226</v>
      </c>
      <c r="D1108" s="507">
        <v>50</v>
      </c>
      <c r="E1108" s="507">
        <v>3</v>
      </c>
      <c r="F1108" s="507">
        <v>400</v>
      </c>
      <c r="G1108" s="507">
        <v>18</v>
      </c>
      <c r="H1108" s="507">
        <v>6.0999999999999999E-2</v>
      </c>
      <c r="I1108" s="507">
        <v>0.122</v>
      </c>
      <c r="J1108" s="507">
        <v>3.18</v>
      </c>
      <c r="K1108" s="507">
        <v>9.2999999999999999E-2</v>
      </c>
      <c r="L1108" s="510">
        <v>9.2999999999999999E-2</v>
      </c>
      <c r="M1108" s="507">
        <v>1.59</v>
      </c>
      <c r="N1108" s="507">
        <v>7.6999999999999999E-2</v>
      </c>
      <c r="O1108" s="507">
        <v>4.0000000000000001E-3</v>
      </c>
      <c r="P1108" s="510">
        <v>0.36299999999999999</v>
      </c>
      <c r="Q1108" s="603">
        <v>0.36299999999999999</v>
      </c>
      <c r="R1108" s="603">
        <v>0.36299999999999999</v>
      </c>
      <c r="S1108" s="510">
        <v>20</v>
      </c>
      <c r="T1108" s="510"/>
      <c r="U1108" s="510"/>
      <c r="V1108" s="510"/>
      <c r="W1108" s="510"/>
      <c r="X1108" s="510"/>
      <c r="Y1108" s="510"/>
      <c r="Z1108" s="507">
        <v>4.0000000000000001E-3</v>
      </c>
      <c r="AA1108" s="507">
        <v>4.2000000000000003E-2</v>
      </c>
      <c r="AB1108" s="510"/>
      <c r="AC1108" s="507">
        <v>6.0000000000000001E-3</v>
      </c>
      <c r="AD1108" s="507">
        <v>0.37</v>
      </c>
    </row>
    <row r="1109" spans="1:30" ht="15" x14ac:dyDescent="0.2">
      <c r="A1109" s="510">
        <v>1108</v>
      </c>
      <c r="B1109" s="508" t="s">
        <v>1224</v>
      </c>
      <c r="C1109" s="508" t="s">
        <v>1227</v>
      </c>
      <c r="D1109" s="507">
        <v>50</v>
      </c>
      <c r="E1109" s="507">
        <v>3</v>
      </c>
      <c r="F1109" s="507">
        <v>400</v>
      </c>
      <c r="G1109" s="507">
        <v>25</v>
      </c>
      <c r="H1109" s="507">
        <v>5.5E-2</v>
      </c>
      <c r="I1109" s="507">
        <v>0.109</v>
      </c>
      <c r="J1109" s="507">
        <v>2.92</v>
      </c>
      <c r="K1109" s="507">
        <v>8.2000000000000003E-2</v>
      </c>
      <c r="L1109" s="510">
        <v>8.2000000000000003E-2</v>
      </c>
      <c r="M1109" s="507">
        <v>1.46</v>
      </c>
      <c r="N1109" s="507">
        <v>6.8000000000000005E-2</v>
      </c>
      <c r="O1109" s="507">
        <v>8.0000000000000002E-3</v>
      </c>
      <c r="P1109" s="510">
        <v>0.23100000000000001</v>
      </c>
      <c r="Q1109" s="603">
        <v>0.23100000000000001</v>
      </c>
      <c r="R1109" s="603">
        <v>0.23100000000000001</v>
      </c>
      <c r="S1109" s="510">
        <v>20</v>
      </c>
      <c r="T1109" s="510"/>
      <c r="U1109" s="510"/>
      <c r="V1109" s="510"/>
      <c r="W1109" s="510"/>
      <c r="X1109" s="510"/>
      <c r="Y1109" s="510"/>
      <c r="Z1109" s="507">
        <v>4.0000000000000001E-3</v>
      </c>
      <c r="AA1109" s="507">
        <v>4.2000000000000003E-2</v>
      </c>
      <c r="AB1109" s="510"/>
      <c r="AC1109" s="507">
        <v>6.0000000000000001E-3</v>
      </c>
      <c r="AD1109" s="507">
        <v>0.44</v>
      </c>
    </row>
    <row r="1110" spans="1:30" ht="15" x14ac:dyDescent="0.2">
      <c r="A1110" s="510">
        <v>1109</v>
      </c>
      <c r="B1110" s="508" t="s">
        <v>1224</v>
      </c>
      <c r="C1110" s="508" t="s">
        <v>1228</v>
      </c>
      <c r="D1110" s="507">
        <v>50</v>
      </c>
      <c r="E1110" s="507">
        <v>3</v>
      </c>
      <c r="F1110" s="507">
        <v>400</v>
      </c>
      <c r="G1110" s="507">
        <v>30</v>
      </c>
      <c r="H1110" s="507">
        <v>5.2999999999999999E-2</v>
      </c>
      <c r="I1110" s="507">
        <v>0.107</v>
      </c>
      <c r="J1110" s="507">
        <v>2.92</v>
      </c>
      <c r="K1110" s="507">
        <v>0.08</v>
      </c>
      <c r="L1110" s="510">
        <v>0.08</v>
      </c>
      <c r="M1110" s="507">
        <v>1.46</v>
      </c>
      <c r="N1110" s="507">
        <v>6.7000000000000004E-2</v>
      </c>
      <c r="O1110" s="507">
        <v>7.0000000000000001E-3</v>
      </c>
      <c r="P1110" s="510">
        <v>0.19</v>
      </c>
      <c r="Q1110" s="603">
        <v>0.19</v>
      </c>
      <c r="R1110" s="603">
        <v>0.19</v>
      </c>
      <c r="S1110" s="510">
        <v>20</v>
      </c>
      <c r="T1110" s="510"/>
      <c r="U1110" s="510"/>
      <c r="V1110" s="510"/>
      <c r="W1110" s="510"/>
      <c r="X1110" s="510"/>
      <c r="Y1110" s="510"/>
      <c r="Z1110" s="507">
        <v>4.0000000000000001E-3</v>
      </c>
      <c r="AA1110" s="507">
        <v>4.2000000000000003E-2</v>
      </c>
      <c r="AB1110" s="510"/>
      <c r="AC1110" s="507">
        <v>6.0000000000000001E-3</v>
      </c>
      <c r="AD1110" s="507">
        <v>0.41</v>
      </c>
    </row>
    <row r="1111" spans="1:30" ht="15" x14ac:dyDescent="0.2">
      <c r="A1111" s="510">
        <v>1110</v>
      </c>
      <c r="B1111" s="508" t="s">
        <v>1224</v>
      </c>
      <c r="C1111" s="508" t="s">
        <v>1229</v>
      </c>
      <c r="D1111" s="507">
        <v>50</v>
      </c>
      <c r="E1111" s="507">
        <v>3</v>
      </c>
      <c r="F1111" s="507">
        <v>400</v>
      </c>
      <c r="G1111" s="507">
        <v>7.5</v>
      </c>
      <c r="H1111" s="507">
        <v>4.9000000000000002E-2</v>
      </c>
      <c r="I1111" s="507">
        <v>9.9000000000000005E-2</v>
      </c>
      <c r="J1111" s="507">
        <v>1.4</v>
      </c>
      <c r="K1111" s="507">
        <v>8.5000000000000006E-2</v>
      </c>
      <c r="L1111" s="510">
        <v>8.5000000000000006E-2</v>
      </c>
      <c r="M1111" s="507">
        <v>0.7</v>
      </c>
      <c r="N1111" s="507">
        <v>6.7000000000000004E-2</v>
      </c>
      <c r="O1111" s="507">
        <v>9.9000000000000005E-2</v>
      </c>
      <c r="P1111" s="510">
        <v>0.75900000000000001</v>
      </c>
      <c r="Q1111" s="603">
        <v>0.75900000000000001</v>
      </c>
      <c r="R1111" s="603">
        <v>0.75900000000000001</v>
      </c>
      <c r="S1111" s="510">
        <v>20</v>
      </c>
      <c r="T1111" s="510"/>
      <c r="U1111" s="510"/>
      <c r="V1111" s="510"/>
      <c r="W1111" s="510"/>
      <c r="X1111" s="510"/>
      <c r="Y1111" s="510"/>
      <c r="Z1111" s="507">
        <v>3.7000000000000002E-3</v>
      </c>
      <c r="AA1111" s="507">
        <v>0.04</v>
      </c>
      <c r="AB1111" s="510"/>
      <c r="AC1111" s="507">
        <v>6.0000000000000001E-3</v>
      </c>
      <c r="AD1111" s="507">
        <v>1</v>
      </c>
    </row>
    <row r="1112" spans="1:30" ht="15" x14ac:dyDescent="0.2">
      <c r="A1112" s="510">
        <v>1111</v>
      </c>
      <c r="B1112" s="508" t="s">
        <v>1224</v>
      </c>
      <c r="C1112" s="508" t="s">
        <v>1230</v>
      </c>
      <c r="D1112" s="507">
        <v>50</v>
      </c>
      <c r="E1112" s="507">
        <v>3</v>
      </c>
      <c r="F1112" s="507">
        <v>400</v>
      </c>
      <c r="G1112" s="507">
        <v>9</v>
      </c>
      <c r="H1112" s="507">
        <v>5.7000000000000002E-2</v>
      </c>
      <c r="I1112" s="507">
        <v>0.113</v>
      </c>
      <c r="J1112" s="507">
        <v>1.6</v>
      </c>
      <c r="K1112" s="507">
        <v>9.8000000000000004E-2</v>
      </c>
      <c r="L1112" s="510">
        <v>9.8000000000000004E-2</v>
      </c>
      <c r="M1112" s="507">
        <v>0.8</v>
      </c>
      <c r="N1112" s="507">
        <v>7.6999999999999999E-2</v>
      </c>
      <c r="O1112" s="507">
        <v>0.113</v>
      </c>
      <c r="P1112" s="510">
        <v>0.72699999999999998</v>
      </c>
      <c r="Q1112" s="603">
        <v>0.72699999999999998</v>
      </c>
      <c r="R1112" s="603">
        <v>0.72699999999999998</v>
      </c>
      <c r="S1112" s="510">
        <v>20</v>
      </c>
      <c r="T1112" s="510"/>
      <c r="U1112" s="510"/>
      <c r="V1112" s="510"/>
      <c r="W1112" s="510"/>
      <c r="X1112" s="510"/>
      <c r="Y1112" s="510"/>
      <c r="Z1112" s="507">
        <v>3.7000000000000002E-3</v>
      </c>
      <c r="AA1112" s="507">
        <v>0.04</v>
      </c>
      <c r="AB1112" s="510"/>
      <c r="AC1112" s="507">
        <v>6.0000000000000001E-3</v>
      </c>
      <c r="AD1112" s="507">
        <v>0.87</v>
      </c>
    </row>
    <row r="1113" spans="1:30" ht="15" x14ac:dyDescent="0.2">
      <c r="A1113" s="510">
        <v>1112</v>
      </c>
      <c r="B1113" s="508" t="s">
        <v>1224</v>
      </c>
      <c r="C1113" s="508" t="s">
        <v>1231</v>
      </c>
      <c r="D1113" s="507">
        <v>50</v>
      </c>
      <c r="E1113" s="507">
        <v>3</v>
      </c>
      <c r="F1113" s="507">
        <v>400</v>
      </c>
      <c r="G1113" s="507">
        <v>13</v>
      </c>
      <c r="H1113" s="507">
        <v>0.06</v>
      </c>
      <c r="I1113" s="507">
        <v>0.12</v>
      </c>
      <c r="J1113" s="507">
        <v>1.83</v>
      </c>
      <c r="K1113" s="507">
        <v>0.106</v>
      </c>
      <c r="L1113" s="510">
        <v>0.106</v>
      </c>
      <c r="M1113" s="507">
        <v>0.9</v>
      </c>
      <c r="N1113" s="507">
        <v>8.3000000000000004E-2</v>
      </c>
      <c r="O1113" s="507">
        <v>0.12</v>
      </c>
      <c r="P1113" s="510">
        <v>0.54200000000000004</v>
      </c>
      <c r="Q1113" s="603">
        <v>0.54200000000000004</v>
      </c>
      <c r="R1113" s="603">
        <v>0.54200000000000004</v>
      </c>
      <c r="S1113" s="510">
        <v>20</v>
      </c>
      <c r="T1113" s="510"/>
      <c r="U1113" s="510"/>
      <c r="V1113" s="510"/>
      <c r="W1113" s="510"/>
      <c r="X1113" s="510"/>
      <c r="Y1113" s="510"/>
      <c r="Z1113" s="507">
        <v>3.7000000000000002E-3</v>
      </c>
      <c r="AA1113" s="507">
        <v>0.04</v>
      </c>
      <c r="AB1113" s="510"/>
      <c r="AC1113" s="507">
        <v>6.0000000000000001E-3</v>
      </c>
      <c r="AD1113" s="507">
        <v>0.71</v>
      </c>
    </row>
    <row r="1114" spans="1:30" ht="15" x14ac:dyDescent="0.2">
      <c r="A1114" s="510">
        <v>1113</v>
      </c>
      <c r="B1114" s="508" t="s">
        <v>1224</v>
      </c>
      <c r="C1114" s="508" t="s">
        <v>1232</v>
      </c>
      <c r="D1114" s="507">
        <v>50</v>
      </c>
      <c r="E1114" s="507">
        <v>3</v>
      </c>
      <c r="F1114" s="507">
        <v>400</v>
      </c>
      <c r="G1114" s="507">
        <v>17</v>
      </c>
      <c r="H1114" s="507">
        <v>6.0999999999999999E-2</v>
      </c>
      <c r="I1114" s="507">
        <v>0.122</v>
      </c>
      <c r="J1114" s="507">
        <v>1.98</v>
      </c>
      <c r="K1114" s="507">
        <v>0.109</v>
      </c>
      <c r="L1114" s="510">
        <v>0.109</v>
      </c>
      <c r="M1114" s="507">
        <v>1</v>
      </c>
      <c r="N1114" s="507">
        <v>8.5000000000000006E-2</v>
      </c>
      <c r="O1114" s="507">
        <v>0.122</v>
      </c>
      <c r="P1114" s="510">
        <v>0.42499999999999999</v>
      </c>
      <c r="Q1114" s="603">
        <v>0.42499999999999999</v>
      </c>
      <c r="R1114" s="603">
        <v>0.42499999999999999</v>
      </c>
      <c r="S1114" s="510">
        <v>20</v>
      </c>
      <c r="T1114" s="510"/>
      <c r="U1114" s="510"/>
      <c r="V1114" s="510"/>
      <c r="W1114" s="510"/>
      <c r="X1114" s="510"/>
      <c r="Y1114" s="510"/>
      <c r="Z1114" s="507">
        <v>3.7000000000000002E-3</v>
      </c>
      <c r="AA1114" s="507">
        <v>0.04</v>
      </c>
      <c r="AB1114" s="510"/>
      <c r="AC1114" s="507">
        <v>6.0000000000000001E-3</v>
      </c>
      <c r="AD1114" s="507">
        <v>0.57999999999999996</v>
      </c>
    </row>
    <row r="1115" spans="1:30" ht="15" x14ac:dyDescent="0.2">
      <c r="A1115" s="510">
        <v>1114</v>
      </c>
      <c r="B1115" s="508" t="s">
        <v>1224</v>
      </c>
      <c r="C1115" s="508" t="s">
        <v>1233</v>
      </c>
      <c r="D1115" s="507">
        <v>50</v>
      </c>
      <c r="E1115" s="507">
        <v>3</v>
      </c>
      <c r="F1115" s="507">
        <v>400</v>
      </c>
      <c r="G1115" s="507">
        <v>17.5</v>
      </c>
      <c r="H1115" s="507">
        <v>0.05</v>
      </c>
      <c r="I1115" s="507">
        <v>0.10100000000000001</v>
      </c>
      <c r="J1115" s="507">
        <v>1.6</v>
      </c>
      <c r="K1115" s="507">
        <v>7.0999999999999994E-2</v>
      </c>
      <c r="L1115" s="510">
        <v>7.0999999999999994E-2</v>
      </c>
      <c r="M1115" s="507">
        <v>0.8</v>
      </c>
      <c r="N1115" s="507">
        <v>0.06</v>
      </c>
      <c r="O1115" s="507">
        <v>8.0000000000000002E-3</v>
      </c>
      <c r="P1115" s="510">
        <v>0.437</v>
      </c>
      <c r="Q1115" s="603">
        <v>0.437</v>
      </c>
      <c r="R1115" s="603">
        <v>0.437</v>
      </c>
      <c r="S1115" s="510">
        <v>20</v>
      </c>
      <c r="T1115" s="510"/>
      <c r="U1115" s="510"/>
      <c r="V1115" s="510"/>
      <c r="W1115" s="510"/>
      <c r="X1115" s="510"/>
      <c r="Y1115" s="510"/>
      <c r="Z1115" s="507">
        <v>3.0000000000000001E-3</v>
      </c>
      <c r="AA1115" s="507">
        <v>0.03</v>
      </c>
      <c r="AB1115" s="510"/>
      <c r="AC1115" s="507">
        <v>4.0000000000000001E-3</v>
      </c>
      <c r="AD1115" s="507">
        <v>0.76</v>
      </c>
    </row>
    <row r="1116" spans="1:30" ht="15" x14ac:dyDescent="0.2">
      <c r="A1116" s="510">
        <v>1115</v>
      </c>
      <c r="B1116" s="508" t="s">
        <v>1224</v>
      </c>
      <c r="C1116" s="508" t="s">
        <v>1234</v>
      </c>
      <c r="D1116" s="507">
        <v>50</v>
      </c>
      <c r="E1116" s="507">
        <v>3</v>
      </c>
      <c r="F1116" s="507">
        <v>400</v>
      </c>
      <c r="G1116" s="507">
        <v>20</v>
      </c>
      <c r="H1116" s="507">
        <v>5.8000000000000003E-2</v>
      </c>
      <c r="I1116" s="507">
        <v>0.115</v>
      </c>
      <c r="J1116" s="507">
        <v>1.9</v>
      </c>
      <c r="K1116" s="507">
        <v>8.1000000000000003E-2</v>
      </c>
      <c r="L1116" s="510">
        <v>8.1000000000000003E-2</v>
      </c>
      <c r="M1116" s="507">
        <v>0.9</v>
      </c>
      <c r="N1116" s="507">
        <v>6.9000000000000006E-2</v>
      </c>
      <c r="O1116" s="507">
        <v>1E-3</v>
      </c>
      <c r="P1116" s="510">
        <v>0.439</v>
      </c>
      <c r="Q1116" s="603">
        <v>0.439</v>
      </c>
      <c r="R1116" s="603">
        <v>0.439</v>
      </c>
      <c r="S1116" s="510">
        <v>20</v>
      </c>
      <c r="T1116" s="510"/>
      <c r="U1116" s="510"/>
      <c r="V1116" s="510"/>
      <c r="W1116" s="510"/>
      <c r="X1116" s="510"/>
      <c r="Y1116" s="510"/>
      <c r="Z1116" s="507">
        <v>3.0000000000000001E-3</v>
      </c>
      <c r="AA1116" s="507">
        <v>0.03</v>
      </c>
      <c r="AB1116" s="510"/>
      <c r="AC1116" s="507">
        <v>4.0000000000000001E-3</v>
      </c>
      <c r="AD1116" s="507">
        <v>0.66</v>
      </c>
    </row>
    <row r="1117" spans="1:30" ht="30" x14ac:dyDescent="0.2">
      <c r="A1117" s="510">
        <v>1116</v>
      </c>
      <c r="B1117" s="508" t="s">
        <v>1224</v>
      </c>
      <c r="C1117" s="508" t="s">
        <v>1235</v>
      </c>
      <c r="D1117" s="507">
        <v>50</v>
      </c>
      <c r="E1117" s="507">
        <v>3</v>
      </c>
      <c r="F1117" s="507">
        <v>400</v>
      </c>
      <c r="G1117" s="507">
        <v>23</v>
      </c>
      <c r="H1117" s="507">
        <v>4.5999999999999999E-2</v>
      </c>
      <c r="I1117" s="507">
        <v>9.2999999999999999E-2</v>
      </c>
      <c r="J1117" s="507">
        <v>1.7</v>
      </c>
      <c r="K1117" s="507">
        <v>6.5000000000000002E-2</v>
      </c>
      <c r="L1117" s="510">
        <v>6.5000000000000002E-2</v>
      </c>
      <c r="M1117" s="507">
        <v>0.8</v>
      </c>
      <c r="N1117" s="507">
        <v>5.6000000000000001E-2</v>
      </c>
      <c r="O1117" s="507">
        <v>6.0000000000000001E-3</v>
      </c>
      <c r="P1117" s="510">
        <v>0.31</v>
      </c>
      <c r="Q1117" s="603">
        <v>0.31</v>
      </c>
      <c r="R1117" s="603">
        <v>0.31</v>
      </c>
      <c r="S1117" s="510">
        <v>20</v>
      </c>
      <c r="T1117" s="510"/>
      <c r="U1117" s="510"/>
      <c r="V1117" s="510"/>
      <c r="W1117" s="510"/>
      <c r="X1117" s="510"/>
      <c r="Y1117" s="510"/>
      <c r="Z1117" s="507">
        <v>3.0000000000000001E-3</v>
      </c>
      <c r="AA1117" s="507">
        <v>0.03</v>
      </c>
      <c r="AB1117" s="510"/>
      <c r="AC1117" s="507">
        <v>4.0000000000000001E-3</v>
      </c>
      <c r="AD1117" s="507">
        <v>0.71</v>
      </c>
    </row>
    <row r="1118" spans="1:30" ht="15" x14ac:dyDescent="0.2">
      <c r="A1118" s="510">
        <v>1117</v>
      </c>
      <c r="B1118" s="508" t="s">
        <v>1224</v>
      </c>
      <c r="C1118" s="508" t="s">
        <v>1236</v>
      </c>
      <c r="D1118" s="507">
        <v>50</v>
      </c>
      <c r="E1118" s="507">
        <v>3</v>
      </c>
      <c r="F1118" s="507">
        <v>400</v>
      </c>
      <c r="G1118" s="507">
        <v>27</v>
      </c>
      <c r="H1118" s="507">
        <v>5.5E-2</v>
      </c>
      <c r="I1118" s="507">
        <v>0.109</v>
      </c>
      <c r="J1118" s="507">
        <v>2</v>
      </c>
      <c r="K1118" s="507">
        <v>7.6999999999999999E-2</v>
      </c>
      <c r="L1118" s="510">
        <v>7.6999999999999999E-2</v>
      </c>
      <c r="M1118" s="507">
        <v>1</v>
      </c>
      <c r="N1118" s="507">
        <v>6.6000000000000003E-2</v>
      </c>
      <c r="O1118" s="507">
        <v>2E-3</v>
      </c>
      <c r="P1118" s="510">
        <v>0.311</v>
      </c>
      <c r="Q1118" s="603">
        <v>0.311</v>
      </c>
      <c r="R1118" s="603">
        <v>0.311</v>
      </c>
      <c r="S1118" s="510">
        <v>20</v>
      </c>
      <c r="T1118" s="510"/>
      <c r="U1118" s="510"/>
      <c r="V1118" s="510"/>
      <c r="W1118" s="510"/>
      <c r="X1118" s="510"/>
      <c r="Y1118" s="510"/>
      <c r="Z1118" s="507">
        <v>3.0000000000000001E-3</v>
      </c>
      <c r="AA1118" s="507">
        <v>0.03</v>
      </c>
      <c r="AB1118" s="510"/>
      <c r="AC1118" s="507">
        <v>4.0000000000000001E-3</v>
      </c>
      <c r="AD1118" s="507">
        <v>0.6</v>
      </c>
    </row>
    <row r="1119" spans="1:30" ht="15" x14ac:dyDescent="0.2">
      <c r="A1119" s="510">
        <v>1118</v>
      </c>
      <c r="B1119" s="508" t="s">
        <v>1224</v>
      </c>
      <c r="C1119" s="508" t="s">
        <v>1237</v>
      </c>
      <c r="D1119" s="507">
        <v>50</v>
      </c>
      <c r="E1119" s="507">
        <v>3</v>
      </c>
      <c r="F1119" s="507">
        <v>400</v>
      </c>
      <c r="G1119" s="507">
        <v>31.5</v>
      </c>
      <c r="H1119" s="507">
        <v>5.8999999999999997E-2</v>
      </c>
      <c r="I1119" s="507">
        <v>0.11799999999999999</v>
      </c>
      <c r="J1119" s="507">
        <v>2.2000000000000002</v>
      </c>
      <c r="K1119" s="507">
        <v>8.4000000000000005E-2</v>
      </c>
      <c r="L1119" s="510">
        <v>8.4000000000000005E-2</v>
      </c>
      <c r="M1119" s="507">
        <v>1.1000000000000001</v>
      </c>
      <c r="N1119" s="507">
        <v>7.0999999999999994E-2</v>
      </c>
      <c r="O1119" s="507">
        <v>3.0000000000000001E-3</v>
      </c>
      <c r="P1119" s="510">
        <v>0.28699999999999998</v>
      </c>
      <c r="Q1119" s="603">
        <v>0.28699999999999998</v>
      </c>
      <c r="R1119" s="603">
        <v>0.28699999999999998</v>
      </c>
      <c r="S1119" s="510">
        <v>20</v>
      </c>
      <c r="T1119" s="510"/>
      <c r="U1119" s="510"/>
      <c r="V1119" s="510"/>
      <c r="W1119" s="510"/>
      <c r="X1119" s="510"/>
      <c r="Y1119" s="510"/>
      <c r="Z1119" s="507">
        <v>3.0000000000000001E-3</v>
      </c>
      <c r="AA1119" s="507">
        <v>0.03</v>
      </c>
      <c r="AB1119" s="510"/>
      <c r="AC1119" s="507">
        <v>4.0000000000000001E-3</v>
      </c>
      <c r="AD1119" s="507">
        <v>0.51</v>
      </c>
    </row>
    <row r="1120" spans="1:30" ht="15" x14ac:dyDescent="0.2">
      <c r="A1120" s="510">
        <v>1119</v>
      </c>
      <c r="B1120" s="508" t="s">
        <v>1224</v>
      </c>
      <c r="C1120" s="508" t="s">
        <v>1238</v>
      </c>
      <c r="D1120" s="507">
        <v>50</v>
      </c>
      <c r="E1120" s="507">
        <v>3</v>
      </c>
      <c r="F1120" s="507">
        <v>400</v>
      </c>
      <c r="G1120" s="507">
        <v>27</v>
      </c>
      <c r="H1120" s="507">
        <v>4.3999999999999997E-2</v>
      </c>
      <c r="I1120" s="507">
        <v>8.6999999999999994E-2</v>
      </c>
      <c r="J1120" s="507">
        <v>3.4</v>
      </c>
      <c r="K1120" s="507">
        <v>6.4000000000000001E-2</v>
      </c>
      <c r="L1120" s="510">
        <v>6.4000000000000001E-2</v>
      </c>
      <c r="M1120" s="507">
        <v>1.7</v>
      </c>
      <c r="N1120" s="507">
        <v>5.3999999999999999E-2</v>
      </c>
      <c r="O1120" s="507">
        <v>3.0000000000000001E-3</v>
      </c>
      <c r="P1120" s="510">
        <v>0.17</v>
      </c>
      <c r="Q1120" s="603">
        <v>0.17</v>
      </c>
      <c r="R1120" s="603">
        <v>0.17</v>
      </c>
      <c r="S1120" s="510">
        <v>20</v>
      </c>
      <c r="T1120" s="510"/>
      <c r="U1120" s="510"/>
      <c r="V1120" s="510"/>
      <c r="W1120" s="510"/>
      <c r="X1120" s="510"/>
      <c r="Y1120" s="510"/>
      <c r="Z1120" s="507">
        <v>4.0000000000000001E-3</v>
      </c>
      <c r="AA1120" s="507">
        <v>0.04</v>
      </c>
      <c r="AB1120" s="510"/>
      <c r="AC1120" s="507">
        <v>6.0000000000000001E-3</v>
      </c>
      <c r="AD1120" s="507">
        <v>0.41</v>
      </c>
    </row>
    <row r="1121" spans="1:30" ht="30" x14ac:dyDescent="0.2">
      <c r="A1121" s="510">
        <v>1120</v>
      </c>
      <c r="B1121" s="508" t="s">
        <v>1224</v>
      </c>
      <c r="C1121" s="508" t="s">
        <v>1239</v>
      </c>
      <c r="D1121" s="507">
        <v>50</v>
      </c>
      <c r="E1121" s="507">
        <v>3</v>
      </c>
      <c r="F1121" s="507">
        <v>400</v>
      </c>
      <c r="G1121" s="507">
        <v>33</v>
      </c>
      <c r="H1121" s="507">
        <v>5.2999999999999999E-2</v>
      </c>
      <c r="I1121" s="507">
        <v>0.107</v>
      </c>
      <c r="J1121" s="507">
        <v>4.0999999999999996</v>
      </c>
      <c r="K1121" s="507">
        <v>7.8E-2</v>
      </c>
      <c r="L1121" s="510">
        <v>7.8E-2</v>
      </c>
      <c r="M1121" s="507">
        <v>2.0499999999999998</v>
      </c>
      <c r="N1121" s="507">
        <v>6.6000000000000003E-2</v>
      </c>
      <c r="O1121" s="507">
        <v>8.9999999999999993E-3</v>
      </c>
      <c r="P1121" s="510">
        <v>0.17</v>
      </c>
      <c r="Q1121" s="603">
        <v>0.17</v>
      </c>
      <c r="R1121" s="603">
        <v>0.17</v>
      </c>
      <c r="S1121" s="510">
        <v>20</v>
      </c>
      <c r="T1121" s="510"/>
      <c r="U1121" s="510"/>
      <c r="V1121" s="510"/>
      <c r="W1121" s="510"/>
      <c r="X1121" s="510"/>
      <c r="Y1121" s="510"/>
      <c r="Z1121" s="507">
        <v>4.0000000000000001E-3</v>
      </c>
      <c r="AA1121" s="507">
        <v>0.04</v>
      </c>
      <c r="AB1121" s="510"/>
      <c r="AC1121" s="507">
        <v>6.0000000000000001E-3</v>
      </c>
      <c r="AD1121" s="507">
        <v>0.33</v>
      </c>
    </row>
    <row r="1122" spans="1:30" ht="15" x14ac:dyDescent="0.2">
      <c r="A1122" s="510">
        <v>1121</v>
      </c>
      <c r="B1122" s="508" t="s">
        <v>1224</v>
      </c>
      <c r="C1122" s="508" t="s">
        <v>1240</v>
      </c>
      <c r="D1122" s="507">
        <v>50</v>
      </c>
      <c r="E1122" s="507">
        <v>3</v>
      </c>
      <c r="F1122" s="507">
        <v>400</v>
      </c>
      <c r="G1122" s="507">
        <v>40</v>
      </c>
      <c r="H1122" s="507">
        <v>4.7E-2</v>
      </c>
      <c r="I1122" s="507">
        <v>9.4E-2</v>
      </c>
      <c r="J1122" s="507">
        <v>4.2</v>
      </c>
      <c r="K1122" s="507">
        <v>6.8000000000000005E-2</v>
      </c>
      <c r="L1122" s="510">
        <v>6.8000000000000005E-2</v>
      </c>
      <c r="M1122" s="507">
        <v>2.1</v>
      </c>
      <c r="N1122" s="507">
        <v>5.7000000000000002E-2</v>
      </c>
      <c r="O1122" s="507">
        <v>8.9999999999999993E-3</v>
      </c>
      <c r="P1122" s="510">
        <v>0.121</v>
      </c>
      <c r="Q1122" s="603">
        <v>0.121</v>
      </c>
      <c r="R1122" s="603">
        <v>0.121</v>
      </c>
      <c r="S1122" s="510">
        <v>20</v>
      </c>
      <c r="T1122" s="510"/>
      <c r="U1122" s="510"/>
      <c r="V1122" s="510"/>
      <c r="W1122" s="510"/>
      <c r="X1122" s="510"/>
      <c r="Y1122" s="510"/>
      <c r="Z1122" s="507">
        <v>4.0000000000000001E-3</v>
      </c>
      <c r="AA1122" s="507">
        <v>0.04</v>
      </c>
      <c r="AB1122" s="510"/>
      <c r="AC1122" s="507">
        <v>6.0000000000000001E-3</v>
      </c>
      <c r="AD1122" s="507">
        <v>0.3</v>
      </c>
    </row>
    <row r="1123" spans="1:30" ht="15" x14ac:dyDescent="0.2">
      <c r="A1123" s="510">
        <v>1122</v>
      </c>
      <c r="B1123" s="508" t="s">
        <v>1224</v>
      </c>
      <c r="C1123" s="508" t="s">
        <v>1241</v>
      </c>
      <c r="D1123" s="507">
        <v>50</v>
      </c>
      <c r="E1123" s="507">
        <v>3</v>
      </c>
      <c r="F1123" s="507">
        <v>400</v>
      </c>
      <c r="G1123" s="507">
        <v>50</v>
      </c>
      <c r="H1123" s="507">
        <v>3.9E-2</v>
      </c>
      <c r="I1123" s="507">
        <v>7.6999999999999999E-2</v>
      </c>
      <c r="J1123" s="507">
        <v>3.9</v>
      </c>
      <c r="K1123" s="507">
        <v>5.3999999999999999E-2</v>
      </c>
      <c r="L1123" s="510">
        <v>5.3999999999999999E-2</v>
      </c>
      <c r="M1123" s="507">
        <v>1.95</v>
      </c>
      <c r="N1123" s="507">
        <v>4.7E-2</v>
      </c>
      <c r="O1123" s="507">
        <v>4.0000000000000001E-3</v>
      </c>
      <c r="P1123" s="510">
        <v>0.08</v>
      </c>
      <c r="Q1123" s="603">
        <v>0.08</v>
      </c>
      <c r="R1123" s="603">
        <v>0.08</v>
      </c>
      <c r="S1123" s="510">
        <v>20</v>
      </c>
      <c r="T1123" s="510"/>
      <c r="U1123" s="510"/>
      <c r="V1123" s="510"/>
      <c r="W1123" s="510"/>
      <c r="X1123" s="510"/>
      <c r="Y1123" s="510"/>
      <c r="Z1123" s="507">
        <v>4.0000000000000001E-3</v>
      </c>
      <c r="AA1123" s="507">
        <v>0.04</v>
      </c>
      <c r="AB1123" s="510"/>
      <c r="AC1123" s="507">
        <v>6.0000000000000001E-3</v>
      </c>
      <c r="AD1123" s="507">
        <v>0.33</v>
      </c>
    </row>
    <row r="1124" spans="1:30" ht="15" x14ac:dyDescent="0.2">
      <c r="A1124" s="510">
        <v>1123</v>
      </c>
      <c r="B1124" s="508" t="s">
        <v>1224</v>
      </c>
      <c r="C1124" s="508" t="s">
        <v>1242</v>
      </c>
      <c r="D1124" s="507">
        <v>50</v>
      </c>
      <c r="E1124" s="507">
        <v>3</v>
      </c>
      <c r="F1124" s="507">
        <v>400</v>
      </c>
      <c r="G1124" s="507">
        <v>910</v>
      </c>
      <c r="H1124" s="507">
        <v>0.16400000000000001</v>
      </c>
      <c r="I1124" s="507">
        <v>0.29699999999999999</v>
      </c>
      <c r="J1124" s="507">
        <v>3.95</v>
      </c>
      <c r="K1124" s="507">
        <v>0.20499999999999999</v>
      </c>
      <c r="L1124" s="510">
        <v>0.20499999999999999</v>
      </c>
      <c r="M1124" s="507">
        <v>2.37</v>
      </c>
      <c r="N1124" s="507">
        <v>0.185</v>
      </c>
      <c r="O1124" s="507">
        <v>3.9E-2</v>
      </c>
      <c r="P1124" s="510">
        <v>3.0999999999999999E-3</v>
      </c>
      <c r="Q1124" s="603">
        <v>3.0999999999999999E-3</v>
      </c>
      <c r="R1124" s="603">
        <v>3.0999999999999999E-3</v>
      </c>
      <c r="S1124" s="510">
        <v>20</v>
      </c>
      <c r="T1124" s="510"/>
      <c r="U1124" s="510"/>
      <c r="V1124" s="510"/>
      <c r="W1124" s="510"/>
      <c r="X1124" s="510"/>
      <c r="Y1124" s="510"/>
      <c r="Z1124" s="507">
        <v>1.6E-2</v>
      </c>
      <c r="AA1124" s="507">
        <v>0.19600000000000001</v>
      </c>
      <c r="AB1124" s="510"/>
      <c r="AC1124" s="507">
        <v>3.3000000000000002E-2</v>
      </c>
      <c r="AD1124" s="507">
        <v>0.33100000000000002</v>
      </c>
    </row>
    <row r="1125" spans="1:30" ht="15" x14ac:dyDescent="0.2">
      <c r="A1125" s="510">
        <v>1124</v>
      </c>
      <c r="B1125" s="508" t="s">
        <v>1224</v>
      </c>
      <c r="C1125" s="508" t="s">
        <v>1243</v>
      </c>
      <c r="D1125" s="507">
        <v>50</v>
      </c>
      <c r="E1125" s="507">
        <v>3</v>
      </c>
      <c r="F1125" s="507">
        <v>400</v>
      </c>
      <c r="G1125" s="507">
        <v>1025</v>
      </c>
      <c r="H1125" s="507">
        <v>0.155</v>
      </c>
      <c r="I1125" s="507">
        <v>0.28199999999999997</v>
      </c>
      <c r="J1125" s="507">
        <v>3.81</v>
      </c>
      <c r="K1125" s="507">
        <v>0.19500000000000001</v>
      </c>
      <c r="L1125" s="510">
        <v>0.19500000000000001</v>
      </c>
      <c r="M1125" s="507">
        <v>2.29</v>
      </c>
      <c r="N1125" s="507">
        <v>0.17499999999999999</v>
      </c>
      <c r="O1125" s="507">
        <v>3.6999999999999998E-2</v>
      </c>
      <c r="P1125" s="510">
        <v>2.3999999999999998E-3</v>
      </c>
      <c r="Q1125" s="603">
        <v>2.3999999999999998E-3</v>
      </c>
      <c r="R1125" s="603">
        <v>2.3999999999999998E-3</v>
      </c>
      <c r="S1125" s="510">
        <v>20</v>
      </c>
      <c r="T1125" s="510"/>
      <c r="U1125" s="510"/>
      <c r="V1125" s="510"/>
      <c r="W1125" s="510"/>
      <c r="X1125" s="510"/>
      <c r="Y1125" s="510"/>
      <c r="Z1125" s="507">
        <v>1.7000000000000001E-2</v>
      </c>
      <c r="AA1125" s="507">
        <v>0.20499999999999999</v>
      </c>
      <c r="AB1125" s="510"/>
      <c r="AC1125" s="507">
        <v>3.5999999999999997E-2</v>
      </c>
      <c r="AD1125" s="507">
        <v>0.34300000000000003</v>
      </c>
    </row>
    <row r="1126" spans="1:30" ht="15" x14ac:dyDescent="0.2">
      <c r="A1126" s="510">
        <v>1125</v>
      </c>
      <c r="B1126" s="508" t="s">
        <v>1224</v>
      </c>
      <c r="C1126" s="508" t="s">
        <v>1244</v>
      </c>
      <c r="D1126" s="507">
        <v>50</v>
      </c>
      <c r="E1126" s="507">
        <v>3</v>
      </c>
      <c r="F1126" s="507">
        <v>400</v>
      </c>
      <c r="G1126" s="507">
        <v>1225</v>
      </c>
      <c r="H1126" s="507">
        <v>0.15</v>
      </c>
      <c r="I1126" s="507">
        <v>0.27300000000000002</v>
      </c>
      <c r="J1126" s="507">
        <v>3.77</v>
      </c>
      <c r="K1126" s="507">
        <v>0.188</v>
      </c>
      <c r="L1126" s="510">
        <v>0.188</v>
      </c>
      <c r="M1126" s="507">
        <v>2.2599999999999998</v>
      </c>
      <c r="N1126" s="507">
        <v>0.16900000000000001</v>
      </c>
      <c r="O1126" s="507">
        <v>3.5000000000000003E-2</v>
      </c>
      <c r="P1126" s="510">
        <v>1.8E-3</v>
      </c>
      <c r="Q1126" s="603">
        <v>1.8E-3</v>
      </c>
      <c r="R1126" s="603">
        <v>1.8E-3</v>
      </c>
      <c r="S1126" s="510">
        <v>20</v>
      </c>
      <c r="T1126" s="510"/>
      <c r="U1126" s="510"/>
      <c r="V1126" s="510"/>
      <c r="W1126" s="510"/>
      <c r="X1126" s="510"/>
      <c r="Y1126" s="510"/>
      <c r="Z1126" s="507">
        <v>1.7999999999999999E-2</v>
      </c>
      <c r="AA1126" s="507">
        <v>0.214</v>
      </c>
      <c r="AB1126" s="510"/>
      <c r="AC1126" s="507">
        <v>3.9E-2</v>
      </c>
      <c r="AD1126" s="507">
        <v>0.35199999999999998</v>
      </c>
    </row>
    <row r="1127" spans="1:30" ht="15" x14ac:dyDescent="0.2">
      <c r="A1127" s="510">
        <v>1126</v>
      </c>
      <c r="B1127" s="508" t="s">
        <v>1224</v>
      </c>
      <c r="C1127" s="508" t="s">
        <v>1245</v>
      </c>
      <c r="D1127" s="507">
        <v>50</v>
      </c>
      <c r="E1127" s="507">
        <v>3</v>
      </c>
      <c r="F1127" s="507">
        <v>400</v>
      </c>
      <c r="G1127" s="507">
        <v>1325</v>
      </c>
      <c r="H1127" s="507">
        <v>0.14799999999999999</v>
      </c>
      <c r="I1127" s="507">
        <v>0.26700000000000002</v>
      </c>
      <c r="J1127" s="507">
        <v>3.75</v>
      </c>
      <c r="K1127" s="507">
        <v>0.185</v>
      </c>
      <c r="L1127" s="510">
        <v>0.185</v>
      </c>
      <c r="M1127" s="507">
        <v>2.25</v>
      </c>
      <c r="N1127" s="507">
        <v>0.16500000000000001</v>
      </c>
      <c r="O1127" s="507">
        <v>3.5000000000000003E-2</v>
      </c>
      <c r="P1127" s="510">
        <v>1.5E-3</v>
      </c>
      <c r="Q1127" s="603">
        <v>1.5E-3</v>
      </c>
      <c r="R1127" s="603">
        <v>1.5E-3</v>
      </c>
      <c r="S1127" s="510">
        <v>20</v>
      </c>
      <c r="T1127" s="510"/>
      <c r="U1127" s="510"/>
      <c r="V1127" s="510"/>
      <c r="W1127" s="510"/>
      <c r="X1127" s="510"/>
      <c r="Y1127" s="510"/>
      <c r="Z1127" s="507">
        <v>1.9E-2</v>
      </c>
      <c r="AA1127" s="507">
        <v>0.218</v>
      </c>
      <c r="AB1127" s="510"/>
      <c r="AC1127" s="507">
        <v>4.1000000000000002E-2</v>
      </c>
      <c r="AD1127" s="507">
        <v>0.34899999999999998</v>
      </c>
    </row>
    <row r="1128" spans="1:30" ht="15" x14ac:dyDescent="0.2">
      <c r="A1128" s="510">
        <v>1127</v>
      </c>
      <c r="B1128" s="508" t="s">
        <v>1224</v>
      </c>
      <c r="C1128" s="508" t="s">
        <v>1246</v>
      </c>
      <c r="D1128" s="507">
        <v>50</v>
      </c>
      <c r="E1128" s="507">
        <v>3</v>
      </c>
      <c r="F1128" s="507">
        <v>400</v>
      </c>
      <c r="G1128" s="507">
        <v>1425</v>
      </c>
      <c r="H1128" s="507">
        <v>0.13500000000000001</v>
      </c>
      <c r="I1128" s="507">
        <v>0.246</v>
      </c>
      <c r="J1128" s="507">
        <v>3.53</v>
      </c>
      <c r="K1128" s="507">
        <v>0.16900000000000001</v>
      </c>
      <c r="L1128" s="510">
        <v>0.16900000000000001</v>
      </c>
      <c r="M1128" s="507">
        <v>2.12</v>
      </c>
      <c r="N1128" s="507">
        <v>0.152</v>
      </c>
      <c r="O1128" s="507">
        <v>3.2000000000000001E-2</v>
      </c>
      <c r="P1128" s="510">
        <v>1.2999999999999999E-3</v>
      </c>
      <c r="Q1128" s="603">
        <v>1.2999999999999999E-3</v>
      </c>
      <c r="R1128" s="603">
        <v>1.2999999999999999E-3</v>
      </c>
      <c r="S1128" s="510">
        <v>20</v>
      </c>
      <c r="T1128" s="510"/>
      <c r="U1128" s="510"/>
      <c r="V1128" s="510"/>
      <c r="W1128" s="510"/>
      <c r="X1128" s="510"/>
      <c r="Y1128" s="510"/>
      <c r="Z1128" s="507">
        <v>0.02</v>
      </c>
      <c r="AA1128" s="507">
        <v>0.222</v>
      </c>
      <c r="AB1128" s="510"/>
      <c r="AC1128" s="507">
        <v>4.1000000000000002E-2</v>
      </c>
      <c r="AD1128" s="507">
        <v>0.371</v>
      </c>
    </row>
    <row r="1129" spans="1:30" ht="15" x14ac:dyDescent="0.2">
      <c r="A1129" s="510">
        <v>1128</v>
      </c>
      <c r="B1129" s="508" t="s">
        <v>1224</v>
      </c>
      <c r="C1129" s="508" t="s">
        <v>1247</v>
      </c>
      <c r="D1129" s="507">
        <v>50</v>
      </c>
      <c r="E1129" s="507">
        <v>3</v>
      </c>
      <c r="F1129" s="507">
        <v>400</v>
      </c>
      <c r="G1129" s="507">
        <v>1580</v>
      </c>
      <c r="H1129" s="507">
        <v>0.127</v>
      </c>
      <c r="I1129" s="507">
        <v>0.23100000000000001</v>
      </c>
      <c r="J1129" s="507">
        <v>3.42</v>
      </c>
      <c r="K1129" s="507">
        <v>0.16</v>
      </c>
      <c r="L1129" s="510">
        <v>0.16</v>
      </c>
      <c r="M1129" s="507">
        <v>2.0499999999999998</v>
      </c>
      <c r="N1129" s="507">
        <v>0.14299999999999999</v>
      </c>
      <c r="O1129" s="507">
        <v>0.03</v>
      </c>
      <c r="P1129" s="510">
        <v>1.1000000000000001E-3</v>
      </c>
      <c r="Q1129" s="603">
        <v>1.1000000000000001E-3</v>
      </c>
      <c r="R1129" s="603">
        <v>1.1000000000000001E-3</v>
      </c>
      <c r="S1129" s="510">
        <v>20</v>
      </c>
      <c r="T1129" s="510"/>
      <c r="U1129" s="510"/>
      <c r="V1129" s="510"/>
      <c r="W1129" s="510"/>
      <c r="X1129" s="510"/>
      <c r="Y1129" s="510"/>
      <c r="Z1129" s="507">
        <v>2.1000000000000001E-2</v>
      </c>
      <c r="AA1129" s="507">
        <v>0.22500000000000001</v>
      </c>
      <c r="AB1129" s="510"/>
      <c r="AC1129" s="507">
        <v>4.2000000000000003E-2</v>
      </c>
      <c r="AD1129" s="507">
        <v>0.38200000000000001</v>
      </c>
    </row>
    <row r="1130" spans="1:30" ht="15" x14ac:dyDescent="0.2">
      <c r="A1130" s="510">
        <v>1129</v>
      </c>
      <c r="B1130" s="508" t="s">
        <v>1224</v>
      </c>
      <c r="C1130" s="508" t="s">
        <v>1248</v>
      </c>
      <c r="D1130" s="507">
        <v>50</v>
      </c>
      <c r="E1130" s="507">
        <v>3</v>
      </c>
      <c r="F1130" s="507">
        <v>400</v>
      </c>
      <c r="G1130" s="507">
        <v>365</v>
      </c>
      <c r="H1130" s="507">
        <v>0.13500000000000001</v>
      </c>
      <c r="I1130" s="507">
        <v>0.193</v>
      </c>
      <c r="J1130" s="507">
        <v>3.36</v>
      </c>
      <c r="K1130" s="507">
        <v>0.184</v>
      </c>
      <c r="L1130" s="510">
        <v>0.184</v>
      </c>
      <c r="M1130" s="507">
        <v>2.0099999999999998</v>
      </c>
      <c r="N1130" s="507">
        <v>0.16</v>
      </c>
      <c r="O1130" s="507">
        <v>8.9999999999999993E-3</v>
      </c>
      <c r="P1130" s="510">
        <v>1.49E-2</v>
      </c>
      <c r="Q1130" s="603">
        <v>1.49E-2</v>
      </c>
      <c r="R1130" s="603">
        <v>1.49E-2</v>
      </c>
      <c r="S1130" s="510">
        <v>20</v>
      </c>
      <c r="T1130" s="510"/>
      <c r="U1130" s="510"/>
      <c r="V1130" s="510"/>
      <c r="W1130" s="510"/>
      <c r="X1130" s="510"/>
      <c r="Y1130" s="510"/>
      <c r="Z1130" s="507">
        <v>0.01</v>
      </c>
      <c r="AA1130" s="507">
        <v>0.1</v>
      </c>
      <c r="AB1130" s="510"/>
      <c r="AC1130" s="507">
        <v>1.4999999999999999E-2</v>
      </c>
      <c r="AD1130" s="507">
        <v>0.38</v>
      </c>
    </row>
    <row r="1131" spans="1:30" ht="15" x14ac:dyDescent="0.2">
      <c r="A1131" s="510">
        <v>1130</v>
      </c>
      <c r="B1131" s="508" t="s">
        <v>1224</v>
      </c>
      <c r="C1131" s="508" t="s">
        <v>1249</v>
      </c>
      <c r="D1131" s="507">
        <v>50</v>
      </c>
      <c r="E1131" s="507">
        <v>3</v>
      </c>
      <c r="F1131" s="507">
        <v>400</v>
      </c>
      <c r="G1131" s="507">
        <v>410</v>
      </c>
      <c r="H1131" s="507">
        <v>0.121</v>
      </c>
      <c r="I1131" s="507">
        <v>0.17299999999999999</v>
      </c>
      <c r="J1131" s="507">
        <v>3.22</v>
      </c>
      <c r="K1131" s="507">
        <v>0.16300000000000001</v>
      </c>
      <c r="L1131" s="510">
        <v>0.16300000000000001</v>
      </c>
      <c r="M1131" s="507">
        <v>1.93</v>
      </c>
      <c r="N1131" s="507">
        <v>0.14199999999999999</v>
      </c>
      <c r="O1131" s="507">
        <v>8.9999999999999993E-3</v>
      </c>
      <c r="P1131" s="510">
        <v>1.18E-2</v>
      </c>
      <c r="Q1131" s="603">
        <v>1.18E-2</v>
      </c>
      <c r="R1131" s="603">
        <v>1.18E-2</v>
      </c>
      <c r="S1131" s="510">
        <v>20</v>
      </c>
      <c r="T1131" s="510"/>
      <c r="U1131" s="510"/>
      <c r="V1131" s="510"/>
      <c r="W1131" s="510"/>
      <c r="X1131" s="510"/>
      <c r="Y1131" s="510"/>
      <c r="Z1131" s="507">
        <v>0.01</v>
      </c>
      <c r="AA1131" s="507">
        <v>0.1</v>
      </c>
      <c r="AB1131" s="510"/>
      <c r="AC1131" s="507">
        <v>1.4999999999999999E-2</v>
      </c>
      <c r="AD1131" s="507">
        <v>0.37</v>
      </c>
    </row>
    <row r="1132" spans="1:30" ht="15" x14ac:dyDescent="0.2">
      <c r="A1132" s="510">
        <v>1131</v>
      </c>
      <c r="B1132" s="508" t="s">
        <v>1224</v>
      </c>
      <c r="C1132" s="508" t="s">
        <v>1250</v>
      </c>
      <c r="D1132" s="507">
        <v>50</v>
      </c>
      <c r="E1132" s="507">
        <v>3</v>
      </c>
      <c r="F1132" s="507">
        <v>400</v>
      </c>
      <c r="G1132" s="507">
        <v>455</v>
      </c>
      <c r="H1132" s="507">
        <v>0.13500000000000001</v>
      </c>
      <c r="I1132" s="507">
        <v>0.192</v>
      </c>
      <c r="J1132" s="507">
        <v>3.57</v>
      </c>
      <c r="K1132" s="507">
        <v>0.18</v>
      </c>
      <c r="L1132" s="510">
        <v>0.18</v>
      </c>
      <c r="M1132" s="507">
        <v>2.14</v>
      </c>
      <c r="N1132" s="507">
        <v>0.158</v>
      </c>
      <c r="O1132" s="507">
        <v>8.9999999999999993E-3</v>
      </c>
      <c r="P1132" s="510">
        <v>1.18E-2</v>
      </c>
      <c r="Q1132" s="603">
        <v>1.18E-2</v>
      </c>
      <c r="R1132" s="603">
        <v>1.18E-2</v>
      </c>
      <c r="S1132" s="510">
        <v>20</v>
      </c>
      <c r="T1132" s="510"/>
      <c r="U1132" s="510"/>
      <c r="V1132" s="510"/>
      <c r="W1132" s="510"/>
      <c r="X1132" s="510"/>
      <c r="Y1132" s="510"/>
      <c r="Z1132" s="507">
        <v>0.01</v>
      </c>
      <c r="AA1132" s="507">
        <v>0.1</v>
      </c>
      <c r="AB1132" s="510"/>
      <c r="AC1132" s="507">
        <v>1.4999999999999999E-2</v>
      </c>
      <c r="AD1132" s="507">
        <v>0.33</v>
      </c>
    </row>
    <row r="1133" spans="1:30" ht="15" x14ac:dyDescent="0.2">
      <c r="A1133" s="510">
        <v>1132</v>
      </c>
      <c r="B1133" s="508" t="s">
        <v>1224</v>
      </c>
      <c r="C1133" s="508" t="s">
        <v>1251</v>
      </c>
      <c r="D1133" s="507">
        <v>50</v>
      </c>
      <c r="E1133" s="507">
        <v>3</v>
      </c>
      <c r="F1133" s="507">
        <v>400</v>
      </c>
      <c r="G1133" s="507">
        <v>500</v>
      </c>
      <c r="H1133" s="507">
        <v>0.111</v>
      </c>
      <c r="I1133" s="507">
        <v>0.159</v>
      </c>
      <c r="J1133" s="507">
        <v>3.07</v>
      </c>
      <c r="K1133" s="507">
        <v>0.14699999999999999</v>
      </c>
      <c r="L1133" s="510">
        <v>0.14699999999999999</v>
      </c>
      <c r="M1133" s="507">
        <v>1.84</v>
      </c>
      <c r="N1133" s="507">
        <v>0.13</v>
      </c>
      <c r="O1133" s="507">
        <v>7.0000000000000001E-3</v>
      </c>
      <c r="P1133" s="510">
        <v>8.8000000000000005E-3</v>
      </c>
      <c r="Q1133" s="603">
        <v>8.8000000000000005E-3</v>
      </c>
      <c r="R1133" s="603">
        <v>8.8000000000000005E-3</v>
      </c>
      <c r="S1133" s="510">
        <v>20</v>
      </c>
      <c r="T1133" s="510"/>
      <c r="U1133" s="510"/>
      <c r="V1133" s="510"/>
      <c r="W1133" s="510"/>
      <c r="X1133" s="510"/>
      <c r="Y1133" s="510"/>
      <c r="Z1133" s="507">
        <v>0.01</v>
      </c>
      <c r="AA1133" s="507">
        <v>0.1</v>
      </c>
      <c r="AB1133" s="510"/>
      <c r="AC1133" s="507">
        <v>1.4999999999999999E-2</v>
      </c>
      <c r="AD1133" s="507">
        <v>0.41</v>
      </c>
    </row>
    <row r="1134" spans="1:30" ht="15" x14ac:dyDescent="0.2">
      <c r="A1134" s="510">
        <v>1133</v>
      </c>
      <c r="B1134" s="508" t="s">
        <v>1224</v>
      </c>
      <c r="C1134" s="508" t="s">
        <v>1252</v>
      </c>
      <c r="D1134" s="507">
        <v>50</v>
      </c>
      <c r="E1134" s="507">
        <v>3</v>
      </c>
      <c r="F1134" s="507">
        <v>400</v>
      </c>
      <c r="G1134" s="507">
        <v>550</v>
      </c>
      <c r="H1134" s="507">
        <v>0.129</v>
      </c>
      <c r="I1134" s="507">
        <v>0.183</v>
      </c>
      <c r="J1134" s="507">
        <v>3.6</v>
      </c>
      <c r="K1134" s="507">
        <v>0.17</v>
      </c>
      <c r="L1134" s="510">
        <v>0.17</v>
      </c>
      <c r="M1134" s="507">
        <v>2.16</v>
      </c>
      <c r="N1134" s="507">
        <v>0.15</v>
      </c>
      <c r="O1134" s="507">
        <v>6.0000000000000001E-3</v>
      </c>
      <c r="P1134" s="510">
        <v>9.2999999999999992E-3</v>
      </c>
      <c r="Q1134" s="603">
        <v>9.2999999999999992E-3</v>
      </c>
      <c r="R1134" s="603">
        <v>9.2999999999999992E-3</v>
      </c>
      <c r="S1134" s="510">
        <v>20</v>
      </c>
      <c r="T1134" s="510"/>
      <c r="U1134" s="510"/>
      <c r="V1134" s="510"/>
      <c r="W1134" s="510"/>
      <c r="X1134" s="510"/>
      <c r="Y1134" s="510"/>
      <c r="Z1134" s="507">
        <v>0.01</v>
      </c>
      <c r="AA1134" s="507">
        <v>0.1</v>
      </c>
      <c r="AB1134" s="510"/>
      <c r="AC1134" s="507">
        <v>1.4999999999999999E-2</v>
      </c>
      <c r="AD1134" s="507">
        <v>0.32</v>
      </c>
    </row>
    <row r="1135" spans="1:30" ht="15" x14ac:dyDescent="0.2">
      <c r="A1135" s="510">
        <v>1134</v>
      </c>
      <c r="B1135" s="508" t="s">
        <v>1224</v>
      </c>
      <c r="C1135" s="508" t="s">
        <v>1253</v>
      </c>
      <c r="D1135" s="507">
        <v>50</v>
      </c>
      <c r="E1135" s="507">
        <v>3</v>
      </c>
      <c r="F1135" s="507">
        <v>400</v>
      </c>
      <c r="G1135" s="507">
        <v>600</v>
      </c>
      <c r="H1135" s="507">
        <v>0.114</v>
      </c>
      <c r="I1135" s="507">
        <v>0.16500000000000001</v>
      </c>
      <c r="J1135" s="507">
        <v>3.3</v>
      </c>
      <c r="K1135" s="507">
        <v>0.15</v>
      </c>
      <c r="L1135" s="510">
        <v>0.15</v>
      </c>
      <c r="M1135" s="507">
        <v>1.98</v>
      </c>
      <c r="N1135" s="507">
        <v>0.13200000000000001</v>
      </c>
      <c r="O1135" s="507">
        <v>8.9999999999999993E-3</v>
      </c>
      <c r="P1135" s="510">
        <v>7.4999999999999997E-3</v>
      </c>
      <c r="Q1135" s="603">
        <v>7.4999999999999997E-3</v>
      </c>
      <c r="R1135" s="603">
        <v>7.4999999999999997E-3</v>
      </c>
      <c r="S1135" s="510">
        <v>20</v>
      </c>
      <c r="T1135" s="510"/>
      <c r="U1135" s="510"/>
      <c r="V1135" s="510"/>
      <c r="W1135" s="510"/>
      <c r="X1135" s="510"/>
      <c r="Y1135" s="510"/>
      <c r="Z1135" s="507">
        <v>0.01</v>
      </c>
      <c r="AA1135" s="507">
        <v>0.1</v>
      </c>
      <c r="AB1135" s="510"/>
      <c r="AC1135" s="507">
        <v>1.4999999999999999E-2</v>
      </c>
      <c r="AD1135" s="507">
        <v>0.37</v>
      </c>
    </row>
    <row r="1136" spans="1:30" ht="15" x14ac:dyDescent="0.2">
      <c r="A1136" s="510">
        <v>1135</v>
      </c>
      <c r="B1136" s="508" t="s">
        <v>1224</v>
      </c>
      <c r="C1136" s="508" t="s">
        <v>1254</v>
      </c>
      <c r="D1136" s="507">
        <v>50</v>
      </c>
      <c r="E1136" s="507">
        <v>3</v>
      </c>
      <c r="F1136" s="507">
        <v>400</v>
      </c>
      <c r="G1136" s="507">
        <v>180</v>
      </c>
      <c r="H1136" s="507">
        <v>9.5000000000000001E-2</v>
      </c>
      <c r="I1136" s="507">
        <v>0.158</v>
      </c>
      <c r="J1136" s="507">
        <v>3.12</v>
      </c>
      <c r="K1136" s="507">
        <v>0.11799999999999999</v>
      </c>
      <c r="L1136" s="510">
        <v>0.11799999999999999</v>
      </c>
      <c r="M1136" s="507">
        <v>1.87</v>
      </c>
      <c r="N1136" s="507">
        <v>0.106</v>
      </c>
      <c r="O1136" s="507">
        <v>5.0000000000000001E-3</v>
      </c>
      <c r="P1136" s="510">
        <v>0.02</v>
      </c>
      <c r="Q1136" s="603">
        <v>0.02</v>
      </c>
      <c r="R1136" s="603">
        <v>0.02</v>
      </c>
      <c r="S1136" s="510">
        <v>20</v>
      </c>
      <c r="T1136" s="510"/>
      <c r="U1136" s="510"/>
      <c r="V1136" s="510"/>
      <c r="W1136" s="510"/>
      <c r="X1136" s="510"/>
      <c r="Y1136" s="510"/>
      <c r="Z1136" s="507">
        <v>0.01</v>
      </c>
      <c r="AA1136" s="507">
        <v>0.1</v>
      </c>
      <c r="AB1136" s="510"/>
      <c r="AC1136" s="507">
        <v>1.4999999999999999E-2</v>
      </c>
      <c r="AD1136" s="507">
        <v>0.44</v>
      </c>
    </row>
    <row r="1137" spans="1:30" ht="15" x14ac:dyDescent="0.2">
      <c r="A1137" s="510">
        <v>1136</v>
      </c>
      <c r="B1137" s="508" t="s">
        <v>1224</v>
      </c>
      <c r="C1137" s="508" t="s">
        <v>1255</v>
      </c>
      <c r="D1137" s="507">
        <v>50</v>
      </c>
      <c r="E1137" s="507">
        <v>3</v>
      </c>
      <c r="F1137" s="507">
        <v>400</v>
      </c>
      <c r="G1137" s="507">
        <v>200</v>
      </c>
      <c r="H1137" s="507">
        <v>8.7999999999999995E-2</v>
      </c>
      <c r="I1137" s="507">
        <v>0.14699999999999999</v>
      </c>
      <c r="J1137" s="507">
        <v>3.01</v>
      </c>
      <c r="K1137" s="507">
        <v>0.109</v>
      </c>
      <c r="L1137" s="510">
        <v>0.109</v>
      </c>
      <c r="M1137" s="507">
        <v>1.8</v>
      </c>
      <c r="N1137" s="507">
        <v>9.9000000000000005E-2</v>
      </c>
      <c r="O1137" s="507">
        <v>8.0000000000000002E-3</v>
      </c>
      <c r="P1137" s="510">
        <v>1.6799999999999999E-2</v>
      </c>
      <c r="Q1137" s="603">
        <v>1.6799999999999999E-2</v>
      </c>
      <c r="R1137" s="603">
        <v>1.6799999999999999E-2</v>
      </c>
      <c r="S1137" s="510">
        <v>20</v>
      </c>
      <c r="T1137" s="510"/>
      <c r="U1137" s="510"/>
      <c r="V1137" s="510"/>
      <c r="W1137" s="510"/>
      <c r="X1137" s="510"/>
      <c r="Y1137" s="510"/>
      <c r="Z1137" s="507">
        <v>0.01</v>
      </c>
      <c r="AA1137" s="507">
        <v>0.1</v>
      </c>
      <c r="AB1137" s="510"/>
      <c r="AC1137" s="507">
        <v>1.4999999999999999E-2</v>
      </c>
      <c r="AD1137" s="507">
        <v>0.45</v>
      </c>
    </row>
    <row r="1138" spans="1:30" ht="15" x14ac:dyDescent="0.2">
      <c r="A1138" s="510">
        <v>1137</v>
      </c>
      <c r="B1138" s="508" t="s">
        <v>1224</v>
      </c>
      <c r="C1138" s="508" t="s">
        <v>1256</v>
      </c>
      <c r="D1138" s="507">
        <v>50</v>
      </c>
      <c r="E1138" s="507">
        <v>3</v>
      </c>
      <c r="F1138" s="507">
        <v>400</v>
      </c>
      <c r="G1138" s="507">
        <v>250</v>
      </c>
      <c r="H1138" s="507">
        <v>9.2999999999999999E-2</v>
      </c>
      <c r="I1138" s="507">
        <v>0.155</v>
      </c>
      <c r="J1138" s="507">
        <v>3.27</v>
      </c>
      <c r="K1138" s="507">
        <v>0.115</v>
      </c>
      <c r="L1138" s="510">
        <v>0.115</v>
      </c>
      <c r="M1138" s="507">
        <v>1.96</v>
      </c>
      <c r="N1138" s="507">
        <v>0.104</v>
      </c>
      <c r="O1138" s="507">
        <v>7.0000000000000001E-3</v>
      </c>
      <c r="P1138" s="510">
        <v>1.41E-2</v>
      </c>
      <c r="Q1138" s="603">
        <v>1.41E-2</v>
      </c>
      <c r="R1138" s="603">
        <v>1.41E-2</v>
      </c>
      <c r="S1138" s="510">
        <v>20</v>
      </c>
      <c r="T1138" s="510"/>
      <c r="U1138" s="510"/>
      <c r="V1138" s="510"/>
      <c r="W1138" s="510"/>
      <c r="X1138" s="510"/>
      <c r="Y1138" s="510"/>
      <c r="Z1138" s="507">
        <v>0.01</v>
      </c>
      <c r="AA1138" s="507">
        <v>0.1</v>
      </c>
      <c r="AB1138" s="510"/>
      <c r="AC1138" s="507">
        <v>1.4999999999999999E-2</v>
      </c>
      <c r="AD1138" s="507">
        <v>0.41</v>
      </c>
    </row>
    <row r="1139" spans="1:30" ht="15" x14ac:dyDescent="0.2">
      <c r="A1139" s="510">
        <v>1138</v>
      </c>
      <c r="B1139" s="508" t="s">
        <v>1224</v>
      </c>
      <c r="C1139" s="508" t="s">
        <v>1257</v>
      </c>
      <c r="D1139" s="507">
        <v>50</v>
      </c>
      <c r="E1139" s="507">
        <v>3</v>
      </c>
      <c r="F1139" s="507">
        <v>400</v>
      </c>
      <c r="G1139" s="507">
        <v>280</v>
      </c>
      <c r="H1139" s="507">
        <v>8.1000000000000003E-2</v>
      </c>
      <c r="I1139" s="507">
        <v>0.13500000000000001</v>
      </c>
      <c r="J1139" s="507">
        <v>2.94</v>
      </c>
      <c r="K1139" s="507">
        <v>0.1</v>
      </c>
      <c r="L1139" s="510">
        <v>0.1</v>
      </c>
      <c r="M1139" s="507">
        <v>1.76</v>
      </c>
      <c r="N1139" s="507">
        <v>9.0999999999999998E-2</v>
      </c>
      <c r="O1139" s="507">
        <v>7.0000000000000001E-3</v>
      </c>
      <c r="P1139" s="510">
        <v>1.0999999999999999E-2</v>
      </c>
      <c r="Q1139" s="603">
        <v>1.0999999999999999E-2</v>
      </c>
      <c r="R1139" s="603">
        <v>1.0999999999999999E-2</v>
      </c>
      <c r="S1139" s="510">
        <v>20</v>
      </c>
      <c r="T1139" s="510"/>
      <c r="U1139" s="510"/>
      <c r="V1139" s="510"/>
      <c r="W1139" s="510"/>
      <c r="X1139" s="510"/>
      <c r="Y1139" s="510"/>
      <c r="Z1139" s="507">
        <v>0.01</v>
      </c>
      <c r="AA1139" s="507">
        <v>0.1</v>
      </c>
      <c r="AB1139" s="510"/>
      <c r="AC1139" s="507">
        <v>1.4999999999999999E-2</v>
      </c>
      <c r="AD1139" s="507">
        <v>0.48</v>
      </c>
    </row>
    <row r="1140" spans="1:30" ht="15" x14ac:dyDescent="0.2">
      <c r="A1140" s="510">
        <v>1139</v>
      </c>
      <c r="B1140" s="508" t="s">
        <v>1224</v>
      </c>
      <c r="C1140" s="508" t="s">
        <v>1258</v>
      </c>
      <c r="D1140" s="507">
        <v>50</v>
      </c>
      <c r="E1140" s="507">
        <v>3</v>
      </c>
      <c r="F1140" s="507">
        <v>400</v>
      </c>
      <c r="G1140" s="507">
        <v>315</v>
      </c>
      <c r="H1140" s="507">
        <v>7.1999999999999995E-2</v>
      </c>
      <c r="I1140" s="507">
        <v>0.121</v>
      </c>
      <c r="J1140" s="507">
        <v>2.73</v>
      </c>
      <c r="K1140" s="507">
        <v>8.8999999999999996E-2</v>
      </c>
      <c r="L1140" s="510">
        <v>8.8999999999999996E-2</v>
      </c>
      <c r="M1140" s="507">
        <v>1.64</v>
      </c>
      <c r="N1140" s="507">
        <v>8.1000000000000003E-2</v>
      </c>
      <c r="O1140" s="507">
        <v>5.0000000000000001E-3</v>
      </c>
      <c r="P1140" s="510">
        <v>8.6999999999999994E-3</v>
      </c>
      <c r="Q1140" s="603">
        <v>8.6999999999999994E-3</v>
      </c>
      <c r="R1140" s="603">
        <v>8.6999999999999994E-3</v>
      </c>
      <c r="S1140" s="510">
        <v>20</v>
      </c>
      <c r="T1140" s="510"/>
      <c r="U1140" s="510"/>
      <c r="V1140" s="510"/>
      <c r="W1140" s="510"/>
      <c r="X1140" s="510"/>
      <c r="Y1140" s="510"/>
      <c r="Z1140" s="507">
        <v>0.01</v>
      </c>
      <c r="AA1140" s="507">
        <v>0.1</v>
      </c>
      <c r="AB1140" s="510"/>
      <c r="AC1140" s="507">
        <v>1.4999999999999999E-2</v>
      </c>
      <c r="AD1140" s="507">
        <v>0.5</v>
      </c>
    </row>
    <row r="1141" spans="1:30" ht="15" x14ac:dyDescent="0.2">
      <c r="A1141" s="510">
        <v>1140</v>
      </c>
      <c r="B1141" s="508" t="s">
        <v>1224</v>
      </c>
      <c r="C1141" s="508" t="s">
        <v>1259</v>
      </c>
      <c r="D1141" s="507">
        <v>50</v>
      </c>
      <c r="E1141" s="507">
        <v>3</v>
      </c>
      <c r="F1141" s="507">
        <v>400</v>
      </c>
      <c r="G1141" s="507">
        <v>35</v>
      </c>
      <c r="H1141" s="507">
        <v>4.9000000000000002E-2</v>
      </c>
      <c r="I1141" s="507">
        <v>9.8000000000000004E-2</v>
      </c>
      <c r="J1141" s="507">
        <v>2.23</v>
      </c>
      <c r="K1141" s="507">
        <v>6.0999999999999999E-2</v>
      </c>
      <c r="L1141" s="510">
        <v>6.0999999999999999E-2</v>
      </c>
      <c r="M1141" s="507">
        <v>1.34</v>
      </c>
      <c r="N1141" s="507">
        <v>5.6000000000000001E-2</v>
      </c>
      <c r="O1141" s="507">
        <v>5.0000000000000001E-3</v>
      </c>
      <c r="P1141" s="510">
        <v>0.10199999999999999</v>
      </c>
      <c r="Q1141" s="603">
        <v>0.10199999999999999</v>
      </c>
      <c r="R1141" s="603">
        <v>0.10199999999999999</v>
      </c>
      <c r="S1141" s="510">
        <v>20</v>
      </c>
      <c r="T1141" s="510"/>
      <c r="U1141" s="510"/>
      <c r="V1141" s="510"/>
      <c r="W1141" s="510"/>
      <c r="X1141" s="510"/>
      <c r="Y1141" s="510"/>
      <c r="Z1141" s="507">
        <v>5.0000000000000001E-3</v>
      </c>
      <c r="AA1141" s="507">
        <v>0.05</v>
      </c>
      <c r="AB1141" s="510"/>
      <c r="AC1141" s="507">
        <v>8.0000000000000002E-3</v>
      </c>
      <c r="AD1141" s="507">
        <v>0.54</v>
      </c>
    </row>
    <row r="1142" spans="1:30" ht="15" x14ac:dyDescent="0.2">
      <c r="A1142" s="510">
        <v>1141</v>
      </c>
      <c r="B1142" s="508" t="s">
        <v>1224</v>
      </c>
      <c r="C1142" s="508" t="s">
        <v>1260</v>
      </c>
      <c r="D1142" s="507">
        <v>50</v>
      </c>
      <c r="E1142" s="507">
        <v>3</v>
      </c>
      <c r="F1142" s="507">
        <v>400</v>
      </c>
      <c r="G1142" s="507">
        <v>40</v>
      </c>
      <c r="H1142" s="507">
        <v>5.6000000000000001E-2</v>
      </c>
      <c r="I1142" s="507">
        <v>0.112</v>
      </c>
      <c r="J1142" s="507">
        <v>2.5499999999999998</v>
      </c>
      <c r="K1142" s="507">
        <v>7.0000000000000007E-2</v>
      </c>
      <c r="L1142" s="510">
        <v>7.0000000000000007E-2</v>
      </c>
      <c r="M1142" s="507">
        <v>1.53</v>
      </c>
      <c r="N1142" s="507">
        <v>6.3E-2</v>
      </c>
      <c r="O1142" s="507">
        <v>8.0000000000000002E-3</v>
      </c>
      <c r="P1142" s="510">
        <v>0.1</v>
      </c>
      <c r="Q1142" s="603">
        <v>0.1</v>
      </c>
      <c r="R1142" s="603">
        <v>0.1</v>
      </c>
      <c r="S1142" s="510">
        <v>20</v>
      </c>
      <c r="T1142" s="510"/>
      <c r="U1142" s="510"/>
      <c r="V1142" s="510"/>
      <c r="W1142" s="510"/>
      <c r="X1142" s="510"/>
      <c r="Y1142" s="510"/>
      <c r="Z1142" s="507">
        <v>5.0000000000000001E-3</v>
      </c>
      <c r="AA1142" s="507">
        <v>0.05</v>
      </c>
      <c r="AB1142" s="510"/>
      <c r="AC1142" s="507">
        <v>8.0000000000000002E-3</v>
      </c>
      <c r="AD1142" s="507">
        <v>0.48</v>
      </c>
    </row>
    <row r="1143" spans="1:30" ht="15" x14ac:dyDescent="0.2">
      <c r="A1143" s="510">
        <v>1142</v>
      </c>
      <c r="B1143" s="508" t="s">
        <v>1224</v>
      </c>
      <c r="C1143" s="508" t="s">
        <v>1261</v>
      </c>
      <c r="D1143" s="507">
        <v>50</v>
      </c>
      <c r="E1143" s="507">
        <v>3</v>
      </c>
      <c r="F1143" s="507">
        <v>400</v>
      </c>
      <c r="G1143" s="507">
        <v>45</v>
      </c>
      <c r="H1143" s="507">
        <v>6.3E-2</v>
      </c>
      <c r="I1143" s="507">
        <v>0.126</v>
      </c>
      <c r="J1143" s="507">
        <v>2.87</v>
      </c>
      <c r="K1143" s="507">
        <v>7.9000000000000001E-2</v>
      </c>
      <c r="L1143" s="510">
        <v>7.9000000000000001E-2</v>
      </c>
      <c r="M1143" s="507">
        <v>1.72</v>
      </c>
      <c r="N1143" s="507">
        <v>7.0999999999999994E-2</v>
      </c>
      <c r="O1143" s="507">
        <v>1E-3</v>
      </c>
      <c r="P1143" s="510">
        <v>0.10100000000000001</v>
      </c>
      <c r="Q1143" s="603">
        <v>0.10100000000000001</v>
      </c>
      <c r="R1143" s="603">
        <v>0.10100000000000001</v>
      </c>
      <c r="S1143" s="510">
        <v>20</v>
      </c>
      <c r="T1143" s="510"/>
      <c r="U1143" s="510"/>
      <c r="V1143" s="510"/>
      <c r="W1143" s="510"/>
      <c r="X1143" s="510"/>
      <c r="Y1143" s="510"/>
      <c r="Z1143" s="507">
        <v>5.0000000000000001E-3</v>
      </c>
      <c r="AA1143" s="507">
        <v>0.05</v>
      </c>
      <c r="AB1143" s="510"/>
      <c r="AC1143" s="507">
        <v>8.0000000000000002E-3</v>
      </c>
      <c r="AD1143" s="507">
        <v>0.42</v>
      </c>
    </row>
    <row r="1144" spans="1:30" ht="15" x14ac:dyDescent="0.2">
      <c r="A1144" s="510">
        <v>1143</v>
      </c>
      <c r="B1144" s="508" t="s">
        <v>1224</v>
      </c>
      <c r="C1144" s="508" t="s">
        <v>1262</v>
      </c>
      <c r="D1144" s="507">
        <v>50</v>
      </c>
      <c r="E1144" s="507">
        <v>3</v>
      </c>
      <c r="F1144" s="507">
        <v>400</v>
      </c>
      <c r="G1144" s="507">
        <v>53</v>
      </c>
      <c r="H1144" s="507">
        <v>6.2E-2</v>
      </c>
      <c r="I1144" s="507">
        <v>0.124</v>
      </c>
      <c r="J1144" s="507">
        <v>2.92</v>
      </c>
      <c r="K1144" s="507">
        <v>7.6999999999999999E-2</v>
      </c>
      <c r="L1144" s="510">
        <v>7.6999999999999999E-2</v>
      </c>
      <c r="M1144" s="507">
        <v>1.75</v>
      </c>
      <c r="N1144" s="507">
        <v>7.0000000000000007E-2</v>
      </c>
      <c r="O1144" s="507">
        <v>7.0000000000000001E-3</v>
      </c>
      <c r="P1144" s="510">
        <v>8.4099999999999994E-2</v>
      </c>
      <c r="Q1144" s="603">
        <v>8.4099999999999994E-2</v>
      </c>
      <c r="R1144" s="603">
        <v>8.4099999999999994E-2</v>
      </c>
      <c r="S1144" s="510">
        <v>20</v>
      </c>
      <c r="T1144" s="510"/>
      <c r="U1144" s="510"/>
      <c r="V1144" s="510"/>
      <c r="W1144" s="510"/>
      <c r="X1144" s="510"/>
      <c r="Y1144" s="510"/>
      <c r="Z1144" s="507">
        <v>5.0000000000000001E-3</v>
      </c>
      <c r="AA1144" s="507">
        <v>0.05</v>
      </c>
      <c r="AB1144" s="510"/>
      <c r="AC1144" s="507">
        <v>8.0000000000000002E-3</v>
      </c>
      <c r="AD1144" s="507">
        <v>0.43</v>
      </c>
    </row>
    <row r="1145" spans="1:30" ht="15" x14ac:dyDescent="0.2">
      <c r="A1145" s="510">
        <v>1144</v>
      </c>
      <c r="B1145" s="508" t="s">
        <v>1224</v>
      </c>
      <c r="C1145" s="508" t="s">
        <v>1263</v>
      </c>
      <c r="D1145" s="507">
        <v>50</v>
      </c>
      <c r="E1145" s="507">
        <v>3</v>
      </c>
      <c r="F1145" s="507">
        <v>400</v>
      </c>
      <c r="G1145" s="507">
        <v>60</v>
      </c>
      <c r="H1145" s="507">
        <v>5.8999999999999997E-2</v>
      </c>
      <c r="I1145" s="507">
        <v>0.11899999999999999</v>
      </c>
      <c r="J1145" s="507">
        <v>3.04</v>
      </c>
      <c r="K1145" s="507">
        <v>7.3999999999999996E-2</v>
      </c>
      <c r="L1145" s="510">
        <v>7.3999999999999996E-2</v>
      </c>
      <c r="M1145" s="507">
        <v>1.82</v>
      </c>
      <c r="N1145" s="507">
        <v>6.7000000000000004E-2</v>
      </c>
      <c r="O1145" s="507">
        <v>5.0000000000000001E-3</v>
      </c>
      <c r="P1145" s="510">
        <v>7.1099999999999997E-2</v>
      </c>
      <c r="Q1145" s="603">
        <v>7.1099999999999997E-2</v>
      </c>
      <c r="R1145" s="603">
        <v>7.1099999999999997E-2</v>
      </c>
      <c r="S1145" s="510">
        <v>20</v>
      </c>
      <c r="T1145" s="510"/>
      <c r="U1145" s="510"/>
      <c r="V1145" s="510"/>
      <c r="W1145" s="510"/>
      <c r="X1145" s="510"/>
      <c r="Y1145" s="510"/>
      <c r="Z1145" s="507">
        <v>5.0000000000000001E-3</v>
      </c>
      <c r="AA1145" s="507">
        <v>0.05</v>
      </c>
      <c r="AB1145" s="510"/>
      <c r="AC1145" s="507">
        <v>8.0000000000000002E-3</v>
      </c>
      <c r="AD1145" s="507">
        <v>0.39</v>
      </c>
    </row>
    <row r="1146" spans="1:30" ht="15" x14ac:dyDescent="0.2">
      <c r="A1146" s="510">
        <v>1145</v>
      </c>
      <c r="B1146" s="508" t="s">
        <v>1224</v>
      </c>
      <c r="C1146" s="508" t="s">
        <v>1264</v>
      </c>
      <c r="D1146" s="507">
        <v>50</v>
      </c>
      <c r="E1146" s="507">
        <v>3</v>
      </c>
      <c r="F1146" s="507">
        <v>400</v>
      </c>
      <c r="G1146" s="507">
        <v>70</v>
      </c>
      <c r="H1146" s="507">
        <v>5.7000000000000002E-2</v>
      </c>
      <c r="I1146" s="507">
        <v>0.114</v>
      </c>
      <c r="J1146" s="507">
        <v>3.1</v>
      </c>
      <c r="K1146" s="507">
        <v>7.0999999999999994E-2</v>
      </c>
      <c r="L1146" s="510">
        <v>7.0999999999999994E-2</v>
      </c>
      <c r="M1146" s="507">
        <v>1.86</v>
      </c>
      <c r="N1146" s="507">
        <v>6.4000000000000001E-2</v>
      </c>
      <c r="O1146" s="507">
        <v>8.0000000000000002E-3</v>
      </c>
      <c r="P1146" s="510">
        <v>5.8200000000000002E-2</v>
      </c>
      <c r="Q1146" s="603">
        <v>5.8200000000000002E-2</v>
      </c>
      <c r="R1146" s="603">
        <v>5.8200000000000002E-2</v>
      </c>
      <c r="S1146" s="510">
        <v>20</v>
      </c>
      <c r="T1146" s="510"/>
      <c r="U1146" s="510"/>
      <c r="V1146" s="510"/>
      <c r="W1146" s="510"/>
      <c r="X1146" s="510"/>
      <c r="Y1146" s="510"/>
      <c r="Z1146" s="507">
        <v>5.0000000000000001E-3</v>
      </c>
      <c r="AA1146" s="507">
        <v>0.05</v>
      </c>
      <c r="AB1146" s="510"/>
      <c r="AC1146" s="507">
        <v>8.0000000000000002E-3</v>
      </c>
      <c r="AD1146" s="507">
        <v>0.37</v>
      </c>
    </row>
    <row r="1147" spans="1:30" ht="15" x14ac:dyDescent="0.2">
      <c r="A1147" s="510">
        <v>1146</v>
      </c>
      <c r="B1147" s="508" t="s">
        <v>1224</v>
      </c>
      <c r="C1147" s="508" t="s">
        <v>1265</v>
      </c>
      <c r="D1147" s="507">
        <v>50</v>
      </c>
      <c r="E1147" s="507">
        <v>3</v>
      </c>
      <c r="F1147" s="507">
        <v>400</v>
      </c>
      <c r="G1147" s="507">
        <v>80</v>
      </c>
      <c r="H1147" s="507">
        <v>0.05</v>
      </c>
      <c r="I1147" s="507">
        <v>9.9000000000000005E-2</v>
      </c>
      <c r="J1147" s="507">
        <v>2.84</v>
      </c>
      <c r="K1147" s="507">
        <v>6.3E-2</v>
      </c>
      <c r="L1147" s="510">
        <v>6.3E-2</v>
      </c>
      <c r="M1147" s="507">
        <v>1.7</v>
      </c>
      <c r="N1147" s="507">
        <v>5.7000000000000002E-2</v>
      </c>
      <c r="O1147" s="507">
        <v>1E-3</v>
      </c>
      <c r="P1147" s="510">
        <v>4.5400000000000003E-2</v>
      </c>
      <c r="Q1147" s="603">
        <v>4.5400000000000003E-2</v>
      </c>
      <c r="R1147" s="603">
        <v>4.5400000000000003E-2</v>
      </c>
      <c r="S1147" s="510">
        <v>20</v>
      </c>
      <c r="T1147" s="510"/>
      <c r="U1147" s="510"/>
      <c r="V1147" s="510"/>
      <c r="W1147" s="510"/>
      <c r="X1147" s="510"/>
      <c r="Y1147" s="510"/>
      <c r="Z1147" s="507">
        <v>5.0000000000000001E-3</v>
      </c>
      <c r="AA1147" s="507">
        <v>0.05</v>
      </c>
      <c r="AB1147" s="510"/>
      <c r="AC1147" s="507">
        <v>8.0000000000000002E-3</v>
      </c>
      <c r="AD1147" s="507">
        <v>0.41</v>
      </c>
    </row>
    <row r="1148" spans="1:30" ht="15" x14ac:dyDescent="0.2">
      <c r="A1148" s="510">
        <v>1147</v>
      </c>
      <c r="B1148" s="508" t="s">
        <v>1224</v>
      </c>
      <c r="C1148" s="508" t="s">
        <v>1266</v>
      </c>
      <c r="D1148" s="507">
        <v>50</v>
      </c>
      <c r="E1148" s="507">
        <v>3</v>
      </c>
      <c r="F1148" s="507">
        <v>400</v>
      </c>
      <c r="G1148" s="507">
        <v>90</v>
      </c>
      <c r="H1148" s="507">
        <v>7.2999999999999995E-2</v>
      </c>
      <c r="I1148" s="507">
        <v>0.121</v>
      </c>
      <c r="J1148" s="507">
        <v>3.11</v>
      </c>
      <c r="K1148" s="507">
        <v>8.8999999999999996E-2</v>
      </c>
      <c r="L1148" s="510">
        <v>8.8999999999999996E-2</v>
      </c>
      <c r="M1148" s="507">
        <v>1.86</v>
      </c>
      <c r="N1148" s="507">
        <v>8.1000000000000003E-2</v>
      </c>
      <c r="O1148" s="507">
        <v>3.0000000000000001E-3</v>
      </c>
      <c r="P1148" s="510">
        <v>3.0599999999999999E-2</v>
      </c>
      <c r="Q1148" s="603">
        <v>3.0599999999999999E-2</v>
      </c>
      <c r="R1148" s="603">
        <v>3.0599999999999999E-2</v>
      </c>
      <c r="S1148" s="510">
        <v>20</v>
      </c>
      <c r="T1148" s="510"/>
      <c r="U1148" s="510"/>
      <c r="V1148" s="510"/>
      <c r="W1148" s="510"/>
      <c r="X1148" s="510"/>
      <c r="Y1148" s="510"/>
      <c r="Z1148" s="507">
        <v>0.01</v>
      </c>
      <c r="AA1148" s="507">
        <v>0.1</v>
      </c>
      <c r="AB1148" s="510"/>
      <c r="AC1148" s="507">
        <v>1.4999999999999999E-2</v>
      </c>
      <c r="AD1148" s="507">
        <v>0.4</v>
      </c>
    </row>
    <row r="1149" spans="1:30" ht="15" x14ac:dyDescent="0.2">
      <c r="A1149" s="510">
        <v>1148</v>
      </c>
      <c r="B1149" s="508" t="s">
        <v>1224</v>
      </c>
      <c r="C1149" s="508" t="s">
        <v>1267</v>
      </c>
      <c r="D1149" s="507">
        <v>50</v>
      </c>
      <c r="E1149" s="507">
        <v>3</v>
      </c>
      <c r="F1149" s="507">
        <v>400</v>
      </c>
      <c r="G1149" s="507">
        <v>105</v>
      </c>
      <c r="H1149" s="507">
        <v>8.5000000000000006E-2</v>
      </c>
      <c r="I1149" s="507">
        <v>0.14099999999999999</v>
      </c>
      <c r="J1149" s="507">
        <v>3.62</v>
      </c>
      <c r="K1149" s="507">
        <v>0.104</v>
      </c>
      <c r="L1149" s="510">
        <v>0.104</v>
      </c>
      <c r="M1149" s="507">
        <v>2.17</v>
      </c>
      <c r="N1149" s="507">
        <v>9.5000000000000001E-2</v>
      </c>
      <c r="O1149" s="507">
        <v>5.0000000000000001E-3</v>
      </c>
      <c r="P1149" s="510">
        <v>3.0700000000000002E-2</v>
      </c>
      <c r="Q1149" s="603">
        <v>3.0700000000000002E-2</v>
      </c>
      <c r="R1149" s="603">
        <v>3.0700000000000002E-2</v>
      </c>
      <c r="S1149" s="510">
        <v>20</v>
      </c>
      <c r="T1149" s="510"/>
      <c r="U1149" s="510"/>
      <c r="V1149" s="510"/>
      <c r="W1149" s="510"/>
      <c r="X1149" s="510"/>
      <c r="Y1149" s="510"/>
      <c r="Z1149" s="507">
        <v>0.01</v>
      </c>
      <c r="AA1149" s="507">
        <v>0.1</v>
      </c>
      <c r="AB1149" s="510"/>
      <c r="AC1149" s="507">
        <v>1.4999999999999999E-2</v>
      </c>
      <c r="AD1149" s="507">
        <v>0.35</v>
      </c>
    </row>
    <row r="1150" spans="1:30" ht="15" x14ac:dyDescent="0.2">
      <c r="A1150" s="510">
        <v>1149</v>
      </c>
      <c r="B1150" s="508" t="s">
        <v>1224</v>
      </c>
      <c r="C1150" s="508" t="s">
        <v>1268</v>
      </c>
      <c r="D1150" s="507">
        <v>50</v>
      </c>
      <c r="E1150" s="507">
        <v>3</v>
      </c>
      <c r="F1150" s="507">
        <v>400</v>
      </c>
      <c r="G1150" s="507">
        <v>125</v>
      </c>
      <c r="H1150" s="507">
        <v>7.9000000000000001E-2</v>
      </c>
      <c r="I1150" s="507">
        <v>0.13200000000000001</v>
      </c>
      <c r="J1150" s="507">
        <v>3.63</v>
      </c>
      <c r="K1150" s="507">
        <v>9.6000000000000002E-2</v>
      </c>
      <c r="L1150" s="510">
        <v>9.6000000000000002E-2</v>
      </c>
      <c r="M1150" s="507">
        <v>2.1800000000000002</v>
      </c>
      <c r="N1150" s="507">
        <v>8.7999999999999995E-2</v>
      </c>
      <c r="O1150" s="507">
        <v>7.0000000000000001E-3</v>
      </c>
      <c r="P1150" s="510">
        <v>2.3900000000000001E-2</v>
      </c>
      <c r="Q1150" s="603">
        <v>2.3900000000000001E-2</v>
      </c>
      <c r="R1150" s="603">
        <v>2.3900000000000001E-2</v>
      </c>
      <c r="S1150" s="510">
        <v>20</v>
      </c>
      <c r="T1150" s="510"/>
      <c r="U1150" s="510"/>
      <c r="V1150" s="510"/>
      <c r="W1150" s="510"/>
      <c r="X1150" s="510"/>
      <c r="Y1150" s="510"/>
      <c r="Z1150" s="507">
        <v>0.01</v>
      </c>
      <c r="AA1150" s="507">
        <v>0.1</v>
      </c>
      <c r="AB1150" s="510"/>
      <c r="AC1150" s="507">
        <v>1.4999999999999999E-2</v>
      </c>
      <c r="AD1150" s="507">
        <v>0.33</v>
      </c>
    </row>
    <row r="1151" spans="1:30" ht="15" x14ac:dyDescent="0.2">
      <c r="A1151" s="510">
        <v>1150</v>
      </c>
      <c r="B1151" s="508" t="s">
        <v>1224</v>
      </c>
      <c r="C1151" s="508" t="s">
        <v>1269</v>
      </c>
      <c r="D1151" s="507">
        <v>50</v>
      </c>
      <c r="E1151" s="507">
        <v>3</v>
      </c>
      <c r="F1151" s="507">
        <v>400</v>
      </c>
      <c r="G1151" s="507">
        <v>135</v>
      </c>
      <c r="H1151" s="507">
        <v>8.5999999999999993E-2</v>
      </c>
      <c r="I1151" s="507">
        <v>0.14299999999999999</v>
      </c>
      <c r="J1151" s="507">
        <v>3.92</v>
      </c>
      <c r="K1151" s="507">
        <v>0.10299999999999999</v>
      </c>
      <c r="L1151" s="510">
        <v>0.10299999999999999</v>
      </c>
      <c r="M1151" s="507">
        <v>2.35</v>
      </c>
      <c r="N1151" s="507">
        <v>9.5000000000000001E-2</v>
      </c>
      <c r="O1151" s="507">
        <v>8.9999999999999993E-3</v>
      </c>
      <c r="P1151" s="510">
        <v>2.3900000000000001E-2</v>
      </c>
      <c r="Q1151" s="603">
        <v>2.3900000000000001E-2</v>
      </c>
      <c r="R1151" s="603">
        <v>2.3900000000000001E-2</v>
      </c>
      <c r="S1151" s="510">
        <v>20</v>
      </c>
      <c r="T1151" s="510"/>
      <c r="U1151" s="510"/>
      <c r="V1151" s="510"/>
      <c r="W1151" s="510"/>
      <c r="X1151" s="510"/>
      <c r="Y1151" s="510"/>
      <c r="Z1151" s="507">
        <v>0.01</v>
      </c>
      <c r="AA1151" s="507">
        <v>0.1</v>
      </c>
      <c r="AB1151" s="510"/>
      <c r="AC1151" s="507">
        <v>1.4999999999999999E-2</v>
      </c>
      <c r="AD1151" s="507">
        <v>0.31</v>
      </c>
    </row>
    <row r="1152" spans="1:30" ht="15" x14ac:dyDescent="0.2">
      <c r="A1152" s="510">
        <v>1151</v>
      </c>
      <c r="B1152" s="508" t="s">
        <v>1224</v>
      </c>
      <c r="C1152" s="508" t="s">
        <v>1270</v>
      </c>
      <c r="D1152" s="507">
        <v>50</v>
      </c>
      <c r="E1152" s="507">
        <v>3</v>
      </c>
      <c r="F1152" s="507">
        <v>400</v>
      </c>
      <c r="G1152" s="507">
        <v>150</v>
      </c>
      <c r="H1152" s="507">
        <v>6.6000000000000003E-2</v>
      </c>
      <c r="I1152" s="507">
        <v>0.11</v>
      </c>
      <c r="J1152" s="507">
        <v>3.17</v>
      </c>
      <c r="K1152" s="507">
        <v>7.8E-2</v>
      </c>
      <c r="L1152" s="510">
        <v>7.8E-2</v>
      </c>
      <c r="M1152" s="507">
        <v>1.9</v>
      </c>
      <c r="N1152" s="507">
        <v>7.2999999999999995E-2</v>
      </c>
      <c r="O1152" s="507">
        <v>1E-3</v>
      </c>
      <c r="P1152" s="510">
        <v>1.6500000000000001E-2</v>
      </c>
      <c r="Q1152" s="603">
        <v>1.6500000000000001E-2</v>
      </c>
      <c r="R1152" s="603">
        <v>1.6500000000000001E-2</v>
      </c>
      <c r="S1152" s="510">
        <v>20</v>
      </c>
      <c r="T1152" s="510"/>
      <c r="U1152" s="510"/>
      <c r="V1152" s="510"/>
      <c r="W1152" s="510"/>
      <c r="X1152" s="510"/>
      <c r="Y1152" s="510"/>
      <c r="Z1152" s="507">
        <v>0.01</v>
      </c>
      <c r="AA1152" s="507">
        <v>0.1</v>
      </c>
      <c r="AB1152" s="510"/>
      <c r="AC1152" s="507">
        <v>1.4999999999999999E-2</v>
      </c>
      <c r="AD1152" s="507">
        <v>0.42</v>
      </c>
    </row>
    <row r="1153" spans="1:30" ht="15" x14ac:dyDescent="0.2">
      <c r="A1153" s="510">
        <v>1152</v>
      </c>
      <c r="B1153" s="508" t="s">
        <v>1224</v>
      </c>
      <c r="C1153" s="508" t="s">
        <v>1271</v>
      </c>
      <c r="D1153" s="507">
        <v>50</v>
      </c>
      <c r="E1153" s="507">
        <v>3</v>
      </c>
      <c r="F1153" s="507">
        <v>400</v>
      </c>
      <c r="G1153" s="507">
        <v>165</v>
      </c>
      <c r="H1153" s="507">
        <v>6.2E-2</v>
      </c>
      <c r="I1153" s="507">
        <v>0.10299999999999999</v>
      </c>
      <c r="J1153" s="507">
        <v>3.06</v>
      </c>
      <c r="K1153" s="507">
        <v>7.1999999999999995E-2</v>
      </c>
      <c r="L1153" s="510">
        <v>7.1999999999999995E-2</v>
      </c>
      <c r="M1153" s="507">
        <v>1.84</v>
      </c>
      <c r="N1153" s="507">
        <v>6.7000000000000004E-2</v>
      </c>
      <c r="O1153" s="507">
        <v>8.0000000000000002E-3</v>
      </c>
      <c r="P1153" s="510">
        <v>1.38E-2</v>
      </c>
      <c r="Q1153" s="603">
        <v>1.38E-2</v>
      </c>
      <c r="R1153" s="603">
        <v>1.38E-2</v>
      </c>
      <c r="S1153" s="510">
        <v>20</v>
      </c>
      <c r="T1153" s="510"/>
      <c r="U1153" s="510"/>
      <c r="V1153" s="510"/>
      <c r="W1153" s="510"/>
      <c r="X1153" s="510"/>
      <c r="Y1153" s="510"/>
      <c r="Z1153" s="507">
        <v>0.01</v>
      </c>
      <c r="AA1153" s="507">
        <v>0.1</v>
      </c>
      <c r="AB1153" s="510"/>
      <c r="AC1153" s="507">
        <v>1.4999999999999999E-2</v>
      </c>
      <c r="AD1153" s="507">
        <v>0.43</v>
      </c>
    </row>
    <row r="1154" spans="1:30" ht="15" x14ac:dyDescent="0.2">
      <c r="A1154" s="510">
        <v>1153</v>
      </c>
      <c r="B1154" s="508" t="s">
        <v>1224</v>
      </c>
      <c r="C1154" s="508" t="s">
        <v>1272</v>
      </c>
      <c r="D1154" s="507">
        <v>50</v>
      </c>
      <c r="E1154" s="507">
        <v>3</v>
      </c>
      <c r="F1154" s="507">
        <v>400</v>
      </c>
      <c r="G1154" s="507">
        <v>350</v>
      </c>
      <c r="H1154" s="507">
        <v>9.2999999999999999E-2</v>
      </c>
      <c r="I1154" s="507">
        <v>0.11600000000000001</v>
      </c>
      <c r="J1154" s="507">
        <v>2.19</v>
      </c>
      <c r="K1154" s="507">
        <v>0.112</v>
      </c>
      <c r="L1154" s="510">
        <v>0.112</v>
      </c>
      <c r="M1154" s="507">
        <v>1.31</v>
      </c>
      <c r="N1154" s="507">
        <v>0.10299999999999999</v>
      </c>
      <c r="O1154" s="507">
        <v>5.0000000000000001E-3</v>
      </c>
      <c r="P1154" s="510">
        <v>0.01</v>
      </c>
      <c r="Q1154" s="603">
        <v>0.01</v>
      </c>
      <c r="R1154" s="603">
        <v>0.01</v>
      </c>
      <c r="S1154" s="510">
        <v>20</v>
      </c>
      <c r="T1154" s="510"/>
      <c r="U1154" s="510"/>
      <c r="V1154" s="510"/>
      <c r="W1154" s="510"/>
      <c r="X1154" s="510"/>
      <c r="Y1154" s="510"/>
      <c r="Z1154" s="507">
        <v>0.01</v>
      </c>
      <c r="AA1154" s="507">
        <v>0.1</v>
      </c>
      <c r="AB1154" s="510"/>
      <c r="AC1154" s="507">
        <v>1.4999999999999999E-2</v>
      </c>
      <c r="AD1154" s="507">
        <v>0.59</v>
      </c>
    </row>
    <row r="1155" spans="1:30" ht="15" x14ac:dyDescent="0.2">
      <c r="A1155" s="510">
        <v>1154</v>
      </c>
      <c r="B1155" s="508" t="s">
        <v>1224</v>
      </c>
      <c r="C1155" s="508" t="s">
        <v>1273</v>
      </c>
      <c r="D1155" s="507">
        <v>50</v>
      </c>
      <c r="E1155" s="507">
        <v>3</v>
      </c>
      <c r="F1155" s="507">
        <v>400</v>
      </c>
      <c r="G1155" s="507">
        <v>435</v>
      </c>
      <c r="H1155" s="507">
        <v>7.0000000000000007E-2</v>
      </c>
      <c r="I1155" s="507">
        <v>8.7999999999999995E-2</v>
      </c>
      <c r="J1155" s="507">
        <v>1.81</v>
      </c>
      <c r="K1155" s="507">
        <v>7.8E-2</v>
      </c>
      <c r="L1155" s="510">
        <v>7.8E-2</v>
      </c>
      <c r="M1155" s="507">
        <v>1.08</v>
      </c>
      <c r="N1155" s="507">
        <v>7.4999999999999997E-2</v>
      </c>
      <c r="O1155" s="507">
        <v>4.0000000000000001E-3</v>
      </c>
      <c r="P1155" s="510">
        <v>5.8999999999999999E-3</v>
      </c>
      <c r="Q1155" s="603">
        <v>5.8999999999999999E-3</v>
      </c>
      <c r="R1155" s="603">
        <v>5.8999999999999999E-3</v>
      </c>
      <c r="S1155" s="510">
        <v>20</v>
      </c>
      <c r="T1155" s="510"/>
      <c r="U1155" s="510"/>
      <c r="V1155" s="510"/>
      <c r="W1155" s="510"/>
      <c r="X1155" s="510"/>
      <c r="Y1155" s="510"/>
      <c r="Z1155" s="507">
        <v>0.01</v>
      </c>
      <c r="AA1155" s="507">
        <v>0.1</v>
      </c>
      <c r="AB1155" s="510"/>
      <c r="AC1155" s="507">
        <v>1.4999999999999999E-2</v>
      </c>
      <c r="AD1155" s="507">
        <v>0.71</v>
      </c>
    </row>
    <row r="1156" spans="1:30" ht="15" x14ac:dyDescent="0.2">
      <c r="A1156" s="510">
        <v>1155</v>
      </c>
      <c r="B1156" s="508" t="s">
        <v>1224</v>
      </c>
      <c r="C1156" s="508" t="s">
        <v>1274</v>
      </c>
      <c r="D1156" s="507">
        <v>50</v>
      </c>
      <c r="E1156" s="507">
        <v>3</v>
      </c>
      <c r="F1156" s="507">
        <v>400</v>
      </c>
      <c r="G1156" s="507">
        <v>530</v>
      </c>
      <c r="H1156" s="507">
        <v>6.9000000000000006E-2</v>
      </c>
      <c r="I1156" s="507">
        <v>8.6999999999999994E-2</v>
      </c>
      <c r="J1156" s="507">
        <v>1.83</v>
      </c>
      <c r="K1156" s="507">
        <v>7.4999999999999997E-2</v>
      </c>
      <c r="L1156" s="510">
        <v>7.4999999999999997E-2</v>
      </c>
      <c r="M1156" s="507">
        <v>1.1000000000000001</v>
      </c>
      <c r="N1156" s="507">
        <v>7.2999999999999995E-2</v>
      </c>
      <c r="O1156" s="507">
        <v>5.0000000000000001E-3</v>
      </c>
      <c r="P1156" s="510">
        <v>4.7000000000000002E-3</v>
      </c>
      <c r="Q1156" s="603">
        <v>4.7000000000000002E-3</v>
      </c>
      <c r="R1156" s="603">
        <v>4.7000000000000002E-3</v>
      </c>
      <c r="S1156" s="510">
        <v>20</v>
      </c>
      <c r="T1156" s="510"/>
      <c r="U1156" s="510"/>
      <c r="V1156" s="510"/>
      <c r="W1156" s="510"/>
      <c r="X1156" s="510"/>
      <c r="Y1156" s="510"/>
      <c r="Z1156" s="507">
        <v>0.01</v>
      </c>
      <c r="AA1156" s="507">
        <v>0.1</v>
      </c>
      <c r="AB1156" s="510"/>
      <c r="AC1156" s="507">
        <v>1.4999999999999999E-2</v>
      </c>
      <c r="AD1156" s="507">
        <v>0.7</v>
      </c>
    </row>
    <row r="1157" spans="1:30" ht="15" x14ac:dyDescent="0.2">
      <c r="A1157" s="510">
        <v>1156</v>
      </c>
      <c r="B1157" s="508" t="s">
        <v>1224</v>
      </c>
      <c r="C1157" s="508" t="s">
        <v>1275</v>
      </c>
      <c r="D1157" s="507">
        <v>50</v>
      </c>
      <c r="E1157" s="507">
        <v>3</v>
      </c>
      <c r="F1157" s="507">
        <v>400</v>
      </c>
      <c r="G1157" s="507">
        <v>1040</v>
      </c>
      <c r="H1157" s="507">
        <v>0.18</v>
      </c>
      <c r="I1157" s="507">
        <v>0.20799999999999999</v>
      </c>
      <c r="J1157" s="507">
        <v>3.94</v>
      </c>
      <c r="K1157" s="507">
        <v>0.186</v>
      </c>
      <c r="L1157" s="510">
        <v>0.186</v>
      </c>
      <c r="M1157" s="507">
        <v>2.36</v>
      </c>
      <c r="N1157" s="507">
        <v>0.182</v>
      </c>
      <c r="O1157" s="507">
        <v>3.6999999999999998E-2</v>
      </c>
      <c r="P1157" s="510">
        <v>3.3E-3</v>
      </c>
      <c r="Q1157" s="603">
        <v>3.3E-3</v>
      </c>
      <c r="R1157" s="603">
        <v>3.3E-3</v>
      </c>
      <c r="S1157" s="510">
        <v>20</v>
      </c>
      <c r="T1157" s="510"/>
      <c r="U1157" s="510"/>
      <c r="V1157" s="510"/>
      <c r="W1157" s="510"/>
      <c r="X1157" s="510"/>
      <c r="Y1157" s="510"/>
      <c r="Z1157" s="507">
        <v>1.7999999999999999E-2</v>
      </c>
      <c r="AA1157" s="507">
        <v>0.18</v>
      </c>
      <c r="AB1157" s="510"/>
      <c r="AC1157" s="507">
        <v>2.7E-2</v>
      </c>
      <c r="AD1157" s="507">
        <v>0.3</v>
      </c>
    </row>
    <row r="1158" spans="1:30" ht="15" x14ac:dyDescent="0.2">
      <c r="A1158" s="510">
        <v>1157</v>
      </c>
      <c r="B1158" s="508" t="s">
        <v>1224</v>
      </c>
      <c r="C1158" s="508" t="s">
        <v>1276</v>
      </c>
      <c r="D1158" s="507">
        <v>50</v>
      </c>
      <c r="E1158" s="507">
        <v>3</v>
      </c>
      <c r="F1158" s="507">
        <v>400</v>
      </c>
      <c r="G1158" s="507">
        <v>1250</v>
      </c>
      <c r="H1158" s="507">
        <v>0.16500000000000001</v>
      </c>
      <c r="I1158" s="507">
        <v>0.19400000000000001</v>
      </c>
      <c r="J1158" s="507">
        <v>3.92</v>
      </c>
      <c r="K1158" s="507">
        <v>0.17299999999999999</v>
      </c>
      <c r="L1158" s="510">
        <v>0.17299999999999999</v>
      </c>
      <c r="M1158" s="507">
        <v>2.35</v>
      </c>
      <c r="N1158" s="507">
        <v>0.16900000000000001</v>
      </c>
      <c r="O1158" s="507">
        <v>3.5999999999999997E-2</v>
      </c>
      <c r="P1158" s="510">
        <v>2.5999999999999999E-3</v>
      </c>
      <c r="Q1158" s="603">
        <v>2.5999999999999999E-3</v>
      </c>
      <c r="R1158" s="603">
        <v>2.5999999999999999E-3</v>
      </c>
      <c r="S1158" s="510">
        <v>20</v>
      </c>
      <c r="T1158" s="510"/>
      <c r="U1158" s="510"/>
      <c r="V1158" s="510"/>
      <c r="W1158" s="510"/>
      <c r="X1158" s="510"/>
      <c r="Y1158" s="510"/>
      <c r="Z1158" s="507">
        <v>1.7999999999999999E-2</v>
      </c>
      <c r="AA1158" s="507">
        <v>0.18</v>
      </c>
      <c r="AB1158" s="510"/>
      <c r="AC1158" s="507">
        <v>2.7E-2</v>
      </c>
      <c r="AD1158" s="507">
        <v>0.31</v>
      </c>
    </row>
    <row r="1159" spans="1:30" ht="15" x14ac:dyDescent="0.2">
      <c r="A1159" s="510">
        <v>1158</v>
      </c>
      <c r="B1159" s="508" t="s">
        <v>1224</v>
      </c>
      <c r="C1159" s="508" t="s">
        <v>1277</v>
      </c>
      <c r="D1159" s="507">
        <v>50</v>
      </c>
      <c r="E1159" s="507">
        <v>3</v>
      </c>
      <c r="F1159" s="507">
        <v>400</v>
      </c>
      <c r="G1159" s="507">
        <v>1350</v>
      </c>
      <c r="H1159" s="507">
        <v>0.14799999999999999</v>
      </c>
      <c r="I1159" s="507">
        <v>0.17399999999999999</v>
      </c>
      <c r="J1159" s="507">
        <v>3.64</v>
      </c>
      <c r="K1159" s="507">
        <v>0.155</v>
      </c>
      <c r="L1159" s="510">
        <v>0.155</v>
      </c>
      <c r="M1159" s="507">
        <v>2.1800000000000002</v>
      </c>
      <c r="N1159" s="507">
        <v>0.152</v>
      </c>
      <c r="O1159" s="507">
        <v>3.5999999999999997E-2</v>
      </c>
      <c r="P1159" s="510">
        <v>2.0999999999999999E-3</v>
      </c>
      <c r="Q1159" s="603">
        <v>2.0999999999999999E-3</v>
      </c>
      <c r="R1159" s="603">
        <v>2.0999999999999999E-3</v>
      </c>
      <c r="S1159" s="510">
        <v>20</v>
      </c>
      <c r="T1159" s="510"/>
      <c r="U1159" s="510"/>
      <c r="V1159" s="510"/>
      <c r="W1159" s="510"/>
      <c r="X1159" s="510"/>
      <c r="Y1159" s="510"/>
      <c r="Z1159" s="507">
        <v>1.7999999999999999E-2</v>
      </c>
      <c r="AA1159" s="507">
        <v>0.18</v>
      </c>
      <c r="AB1159" s="510"/>
      <c r="AC1159" s="507">
        <v>2.7E-2</v>
      </c>
      <c r="AD1159" s="507">
        <v>0.34</v>
      </c>
    </row>
    <row r="1160" spans="1:30" ht="15" x14ac:dyDescent="0.2">
      <c r="A1160" s="510">
        <v>1159</v>
      </c>
      <c r="B1160" s="508" t="s">
        <v>1224</v>
      </c>
      <c r="C1160" s="508" t="s">
        <v>1278</v>
      </c>
      <c r="D1160" s="507">
        <v>50</v>
      </c>
      <c r="E1160" s="507">
        <v>3</v>
      </c>
      <c r="F1160" s="507">
        <v>400</v>
      </c>
      <c r="G1160" s="507">
        <v>1500</v>
      </c>
      <c r="H1160" s="507">
        <v>0.14799999999999999</v>
      </c>
      <c r="I1160" s="507">
        <v>0.17399999999999999</v>
      </c>
      <c r="J1160" s="507">
        <v>3.78</v>
      </c>
      <c r="K1160" s="507">
        <v>0.154</v>
      </c>
      <c r="L1160" s="510">
        <v>0.154</v>
      </c>
      <c r="M1160" s="507">
        <v>2.27</v>
      </c>
      <c r="N1160" s="507">
        <v>0.151</v>
      </c>
      <c r="O1160" s="507">
        <v>3.3000000000000002E-2</v>
      </c>
      <c r="P1160" s="510">
        <v>1.9E-3</v>
      </c>
      <c r="Q1160" s="603">
        <v>1.9E-3</v>
      </c>
      <c r="R1160" s="603">
        <v>1.9E-3</v>
      </c>
      <c r="S1160" s="510">
        <v>20</v>
      </c>
      <c r="T1160" s="510"/>
      <c r="U1160" s="510"/>
      <c r="V1160" s="510"/>
      <c r="W1160" s="510"/>
      <c r="X1160" s="510"/>
      <c r="Y1160" s="510"/>
      <c r="Z1160" s="507">
        <v>1.7999999999999999E-2</v>
      </c>
      <c r="AA1160" s="507">
        <v>0.18</v>
      </c>
      <c r="AB1160" s="510"/>
      <c r="AC1160" s="507">
        <v>2.7E-2</v>
      </c>
      <c r="AD1160" s="507">
        <v>0.31</v>
      </c>
    </row>
    <row r="1161" spans="1:30" ht="15" x14ac:dyDescent="0.2">
      <c r="A1161" s="510">
        <v>1160</v>
      </c>
      <c r="B1161" s="508" t="s">
        <v>1224</v>
      </c>
      <c r="C1161" s="508" t="s">
        <v>1279</v>
      </c>
      <c r="D1161" s="507">
        <v>50</v>
      </c>
      <c r="E1161" s="507">
        <v>3</v>
      </c>
      <c r="F1161" s="507">
        <v>400</v>
      </c>
      <c r="G1161" s="507">
        <v>1640</v>
      </c>
      <c r="H1161" s="507">
        <v>0.13600000000000001</v>
      </c>
      <c r="I1161" s="507">
        <v>0.16</v>
      </c>
      <c r="J1161" s="507">
        <v>3.62</v>
      </c>
      <c r="K1161" s="507">
        <v>0.14199999999999999</v>
      </c>
      <c r="L1161" s="510">
        <v>0.14199999999999999</v>
      </c>
      <c r="M1161" s="507">
        <v>2.17</v>
      </c>
      <c r="N1161" s="507">
        <v>0.13900000000000001</v>
      </c>
      <c r="O1161" s="507">
        <v>3.1E-2</v>
      </c>
      <c r="P1161" s="510">
        <v>1.6000000000000001E-3</v>
      </c>
      <c r="Q1161" s="603">
        <v>1.6000000000000001E-3</v>
      </c>
      <c r="R1161" s="603">
        <v>1.6000000000000001E-3</v>
      </c>
      <c r="S1161" s="510">
        <v>20</v>
      </c>
      <c r="T1161" s="510"/>
      <c r="U1161" s="510"/>
      <c r="V1161" s="510"/>
      <c r="W1161" s="510"/>
      <c r="X1161" s="510"/>
      <c r="Y1161" s="510"/>
      <c r="Z1161" s="507">
        <v>1.7999999999999999E-2</v>
      </c>
      <c r="AA1161" s="507">
        <v>0.18</v>
      </c>
      <c r="AB1161" s="510"/>
      <c r="AC1161" s="507">
        <v>2.7E-2</v>
      </c>
      <c r="AD1161" s="507">
        <v>0.33</v>
      </c>
    </row>
    <row r="1162" spans="1:30" ht="15" x14ac:dyDescent="0.2">
      <c r="A1162" s="510">
        <v>1161</v>
      </c>
      <c r="B1162" s="508" t="s">
        <v>1224</v>
      </c>
      <c r="C1162" s="508" t="s">
        <v>1280</v>
      </c>
      <c r="D1162" s="507">
        <v>50</v>
      </c>
      <c r="E1162" s="507">
        <v>3</v>
      </c>
      <c r="F1162" s="507">
        <v>400</v>
      </c>
      <c r="G1162" s="507">
        <v>1860</v>
      </c>
      <c r="H1162" s="507">
        <v>0.14799999999999999</v>
      </c>
      <c r="I1162" s="507">
        <v>0.28399999999999997</v>
      </c>
      <c r="J1162" s="507">
        <v>3.74</v>
      </c>
      <c r="K1162" s="507">
        <v>0.185</v>
      </c>
      <c r="L1162" s="510">
        <v>0.185</v>
      </c>
      <c r="M1162" s="507">
        <v>2.2400000000000002</v>
      </c>
      <c r="N1162" s="507">
        <v>0.16600000000000001</v>
      </c>
      <c r="O1162" s="507">
        <v>3.5000000000000003E-2</v>
      </c>
      <c r="P1162" s="510">
        <v>1.1999999999999999E-3</v>
      </c>
      <c r="Q1162" s="603">
        <v>1.1999999999999999E-3</v>
      </c>
      <c r="R1162" s="603">
        <v>1.1999999999999999E-3</v>
      </c>
      <c r="S1162" s="510">
        <v>20</v>
      </c>
      <c r="T1162" s="510"/>
      <c r="U1162" s="510"/>
      <c r="V1162" s="510"/>
      <c r="W1162" s="510"/>
      <c r="X1162" s="510"/>
      <c r="Y1162" s="510"/>
      <c r="Z1162" s="507">
        <v>2.1999999999999999E-2</v>
      </c>
      <c r="AA1162" s="507">
        <v>0.23699999999999999</v>
      </c>
      <c r="AB1162" s="510"/>
      <c r="AC1162" s="507">
        <v>3.9E-2</v>
      </c>
      <c r="AD1162" s="507">
        <v>0.33</v>
      </c>
    </row>
    <row r="1163" spans="1:30" ht="15" x14ac:dyDescent="0.2">
      <c r="A1163" s="510">
        <v>1162</v>
      </c>
      <c r="B1163" s="508" t="s">
        <v>1224</v>
      </c>
      <c r="C1163" s="508" t="s">
        <v>1281</v>
      </c>
      <c r="D1163" s="507">
        <v>50</v>
      </c>
      <c r="E1163" s="507">
        <v>3</v>
      </c>
      <c r="F1163" s="507">
        <v>400</v>
      </c>
      <c r="G1163" s="507">
        <v>2050</v>
      </c>
      <c r="H1163" s="507">
        <v>0.14000000000000001</v>
      </c>
      <c r="I1163" s="507">
        <v>0.26800000000000002</v>
      </c>
      <c r="J1163" s="507">
        <v>3.57</v>
      </c>
      <c r="K1163" s="507">
        <v>0.17499999999999999</v>
      </c>
      <c r="L1163" s="510">
        <v>0.17499999999999999</v>
      </c>
      <c r="M1163" s="507">
        <v>2.14</v>
      </c>
      <c r="N1163" s="507">
        <v>0.157</v>
      </c>
      <c r="O1163" s="507">
        <v>3.3000000000000002E-2</v>
      </c>
      <c r="P1163" s="510">
        <v>1E-3</v>
      </c>
      <c r="Q1163" s="603">
        <v>1E-3</v>
      </c>
      <c r="R1163" s="603">
        <v>1E-3</v>
      </c>
      <c r="S1163" s="510">
        <v>20</v>
      </c>
      <c r="T1163" s="510"/>
      <c r="U1163" s="510"/>
      <c r="V1163" s="510"/>
      <c r="W1163" s="510"/>
      <c r="X1163" s="510"/>
      <c r="Y1163" s="510"/>
      <c r="Z1163" s="507">
        <v>2.3E-2</v>
      </c>
      <c r="AA1163" s="507">
        <v>0.245</v>
      </c>
      <c r="AB1163" s="510"/>
      <c r="AC1163" s="507">
        <v>4.1000000000000002E-2</v>
      </c>
      <c r="AD1163" s="507">
        <v>0.35</v>
      </c>
    </row>
    <row r="1164" spans="1:30" ht="15" x14ac:dyDescent="0.2">
      <c r="A1164" s="510">
        <v>1163</v>
      </c>
      <c r="B1164" s="508" t="s">
        <v>1224</v>
      </c>
      <c r="C1164" s="508" t="s">
        <v>1282</v>
      </c>
      <c r="D1164" s="507">
        <v>50</v>
      </c>
      <c r="E1164" s="507">
        <v>3</v>
      </c>
      <c r="F1164" s="507">
        <v>400</v>
      </c>
      <c r="G1164" s="507">
        <v>2160</v>
      </c>
      <c r="H1164" s="507">
        <v>0.125</v>
      </c>
      <c r="I1164" s="507">
        <v>0.23899999999999999</v>
      </c>
      <c r="J1164" s="507">
        <v>3.21</v>
      </c>
      <c r="K1164" s="507">
        <v>0.156</v>
      </c>
      <c r="L1164" s="510">
        <v>0.156</v>
      </c>
      <c r="M1164" s="507">
        <v>1.93</v>
      </c>
      <c r="N1164" s="507">
        <v>0.14000000000000001</v>
      </c>
      <c r="O1164" s="507">
        <v>2.9000000000000001E-2</v>
      </c>
      <c r="P1164" s="510">
        <v>6.9999999999999999E-4</v>
      </c>
      <c r="Q1164" s="603">
        <v>6.9999999999999999E-4</v>
      </c>
      <c r="R1164" s="603">
        <v>6.9999999999999999E-4</v>
      </c>
      <c r="S1164" s="510">
        <v>20</v>
      </c>
      <c r="T1164" s="510"/>
      <c r="U1164" s="510"/>
      <c r="V1164" s="510"/>
      <c r="W1164" s="510"/>
      <c r="X1164" s="510"/>
      <c r="Y1164" s="510"/>
      <c r="Z1164" s="507">
        <v>2.4E-2</v>
      </c>
      <c r="AA1164" s="507">
        <v>0.254</v>
      </c>
      <c r="AB1164" s="510"/>
      <c r="AC1164" s="507">
        <v>4.4999999999999998E-2</v>
      </c>
      <c r="AD1164" s="507">
        <v>0.39</v>
      </c>
    </row>
    <row r="1165" spans="1:30" ht="15" x14ac:dyDescent="0.2">
      <c r="A1165" s="510">
        <v>1164</v>
      </c>
      <c r="B1165" s="508" t="s">
        <v>1224</v>
      </c>
      <c r="C1165" s="508" t="s">
        <v>1283</v>
      </c>
      <c r="D1165" s="507">
        <v>50</v>
      </c>
      <c r="E1165" s="507">
        <v>3</v>
      </c>
      <c r="F1165" s="507">
        <v>400</v>
      </c>
      <c r="G1165" s="507">
        <v>2250</v>
      </c>
      <c r="H1165" s="507">
        <v>0.106</v>
      </c>
      <c r="I1165" s="507">
        <v>0.20399999999999999</v>
      </c>
      <c r="J1165" s="507">
        <v>2.78</v>
      </c>
      <c r="K1165" s="507">
        <v>0.13300000000000001</v>
      </c>
      <c r="L1165" s="510">
        <v>0.13300000000000001</v>
      </c>
      <c r="M1165" s="507">
        <v>1.67</v>
      </c>
      <c r="N1165" s="507">
        <v>0.12</v>
      </c>
      <c r="O1165" s="507">
        <v>2.5000000000000001E-2</v>
      </c>
      <c r="P1165" s="510">
        <v>5.9999999999999995E-4</v>
      </c>
      <c r="Q1165" s="603">
        <v>5.9999999999999995E-4</v>
      </c>
      <c r="R1165" s="603">
        <v>5.9999999999999995E-4</v>
      </c>
      <c r="S1165" s="510">
        <v>20</v>
      </c>
      <c r="T1165" s="510"/>
      <c r="U1165" s="510"/>
      <c r="V1165" s="510"/>
      <c r="W1165" s="510"/>
      <c r="X1165" s="510"/>
      <c r="Y1165" s="510"/>
      <c r="Z1165" s="507">
        <v>2.5999999999999999E-2</v>
      </c>
      <c r="AA1165" s="507">
        <v>0.26300000000000001</v>
      </c>
      <c r="AB1165" s="510"/>
      <c r="AC1165" s="507">
        <v>4.9000000000000002E-2</v>
      </c>
      <c r="AD1165" s="507">
        <v>0.45</v>
      </c>
    </row>
    <row r="1166" spans="1:30" ht="15" x14ac:dyDescent="0.2">
      <c r="A1166" s="510">
        <v>1165</v>
      </c>
      <c r="B1166" s="508" t="s">
        <v>1224</v>
      </c>
      <c r="C1166" s="508" t="s">
        <v>1284</v>
      </c>
      <c r="D1166" s="507">
        <v>50</v>
      </c>
      <c r="E1166" s="507">
        <v>3</v>
      </c>
      <c r="F1166" s="507">
        <v>400</v>
      </c>
      <c r="G1166" s="507">
        <v>10</v>
      </c>
      <c r="H1166" s="507">
        <v>8.5999999999999993E-2</v>
      </c>
      <c r="I1166" s="507">
        <v>0.17199999999999999</v>
      </c>
      <c r="J1166" s="507">
        <v>1.67</v>
      </c>
      <c r="K1166" s="507">
        <v>0.161</v>
      </c>
      <c r="L1166" s="510">
        <v>0.161</v>
      </c>
      <c r="M1166" s="507">
        <v>1</v>
      </c>
      <c r="N1166" s="507">
        <v>0.124</v>
      </c>
      <c r="O1166" s="507">
        <v>1E-3</v>
      </c>
      <c r="P1166" s="510">
        <v>0.57399999999999995</v>
      </c>
      <c r="Q1166" s="603">
        <v>0.57399999999999995</v>
      </c>
      <c r="R1166" s="603">
        <v>0.57399999999999995</v>
      </c>
      <c r="S1166" s="510">
        <v>20</v>
      </c>
      <c r="T1166" s="510"/>
      <c r="U1166" s="510"/>
      <c r="V1166" s="510"/>
      <c r="W1166" s="510"/>
      <c r="X1166" s="510"/>
      <c r="Y1166" s="510"/>
      <c r="Z1166" s="507">
        <v>7.0000000000000001E-3</v>
      </c>
      <c r="AA1166" s="507">
        <v>7.3999999999999996E-2</v>
      </c>
      <c r="AB1166" s="510"/>
      <c r="AC1166" s="507">
        <v>1.0999999999999999E-2</v>
      </c>
      <c r="AD1166" s="507">
        <v>0.72</v>
      </c>
    </row>
    <row r="1167" spans="1:30" ht="15" x14ac:dyDescent="0.2">
      <c r="A1167" s="510">
        <v>1166</v>
      </c>
      <c r="B1167" s="508" t="s">
        <v>1224</v>
      </c>
      <c r="C1167" s="508" t="s">
        <v>1285</v>
      </c>
      <c r="D1167" s="507">
        <v>50</v>
      </c>
      <c r="E1167" s="507">
        <v>3</v>
      </c>
      <c r="F1167" s="507">
        <v>400</v>
      </c>
      <c r="G1167" s="507">
        <v>12.5</v>
      </c>
      <c r="H1167" s="507">
        <v>8.1000000000000003E-2</v>
      </c>
      <c r="I1167" s="507">
        <v>0.16300000000000001</v>
      </c>
      <c r="J1167" s="507">
        <v>1.74</v>
      </c>
      <c r="K1167" s="507">
        <v>0.159</v>
      </c>
      <c r="L1167" s="510">
        <v>0.159</v>
      </c>
      <c r="M1167" s="507">
        <v>1.04</v>
      </c>
      <c r="N1167" s="507">
        <v>0.12</v>
      </c>
      <c r="O1167" s="507">
        <v>1E-3</v>
      </c>
      <c r="P1167" s="510">
        <v>0.44500000000000001</v>
      </c>
      <c r="Q1167" s="603">
        <v>0.44500000000000001</v>
      </c>
      <c r="R1167" s="603">
        <v>0.44500000000000001</v>
      </c>
      <c r="S1167" s="510">
        <v>20</v>
      </c>
      <c r="T1167" s="510"/>
      <c r="U1167" s="510"/>
      <c r="V1167" s="510"/>
      <c r="W1167" s="510"/>
      <c r="X1167" s="510"/>
      <c r="Y1167" s="510"/>
      <c r="Z1167" s="507">
        <v>7.0000000000000001E-3</v>
      </c>
      <c r="AA1167" s="507">
        <v>7.3999999999999996E-2</v>
      </c>
      <c r="AB1167" s="510"/>
      <c r="AC1167" s="507">
        <v>1.0999999999999999E-2</v>
      </c>
      <c r="AD1167" s="507">
        <v>0.69</v>
      </c>
    </row>
    <row r="1168" spans="1:30" ht="15" x14ac:dyDescent="0.2">
      <c r="A1168" s="510">
        <v>1167</v>
      </c>
      <c r="B1168" s="508" t="s">
        <v>1224</v>
      </c>
      <c r="C1168" s="508" t="s">
        <v>1286</v>
      </c>
      <c r="D1168" s="507">
        <v>50</v>
      </c>
      <c r="E1168" s="507">
        <v>3</v>
      </c>
      <c r="F1168" s="507">
        <v>400</v>
      </c>
      <c r="G1168" s="507">
        <v>15</v>
      </c>
      <c r="H1168" s="507">
        <v>8.4000000000000005E-2</v>
      </c>
      <c r="I1168" s="507">
        <v>0.16800000000000001</v>
      </c>
      <c r="J1168" s="507">
        <v>1.9</v>
      </c>
      <c r="K1168" s="507">
        <v>0.16800000000000001</v>
      </c>
      <c r="L1168" s="510">
        <v>0.16800000000000001</v>
      </c>
      <c r="M1168" s="507">
        <v>1.1399999999999999</v>
      </c>
      <c r="N1168" s="507">
        <v>0.127</v>
      </c>
      <c r="O1168" s="507">
        <v>1E-3</v>
      </c>
      <c r="P1168" s="510">
        <v>0.39200000000000002</v>
      </c>
      <c r="Q1168" s="603">
        <v>0.39200000000000002</v>
      </c>
      <c r="R1168" s="603">
        <v>0.39200000000000002</v>
      </c>
      <c r="S1168" s="510">
        <v>20</v>
      </c>
      <c r="T1168" s="510"/>
      <c r="U1168" s="510"/>
      <c r="V1168" s="510"/>
      <c r="W1168" s="510"/>
      <c r="X1168" s="510"/>
      <c r="Y1168" s="510"/>
      <c r="Z1168" s="507">
        <v>7.0000000000000001E-3</v>
      </c>
      <c r="AA1168" s="507">
        <v>7.3999999999999996E-2</v>
      </c>
      <c r="AB1168" s="510"/>
      <c r="AC1168" s="507">
        <v>1.0999999999999999E-2</v>
      </c>
      <c r="AD1168" s="507">
        <v>0.62</v>
      </c>
    </row>
    <row r="1169" spans="1:30" ht="15" x14ac:dyDescent="0.2">
      <c r="A1169" s="510">
        <v>1168</v>
      </c>
      <c r="B1169" s="508" t="s">
        <v>1224</v>
      </c>
      <c r="C1169" s="508" t="s">
        <v>1287</v>
      </c>
      <c r="D1169" s="507">
        <v>50</v>
      </c>
      <c r="E1169" s="507">
        <v>3</v>
      </c>
      <c r="F1169" s="507">
        <v>400</v>
      </c>
      <c r="G1169" s="507">
        <v>17.5</v>
      </c>
      <c r="H1169" s="507">
        <v>8.2000000000000003E-2</v>
      </c>
      <c r="I1169" s="507">
        <v>0.16400000000000001</v>
      </c>
      <c r="J1169" s="507">
        <v>1.95</v>
      </c>
      <c r="K1169" s="507">
        <v>0.16800000000000001</v>
      </c>
      <c r="L1169" s="510">
        <v>0.16800000000000001</v>
      </c>
      <c r="M1169" s="507">
        <v>1.17</v>
      </c>
      <c r="N1169" s="507">
        <v>0.126</v>
      </c>
      <c r="O1169" s="507">
        <v>1E-3</v>
      </c>
      <c r="P1169" s="510">
        <v>0.33400000000000002</v>
      </c>
      <c r="Q1169" s="603">
        <v>0.33400000000000002</v>
      </c>
      <c r="R1169" s="603">
        <v>0.33400000000000002</v>
      </c>
      <c r="S1169" s="510">
        <v>20</v>
      </c>
      <c r="T1169" s="510"/>
      <c r="U1169" s="510"/>
      <c r="V1169" s="510"/>
      <c r="W1169" s="510"/>
      <c r="X1169" s="510"/>
      <c r="Y1169" s="510"/>
      <c r="Z1169" s="507">
        <v>7.0000000000000001E-3</v>
      </c>
      <c r="AA1169" s="507">
        <v>7.3999999999999996E-2</v>
      </c>
      <c r="AB1169" s="510"/>
      <c r="AC1169" s="507">
        <v>1.0999999999999999E-2</v>
      </c>
      <c r="AD1169" s="507">
        <v>0.62</v>
      </c>
    </row>
    <row r="1170" spans="1:30" ht="15" x14ac:dyDescent="0.2">
      <c r="A1170" s="510">
        <v>1169</v>
      </c>
      <c r="B1170" s="508" t="s">
        <v>1224</v>
      </c>
      <c r="C1170" s="508" t="s">
        <v>1288</v>
      </c>
      <c r="D1170" s="507">
        <v>50</v>
      </c>
      <c r="E1170" s="507">
        <v>3</v>
      </c>
      <c r="F1170" s="507">
        <v>400</v>
      </c>
      <c r="G1170" s="507">
        <v>20</v>
      </c>
      <c r="H1170" s="507">
        <v>7.6999999999999999E-2</v>
      </c>
      <c r="I1170" s="507">
        <v>0.154</v>
      </c>
      <c r="J1170" s="507">
        <v>1.93</v>
      </c>
      <c r="K1170" s="507">
        <v>0.16200000000000001</v>
      </c>
      <c r="L1170" s="510">
        <v>0.16200000000000001</v>
      </c>
      <c r="M1170" s="507">
        <v>1.1599999999999999</v>
      </c>
      <c r="N1170" s="507">
        <v>0.12</v>
      </c>
      <c r="O1170" s="507">
        <v>1E-3</v>
      </c>
      <c r="P1170" s="510">
        <v>0.27800000000000002</v>
      </c>
      <c r="Q1170" s="603">
        <v>0.27800000000000002</v>
      </c>
      <c r="R1170" s="603">
        <v>0.27800000000000002</v>
      </c>
      <c r="S1170" s="510">
        <v>20</v>
      </c>
      <c r="T1170" s="510"/>
      <c r="U1170" s="510"/>
      <c r="V1170" s="510"/>
      <c r="W1170" s="510"/>
      <c r="X1170" s="510"/>
      <c r="Y1170" s="510"/>
      <c r="Z1170" s="507">
        <v>7.0000000000000001E-3</v>
      </c>
      <c r="AA1170" s="507">
        <v>7.3999999999999996E-2</v>
      </c>
      <c r="AB1170" s="510"/>
      <c r="AC1170" s="507">
        <v>1.0999999999999999E-2</v>
      </c>
      <c r="AD1170" s="507">
        <v>0.63</v>
      </c>
    </row>
    <row r="1171" spans="1:30" ht="15" x14ac:dyDescent="0.2">
      <c r="A1171" s="510">
        <v>1170</v>
      </c>
      <c r="B1171" s="508" t="s">
        <v>1224</v>
      </c>
      <c r="C1171" s="508" t="s">
        <v>1289</v>
      </c>
      <c r="D1171" s="507">
        <v>50</v>
      </c>
      <c r="E1171" s="507">
        <v>3</v>
      </c>
      <c r="F1171" s="507">
        <v>400</v>
      </c>
      <c r="G1171" s="507">
        <v>23</v>
      </c>
      <c r="H1171" s="507">
        <v>7.1999999999999995E-2</v>
      </c>
      <c r="I1171" s="507">
        <v>0.14399999999999999</v>
      </c>
      <c r="J1171" s="507">
        <v>1.92</v>
      </c>
      <c r="K1171" s="507">
        <v>0.156</v>
      </c>
      <c r="L1171" s="510">
        <v>0.156</v>
      </c>
      <c r="M1171" s="507">
        <v>1.1499999999999999</v>
      </c>
      <c r="N1171" s="507">
        <v>0.114</v>
      </c>
      <c r="O1171" s="507">
        <v>1E-3</v>
      </c>
      <c r="P1171" s="510">
        <v>0.23</v>
      </c>
      <c r="Q1171" s="603">
        <v>0.23</v>
      </c>
      <c r="R1171" s="603">
        <v>0.23</v>
      </c>
      <c r="S1171" s="510">
        <v>20</v>
      </c>
      <c r="T1171" s="510"/>
      <c r="U1171" s="510"/>
      <c r="V1171" s="510"/>
      <c r="W1171" s="510"/>
      <c r="X1171" s="510"/>
      <c r="Y1171" s="510"/>
      <c r="Z1171" s="507">
        <v>7.0000000000000001E-3</v>
      </c>
      <c r="AA1171" s="507">
        <v>7.3999999999999996E-2</v>
      </c>
      <c r="AB1171" s="510"/>
      <c r="AC1171" s="507">
        <v>1.0999999999999999E-2</v>
      </c>
      <c r="AD1171" s="507">
        <v>0.63</v>
      </c>
    </row>
    <row r="1172" spans="1:30" ht="15" x14ac:dyDescent="0.2">
      <c r="A1172" s="510">
        <v>1171</v>
      </c>
      <c r="B1172" s="508" t="s">
        <v>1224</v>
      </c>
      <c r="C1172" s="508" t="s">
        <v>1290</v>
      </c>
      <c r="D1172" s="507">
        <v>50</v>
      </c>
      <c r="E1172" s="507">
        <v>3</v>
      </c>
      <c r="F1172" s="507">
        <v>400</v>
      </c>
      <c r="G1172" s="507">
        <v>25</v>
      </c>
      <c r="H1172" s="507">
        <v>7.3999999999999996E-2</v>
      </c>
      <c r="I1172" s="507">
        <v>0.14699999999999999</v>
      </c>
      <c r="J1172" s="507">
        <v>2.3199999999999998</v>
      </c>
      <c r="K1172" s="507">
        <v>0.105</v>
      </c>
      <c r="L1172" s="510">
        <v>0.105</v>
      </c>
      <c r="M1172" s="507">
        <v>1.1599999999999999</v>
      </c>
      <c r="N1172" s="507">
        <v>8.9499999999999996E-2</v>
      </c>
      <c r="O1172" s="507">
        <v>6.0000000000000001E-3</v>
      </c>
      <c r="P1172" s="510">
        <v>0.24299999999999999</v>
      </c>
      <c r="Q1172" s="603">
        <v>0.24299999999999999</v>
      </c>
      <c r="R1172" s="603">
        <v>0.24299999999999999</v>
      </c>
      <c r="S1172" s="510">
        <v>20</v>
      </c>
      <c r="T1172" s="510"/>
      <c r="U1172" s="510"/>
      <c r="V1172" s="510"/>
      <c r="W1172" s="510"/>
      <c r="X1172" s="510"/>
      <c r="Y1172" s="510"/>
      <c r="Z1172" s="507">
        <v>5.0000000000000001E-3</v>
      </c>
      <c r="AA1172" s="507">
        <v>0.05</v>
      </c>
      <c r="AB1172" s="510"/>
      <c r="AC1172" s="507">
        <v>7.4999999999999997E-3</v>
      </c>
      <c r="AD1172" s="507">
        <v>0.52</v>
      </c>
    </row>
    <row r="1173" spans="1:30" ht="15" x14ac:dyDescent="0.2">
      <c r="A1173" s="510">
        <v>1172</v>
      </c>
      <c r="B1173" s="508" t="s">
        <v>1224</v>
      </c>
      <c r="C1173" s="508" t="s">
        <v>1291</v>
      </c>
      <c r="D1173" s="507">
        <v>50</v>
      </c>
      <c r="E1173" s="507">
        <v>3</v>
      </c>
      <c r="F1173" s="507">
        <v>400</v>
      </c>
      <c r="G1173" s="507">
        <v>27</v>
      </c>
      <c r="H1173" s="507">
        <v>7.6999999999999999E-2</v>
      </c>
      <c r="I1173" s="507">
        <v>0.154</v>
      </c>
      <c r="J1173" s="507">
        <v>2.44</v>
      </c>
      <c r="K1173" s="507">
        <v>0.11</v>
      </c>
      <c r="L1173" s="510">
        <v>0.11</v>
      </c>
      <c r="M1173" s="507">
        <v>1.22</v>
      </c>
      <c r="N1173" s="507">
        <v>9.35E-2</v>
      </c>
      <c r="O1173" s="507">
        <v>8.0000000000000002E-3</v>
      </c>
      <c r="P1173" s="510">
        <v>0.23499999999999999</v>
      </c>
      <c r="Q1173" s="603">
        <v>0.23499999999999999</v>
      </c>
      <c r="R1173" s="603">
        <v>0.23499999999999999</v>
      </c>
      <c r="S1173" s="510">
        <v>20</v>
      </c>
      <c r="T1173" s="510"/>
      <c r="U1173" s="510"/>
      <c r="V1173" s="510"/>
      <c r="W1173" s="510"/>
      <c r="X1173" s="510"/>
      <c r="Y1173" s="510"/>
      <c r="Z1173" s="507">
        <v>5.0000000000000001E-3</v>
      </c>
      <c r="AA1173" s="507">
        <v>0.05</v>
      </c>
      <c r="AB1173" s="510"/>
      <c r="AC1173" s="507">
        <v>7.4999999999999997E-3</v>
      </c>
      <c r="AD1173" s="507">
        <v>0.49</v>
      </c>
    </row>
    <row r="1174" spans="1:30" ht="15" x14ac:dyDescent="0.2">
      <c r="A1174" s="510">
        <v>1173</v>
      </c>
      <c r="B1174" s="508" t="s">
        <v>1224</v>
      </c>
      <c r="C1174" s="508" t="s">
        <v>1292</v>
      </c>
      <c r="D1174" s="507">
        <v>50</v>
      </c>
      <c r="E1174" s="507">
        <v>3</v>
      </c>
      <c r="F1174" s="507">
        <v>400</v>
      </c>
      <c r="G1174" s="507">
        <v>32</v>
      </c>
      <c r="H1174" s="507">
        <v>8.3000000000000004E-2</v>
      </c>
      <c r="I1174" s="507">
        <v>0.16600000000000001</v>
      </c>
      <c r="J1174" s="507">
        <v>2.68</v>
      </c>
      <c r="K1174" s="507">
        <v>0.11899999999999999</v>
      </c>
      <c r="L1174" s="510">
        <v>0.11899999999999999</v>
      </c>
      <c r="M1174" s="507">
        <v>1.34</v>
      </c>
      <c r="N1174" s="507">
        <v>0.1011</v>
      </c>
      <c r="O1174" s="507">
        <v>7.0000000000000001E-3</v>
      </c>
      <c r="P1174" s="510">
        <v>0.215</v>
      </c>
      <c r="Q1174" s="603">
        <v>0.215</v>
      </c>
      <c r="R1174" s="603">
        <v>0.215</v>
      </c>
      <c r="S1174" s="510">
        <v>20</v>
      </c>
      <c r="T1174" s="510"/>
      <c r="U1174" s="510"/>
      <c r="V1174" s="510"/>
      <c r="W1174" s="510"/>
      <c r="X1174" s="510"/>
      <c r="Y1174" s="510"/>
      <c r="Z1174" s="507">
        <v>5.0000000000000001E-3</v>
      </c>
      <c r="AA1174" s="507">
        <v>0.05</v>
      </c>
      <c r="AB1174" s="510"/>
      <c r="AC1174" s="507">
        <v>7.4999999999999997E-3</v>
      </c>
      <c r="AD1174" s="507">
        <v>0.45</v>
      </c>
    </row>
    <row r="1175" spans="1:30" ht="15" x14ac:dyDescent="0.2">
      <c r="A1175" s="510">
        <v>1174</v>
      </c>
      <c r="B1175" s="508" t="s">
        <v>1224</v>
      </c>
      <c r="C1175" s="508" t="s">
        <v>1293</v>
      </c>
      <c r="D1175" s="507">
        <v>50</v>
      </c>
      <c r="E1175" s="507">
        <v>3</v>
      </c>
      <c r="F1175" s="507">
        <v>400</v>
      </c>
      <c r="G1175" s="507">
        <v>35</v>
      </c>
      <c r="H1175" s="507">
        <v>7.0999999999999994E-2</v>
      </c>
      <c r="I1175" s="507">
        <v>0.14299999999999999</v>
      </c>
      <c r="J1175" s="507">
        <v>2.42</v>
      </c>
      <c r="K1175" s="507">
        <v>0.10199999999999999</v>
      </c>
      <c r="L1175" s="510">
        <v>0.10199999999999999</v>
      </c>
      <c r="M1175" s="507">
        <v>1.21</v>
      </c>
      <c r="N1175" s="507">
        <v>8.6400000000000005E-2</v>
      </c>
      <c r="O1175" s="507">
        <v>8.9999999999999998E-4</v>
      </c>
      <c r="P1175" s="510">
        <v>0.16800000000000001</v>
      </c>
      <c r="Q1175" s="603">
        <v>0.16800000000000001</v>
      </c>
      <c r="R1175" s="603">
        <v>0.16800000000000001</v>
      </c>
      <c r="S1175" s="510">
        <v>20</v>
      </c>
      <c r="T1175" s="510"/>
      <c r="U1175" s="510"/>
      <c r="V1175" s="510"/>
      <c r="W1175" s="510"/>
      <c r="X1175" s="510"/>
      <c r="Y1175" s="510"/>
      <c r="Z1175" s="507">
        <v>5.0000000000000001E-3</v>
      </c>
      <c r="AA1175" s="507">
        <v>0.05</v>
      </c>
      <c r="AB1175" s="510"/>
      <c r="AC1175" s="507">
        <v>7.4999999999999997E-3</v>
      </c>
      <c r="AD1175" s="507">
        <v>0.44</v>
      </c>
    </row>
    <row r="1176" spans="1:30" ht="15" x14ac:dyDescent="0.2">
      <c r="A1176" s="510">
        <v>1175</v>
      </c>
      <c r="B1176" s="508" t="s">
        <v>1224</v>
      </c>
      <c r="C1176" s="508" t="s">
        <v>1294</v>
      </c>
      <c r="D1176" s="507">
        <v>50</v>
      </c>
      <c r="E1176" s="507">
        <v>3</v>
      </c>
      <c r="F1176" s="507">
        <v>400</v>
      </c>
      <c r="G1176" s="507">
        <v>40</v>
      </c>
      <c r="H1176" s="507">
        <v>8.1000000000000003E-2</v>
      </c>
      <c r="I1176" s="507">
        <v>0.16300000000000001</v>
      </c>
      <c r="J1176" s="507">
        <v>2.76</v>
      </c>
      <c r="K1176" s="507">
        <v>0.11600000000000001</v>
      </c>
      <c r="L1176" s="510">
        <v>0.11600000000000001</v>
      </c>
      <c r="M1176" s="507">
        <v>1.38</v>
      </c>
      <c r="N1176" s="507">
        <v>9.8799999999999999E-2</v>
      </c>
      <c r="O1176" s="507">
        <v>1E-3</v>
      </c>
      <c r="P1176" s="510">
        <v>0.16800000000000001</v>
      </c>
      <c r="Q1176" s="603">
        <v>0.16800000000000001</v>
      </c>
      <c r="R1176" s="603">
        <v>0.16800000000000001</v>
      </c>
      <c r="S1176" s="510">
        <v>20</v>
      </c>
      <c r="T1176" s="510"/>
      <c r="U1176" s="510"/>
      <c r="V1176" s="510"/>
      <c r="W1176" s="510"/>
      <c r="X1176" s="510"/>
      <c r="Y1176" s="510"/>
      <c r="Z1176" s="507">
        <v>5.0000000000000001E-3</v>
      </c>
      <c r="AA1176" s="507">
        <v>0.05</v>
      </c>
      <c r="AB1176" s="510"/>
      <c r="AC1176" s="507">
        <v>7.4999999999999997E-3</v>
      </c>
      <c r="AD1176" s="507">
        <v>0.44</v>
      </c>
    </row>
    <row r="1177" spans="1:30" ht="15" x14ac:dyDescent="0.2">
      <c r="A1177" s="510">
        <v>1176</v>
      </c>
      <c r="B1177" s="508" t="s">
        <v>1224</v>
      </c>
      <c r="C1177" s="508" t="s">
        <v>1295</v>
      </c>
      <c r="D1177" s="507">
        <v>50</v>
      </c>
      <c r="E1177" s="507">
        <v>3</v>
      </c>
      <c r="F1177" s="507">
        <v>400</v>
      </c>
      <c r="G1177" s="507">
        <v>45</v>
      </c>
      <c r="H1177" s="507">
        <v>7.8E-2</v>
      </c>
      <c r="I1177" s="507">
        <v>0.155</v>
      </c>
      <c r="J1177" s="507">
        <v>2.74</v>
      </c>
      <c r="K1177" s="507">
        <v>0.11</v>
      </c>
      <c r="L1177" s="510">
        <v>0.11</v>
      </c>
      <c r="M1177" s="507">
        <v>1.37</v>
      </c>
      <c r="N1177" s="507">
        <v>9.3899999999999997E-2</v>
      </c>
      <c r="O1177" s="507">
        <v>2E-3</v>
      </c>
      <c r="P1177" s="510">
        <v>0.14199999999999999</v>
      </c>
      <c r="Q1177" s="603">
        <v>0.14199999999999999</v>
      </c>
      <c r="R1177" s="603">
        <v>0.14199999999999999</v>
      </c>
      <c r="S1177" s="510">
        <v>20</v>
      </c>
      <c r="T1177" s="510"/>
      <c r="U1177" s="510"/>
      <c r="V1177" s="510"/>
      <c r="W1177" s="510"/>
      <c r="X1177" s="510"/>
      <c r="Y1177" s="510"/>
      <c r="Z1177" s="507">
        <v>5.0000000000000001E-3</v>
      </c>
      <c r="AA1177" s="507">
        <v>0.05</v>
      </c>
      <c r="AB1177" s="510"/>
      <c r="AC1177" s="507">
        <v>7.4999999999999997E-3</v>
      </c>
      <c r="AD1177" s="507">
        <v>0.46</v>
      </c>
    </row>
    <row r="1178" spans="1:30" ht="15" x14ac:dyDescent="0.2">
      <c r="A1178" s="510">
        <v>1177</v>
      </c>
      <c r="B1178" s="508" t="s">
        <v>1224</v>
      </c>
      <c r="C1178" s="508" t="s">
        <v>1296</v>
      </c>
      <c r="D1178" s="507">
        <v>50</v>
      </c>
      <c r="E1178" s="507">
        <v>3</v>
      </c>
      <c r="F1178" s="507">
        <v>400</v>
      </c>
      <c r="G1178" s="507">
        <v>50</v>
      </c>
      <c r="H1178" s="507">
        <v>7.6999999999999999E-2</v>
      </c>
      <c r="I1178" s="507">
        <v>0.153</v>
      </c>
      <c r="J1178" s="507">
        <v>2.79</v>
      </c>
      <c r="K1178" s="507">
        <v>0.109</v>
      </c>
      <c r="L1178" s="510">
        <v>0.109</v>
      </c>
      <c r="M1178" s="507">
        <v>1.4</v>
      </c>
      <c r="N1178" s="507">
        <v>9.2799999999999994E-2</v>
      </c>
      <c r="O1178" s="507">
        <v>8.0000000000000002E-3</v>
      </c>
      <c r="P1178" s="510">
        <v>0.126</v>
      </c>
      <c r="Q1178" s="603">
        <v>0.126</v>
      </c>
      <c r="R1178" s="603">
        <v>0.126</v>
      </c>
      <c r="S1178" s="510">
        <v>20</v>
      </c>
      <c r="T1178" s="510"/>
      <c r="U1178" s="510"/>
      <c r="V1178" s="510"/>
      <c r="W1178" s="510"/>
      <c r="X1178" s="510"/>
      <c r="Y1178" s="510"/>
      <c r="Z1178" s="507">
        <v>5.0000000000000001E-3</v>
      </c>
      <c r="AA1178" s="507">
        <v>0.05</v>
      </c>
      <c r="AB1178" s="510"/>
      <c r="AC1178" s="507">
        <v>7.4999999999999997E-3</v>
      </c>
      <c r="AD1178" s="507">
        <v>0.45</v>
      </c>
    </row>
    <row r="1179" spans="1:30" ht="15" x14ac:dyDescent="0.2">
      <c r="A1179" s="510">
        <v>1178</v>
      </c>
      <c r="B1179" s="508" t="s">
        <v>1224</v>
      </c>
      <c r="C1179" s="508" t="s">
        <v>1297</v>
      </c>
      <c r="D1179" s="507">
        <v>50</v>
      </c>
      <c r="E1179" s="507">
        <v>3</v>
      </c>
      <c r="F1179" s="507">
        <v>400</v>
      </c>
      <c r="G1179" s="507">
        <v>60</v>
      </c>
      <c r="H1179" s="507">
        <v>5.8000000000000003E-2</v>
      </c>
      <c r="I1179" s="507">
        <v>0.11600000000000001</v>
      </c>
      <c r="J1179" s="507">
        <v>2.2999999999999998</v>
      </c>
      <c r="K1179" s="507">
        <v>8.2000000000000003E-2</v>
      </c>
      <c r="L1179" s="510">
        <v>8.2000000000000003E-2</v>
      </c>
      <c r="M1179" s="507">
        <v>1.1499999999999999</v>
      </c>
      <c r="N1179" s="507">
        <v>6.9900000000000004E-2</v>
      </c>
      <c r="O1179" s="507">
        <v>8.9999999999999993E-3</v>
      </c>
      <c r="P1179" s="510">
        <v>7.9200000000000007E-2</v>
      </c>
      <c r="Q1179" s="603">
        <v>7.9200000000000007E-2</v>
      </c>
      <c r="R1179" s="603">
        <v>7.9200000000000007E-2</v>
      </c>
      <c r="S1179" s="510">
        <v>20</v>
      </c>
      <c r="T1179" s="510"/>
      <c r="U1179" s="510"/>
      <c r="V1179" s="510"/>
      <c r="W1179" s="510"/>
      <c r="X1179" s="510"/>
      <c r="Y1179" s="510"/>
      <c r="Z1179" s="507">
        <v>5.0000000000000001E-3</v>
      </c>
      <c r="AA1179" s="507">
        <v>0.05</v>
      </c>
      <c r="AB1179" s="510"/>
      <c r="AC1179" s="507">
        <v>7.4999999999999997E-3</v>
      </c>
      <c r="AD1179" s="507">
        <v>0.47</v>
      </c>
    </row>
  </sheetData>
  <sortState ref="AF2:AF1180">
    <sortCondition ref="AF2:AF1181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R296"/>
  <sheetViews>
    <sheetView workbookViewId="0">
      <selection activeCell="C297" sqref="C297"/>
    </sheetView>
  </sheetViews>
  <sheetFormatPr defaultRowHeight="12.75" x14ac:dyDescent="0.2"/>
  <cols>
    <col min="2" max="3" width="32.85546875" customWidth="1"/>
    <col min="4" max="4" width="16.7109375" customWidth="1"/>
    <col min="5" max="5" width="18.7109375" customWidth="1"/>
    <col min="11" max="11" width="24.7109375" customWidth="1"/>
    <col min="12" max="12" width="16.42578125" customWidth="1"/>
    <col min="15" max="15" width="14.140625" customWidth="1"/>
    <col min="16" max="16" width="17" customWidth="1"/>
  </cols>
  <sheetData>
    <row r="1" spans="1:18" ht="15" x14ac:dyDescent="0.2">
      <c r="A1" s="509" t="s">
        <v>1128</v>
      </c>
      <c r="B1" s="509" t="s">
        <v>1129</v>
      </c>
      <c r="C1" s="509" t="s">
        <v>1624</v>
      </c>
      <c r="D1" s="509" t="s">
        <v>1130</v>
      </c>
      <c r="E1" s="509" t="s">
        <v>1298</v>
      </c>
      <c r="F1" s="509" t="s">
        <v>1299</v>
      </c>
      <c r="G1" s="509" t="s">
        <v>116</v>
      </c>
      <c r="H1" s="509" t="s">
        <v>1300</v>
      </c>
      <c r="I1" s="509" t="s">
        <v>117</v>
      </c>
      <c r="J1" s="509" t="s">
        <v>1135</v>
      </c>
      <c r="K1" s="126" t="s">
        <v>1613</v>
      </c>
      <c r="L1" s="126" t="s">
        <v>1614</v>
      </c>
      <c r="M1" s="126" t="s">
        <v>1615</v>
      </c>
      <c r="N1" s="126" t="s">
        <v>1616</v>
      </c>
      <c r="O1" s="126" t="s">
        <v>1617</v>
      </c>
      <c r="P1" s="126" t="s">
        <v>1618</v>
      </c>
      <c r="Q1" s="126" t="s">
        <v>1619</v>
      </c>
      <c r="R1" s="126" t="s">
        <v>1620</v>
      </c>
    </row>
    <row r="2" spans="1:18" ht="15" x14ac:dyDescent="0.2">
      <c r="A2" s="510">
        <v>1</v>
      </c>
      <c r="B2" s="511" t="s">
        <v>1301</v>
      </c>
      <c r="C2" s="511">
        <v>1250</v>
      </c>
      <c r="D2" s="511" t="s">
        <v>1302</v>
      </c>
      <c r="E2" s="511" t="s">
        <v>64</v>
      </c>
      <c r="F2" s="510">
        <v>3.3000000000000002E-2</v>
      </c>
      <c r="G2" s="510">
        <v>0.23100000000000001</v>
      </c>
      <c r="H2" s="510">
        <v>1.7999999999999999E-2</v>
      </c>
      <c r="I2" s="510">
        <v>0.124</v>
      </c>
      <c r="J2" s="511" t="s">
        <v>1137</v>
      </c>
      <c r="K2">
        <f>(2*F2+G2)/3</f>
        <v>9.9000000000000019E-2</v>
      </c>
      <c r="L2">
        <f>(2*H2+I2)/3</f>
        <v>5.3333333333333337E-2</v>
      </c>
      <c r="M2">
        <f>G2/F2</f>
        <v>7</v>
      </c>
      <c r="N2">
        <f>I2/H2</f>
        <v>6.8888888888888893</v>
      </c>
      <c r="O2">
        <f>K2-F2</f>
        <v>6.6000000000000017E-2</v>
      </c>
      <c r="P2">
        <f>L2-H2</f>
        <v>3.5333333333333342E-2</v>
      </c>
      <c r="Q2">
        <f>O2/F2</f>
        <v>2.0000000000000004</v>
      </c>
      <c r="R2">
        <f>P2/H2</f>
        <v>1.9629629629629635</v>
      </c>
    </row>
    <row r="3" spans="1:18" ht="15" x14ac:dyDescent="0.2">
      <c r="A3" s="510">
        <v>2</v>
      </c>
      <c r="B3" s="511" t="s">
        <v>1301</v>
      </c>
      <c r="C3" s="511">
        <v>1600</v>
      </c>
      <c r="D3" s="511" t="s">
        <v>1303</v>
      </c>
      <c r="E3" s="511" t="s">
        <v>64</v>
      </c>
      <c r="F3" s="510">
        <v>0.03</v>
      </c>
      <c r="G3" s="510">
        <v>0.21</v>
      </c>
      <c r="H3" s="510">
        <v>1.4E-2</v>
      </c>
      <c r="I3" s="510">
        <v>6.3E-2</v>
      </c>
      <c r="J3" s="511" t="s">
        <v>1137</v>
      </c>
      <c r="K3">
        <f t="shared" ref="K3:K66" si="0">(2*F3+G3)/3</f>
        <v>9.0000000000000011E-2</v>
      </c>
      <c r="L3">
        <f t="shared" ref="L3:L66" si="1">(2*H3+I3)/3</f>
        <v>3.0333333333333334E-2</v>
      </c>
      <c r="M3">
        <f t="shared" ref="M3:M66" si="2">G3/F3</f>
        <v>7</v>
      </c>
      <c r="N3">
        <f t="shared" ref="N3:N66" si="3">I3/H3</f>
        <v>4.5</v>
      </c>
      <c r="O3">
        <f t="shared" ref="O3:O66" si="4">K3-F3</f>
        <v>6.0000000000000012E-2</v>
      </c>
      <c r="P3">
        <f t="shared" ref="P3:P66" si="5">L3-H3</f>
        <v>1.6333333333333332E-2</v>
      </c>
      <c r="Q3">
        <f t="shared" ref="Q3:Q66" si="6">O3/F3</f>
        <v>2.0000000000000004</v>
      </c>
      <c r="R3">
        <f t="shared" ref="R3:R66" si="7">P3/H3</f>
        <v>1.1666666666666665</v>
      </c>
    </row>
    <row r="4" spans="1:18" ht="15" x14ac:dyDescent="0.2">
      <c r="A4" s="510">
        <v>3</v>
      </c>
      <c r="B4" s="511" t="s">
        <v>1301</v>
      </c>
      <c r="C4" s="511">
        <v>2000</v>
      </c>
      <c r="D4" s="511" t="s">
        <v>1304</v>
      </c>
      <c r="E4" s="511" t="s">
        <v>64</v>
      </c>
      <c r="F4" s="510">
        <v>2.1999999999999999E-2</v>
      </c>
      <c r="G4" s="510">
        <v>8.7999999999999995E-2</v>
      </c>
      <c r="H4" s="510">
        <v>1.7999999999999999E-2</v>
      </c>
      <c r="I4" s="510">
        <v>5.3999999999999999E-2</v>
      </c>
      <c r="J4" s="511" t="s">
        <v>1137</v>
      </c>
      <c r="K4">
        <f t="shared" si="0"/>
        <v>4.4000000000000004E-2</v>
      </c>
      <c r="L4">
        <f t="shared" si="1"/>
        <v>0.03</v>
      </c>
      <c r="M4">
        <f t="shared" si="2"/>
        <v>4</v>
      </c>
      <c r="N4">
        <f t="shared" si="3"/>
        <v>3</v>
      </c>
      <c r="O4">
        <f t="shared" si="4"/>
        <v>2.2000000000000006E-2</v>
      </c>
      <c r="P4">
        <f t="shared" si="5"/>
        <v>1.2E-2</v>
      </c>
      <c r="Q4">
        <f t="shared" si="6"/>
        <v>1.0000000000000002</v>
      </c>
      <c r="R4">
        <f t="shared" si="7"/>
        <v>0.66666666666666674</v>
      </c>
    </row>
    <row r="5" spans="1:18" ht="15" x14ac:dyDescent="0.2">
      <c r="A5" s="510">
        <v>4</v>
      </c>
      <c r="B5" s="511" t="s">
        <v>1301</v>
      </c>
      <c r="C5" s="511">
        <v>2500</v>
      </c>
      <c r="D5" s="511" t="s">
        <v>1305</v>
      </c>
      <c r="E5" s="511" t="s">
        <v>64</v>
      </c>
      <c r="F5" s="510">
        <v>1.7000000000000001E-2</v>
      </c>
      <c r="G5" s="510">
        <v>0.11899999999999999</v>
      </c>
      <c r="H5" s="510">
        <v>8.0000000000000002E-3</v>
      </c>
      <c r="I5" s="510">
        <v>0.21199999999999999</v>
      </c>
      <c r="J5" s="511" t="s">
        <v>1137</v>
      </c>
      <c r="K5">
        <f t="shared" si="0"/>
        <v>5.0999999999999997E-2</v>
      </c>
      <c r="L5">
        <f t="shared" si="1"/>
        <v>7.5999999999999998E-2</v>
      </c>
      <c r="M5">
        <f t="shared" si="2"/>
        <v>6.9999999999999991</v>
      </c>
      <c r="N5">
        <f t="shared" si="3"/>
        <v>26.5</v>
      </c>
      <c r="O5">
        <f t="shared" si="4"/>
        <v>3.3999999999999996E-2</v>
      </c>
      <c r="P5">
        <f t="shared" si="5"/>
        <v>6.8000000000000005E-2</v>
      </c>
      <c r="Q5">
        <f t="shared" si="6"/>
        <v>1.9999999999999996</v>
      </c>
      <c r="R5">
        <f t="shared" si="7"/>
        <v>8.5</v>
      </c>
    </row>
    <row r="6" spans="1:18" ht="15" x14ac:dyDescent="0.2">
      <c r="A6" s="510">
        <v>5</v>
      </c>
      <c r="B6" s="511" t="s">
        <v>1301</v>
      </c>
      <c r="C6" s="511">
        <v>3200</v>
      </c>
      <c r="D6" s="511" t="s">
        <v>1306</v>
      </c>
      <c r="E6" s="511" t="s">
        <v>64</v>
      </c>
      <c r="F6" s="510">
        <v>1.4999999999999999E-2</v>
      </c>
      <c r="G6" s="510">
        <v>0.105</v>
      </c>
      <c r="H6" s="510">
        <v>5.0000000000000001E-3</v>
      </c>
      <c r="I6" s="510">
        <v>0.2</v>
      </c>
      <c r="J6" s="511" t="s">
        <v>1137</v>
      </c>
      <c r="K6">
        <f t="shared" si="0"/>
        <v>4.5000000000000005E-2</v>
      </c>
      <c r="L6">
        <f t="shared" si="1"/>
        <v>7.0000000000000007E-2</v>
      </c>
      <c r="M6">
        <f t="shared" si="2"/>
        <v>7</v>
      </c>
      <c r="N6">
        <f t="shared" si="3"/>
        <v>40</v>
      </c>
      <c r="O6">
        <f t="shared" si="4"/>
        <v>3.0000000000000006E-2</v>
      </c>
      <c r="P6">
        <f t="shared" si="5"/>
        <v>6.5000000000000002E-2</v>
      </c>
      <c r="Q6">
        <f t="shared" si="6"/>
        <v>2.0000000000000004</v>
      </c>
      <c r="R6">
        <f t="shared" si="7"/>
        <v>13</v>
      </c>
    </row>
    <row r="7" spans="1:18" ht="15" x14ac:dyDescent="0.2">
      <c r="A7" s="510">
        <v>6</v>
      </c>
      <c r="B7" s="511" t="s">
        <v>1301</v>
      </c>
      <c r="C7" s="511">
        <v>4000</v>
      </c>
      <c r="D7" s="511" t="s">
        <v>1307</v>
      </c>
      <c r="E7" s="511" t="s">
        <v>64</v>
      </c>
      <c r="F7" s="510">
        <v>1.0999999999999999E-2</v>
      </c>
      <c r="G7" s="510">
        <v>7.6999999999999999E-2</v>
      </c>
      <c r="H7" s="510">
        <v>8.9999999999999993E-3</v>
      </c>
      <c r="I7" s="510">
        <v>7.6999999999999999E-2</v>
      </c>
      <c r="J7" s="511" t="s">
        <v>1137</v>
      </c>
      <c r="K7">
        <f t="shared" si="0"/>
        <v>3.3000000000000002E-2</v>
      </c>
      <c r="L7">
        <f t="shared" si="1"/>
        <v>3.1666666666666669E-2</v>
      </c>
      <c r="M7">
        <f t="shared" si="2"/>
        <v>7</v>
      </c>
      <c r="N7">
        <f t="shared" si="3"/>
        <v>8.5555555555555554</v>
      </c>
      <c r="O7">
        <f t="shared" si="4"/>
        <v>2.2000000000000002E-2</v>
      </c>
      <c r="P7">
        <f t="shared" si="5"/>
        <v>2.2666666666666668E-2</v>
      </c>
      <c r="Q7">
        <f t="shared" si="6"/>
        <v>2.0000000000000004</v>
      </c>
      <c r="R7">
        <f t="shared" si="7"/>
        <v>2.518518518518519</v>
      </c>
    </row>
    <row r="8" spans="1:18" ht="15" x14ac:dyDescent="0.2">
      <c r="A8" s="510">
        <v>7</v>
      </c>
      <c r="B8" s="511" t="s">
        <v>1301</v>
      </c>
      <c r="C8" s="511">
        <v>250</v>
      </c>
      <c r="D8" s="511" t="s">
        <v>1308</v>
      </c>
      <c r="E8" s="511" t="s">
        <v>64</v>
      </c>
      <c r="F8" s="510">
        <v>0.20499999999999999</v>
      </c>
      <c r="G8" s="510">
        <v>0.82</v>
      </c>
      <c r="H8" s="510">
        <v>9.5000000000000001E-2</v>
      </c>
      <c r="I8" s="510">
        <v>0.38</v>
      </c>
      <c r="J8" s="511" t="s">
        <v>1137</v>
      </c>
      <c r="K8">
        <f t="shared" si="0"/>
        <v>0.41</v>
      </c>
      <c r="L8">
        <f t="shared" si="1"/>
        <v>0.19000000000000003</v>
      </c>
      <c r="M8">
        <f t="shared" si="2"/>
        <v>4</v>
      </c>
      <c r="N8">
        <f t="shared" si="3"/>
        <v>4</v>
      </c>
      <c r="O8">
        <f t="shared" si="4"/>
        <v>0.20499999999999999</v>
      </c>
      <c r="P8">
        <f t="shared" si="5"/>
        <v>9.5000000000000029E-2</v>
      </c>
      <c r="Q8">
        <f t="shared" si="6"/>
        <v>1</v>
      </c>
      <c r="R8">
        <f t="shared" si="7"/>
        <v>1.0000000000000002</v>
      </c>
    </row>
    <row r="9" spans="1:18" ht="15" x14ac:dyDescent="0.2">
      <c r="A9" s="510">
        <v>8</v>
      </c>
      <c r="B9" s="511" t="s">
        <v>1301</v>
      </c>
      <c r="C9" s="511">
        <v>400</v>
      </c>
      <c r="D9" s="511" t="s">
        <v>1309</v>
      </c>
      <c r="E9" s="511" t="s">
        <v>64</v>
      </c>
      <c r="F9" s="510">
        <v>0.12</v>
      </c>
      <c r="G9" s="510">
        <v>0.48</v>
      </c>
      <c r="H9" s="510">
        <v>7.3999999999999996E-2</v>
      </c>
      <c r="I9" s="510">
        <v>0.29599999999999999</v>
      </c>
      <c r="J9" s="511" t="s">
        <v>1137</v>
      </c>
      <c r="K9">
        <f t="shared" si="0"/>
        <v>0.24</v>
      </c>
      <c r="L9">
        <f t="shared" si="1"/>
        <v>0.14799999999999999</v>
      </c>
      <c r="M9">
        <f t="shared" si="2"/>
        <v>4</v>
      </c>
      <c r="N9">
        <f t="shared" si="3"/>
        <v>4</v>
      </c>
      <c r="O9">
        <f t="shared" si="4"/>
        <v>0.12</v>
      </c>
      <c r="P9">
        <f t="shared" si="5"/>
        <v>7.3999999999999996E-2</v>
      </c>
      <c r="Q9">
        <f t="shared" si="6"/>
        <v>1</v>
      </c>
      <c r="R9">
        <f t="shared" si="7"/>
        <v>1</v>
      </c>
    </row>
    <row r="10" spans="1:18" ht="15" x14ac:dyDescent="0.2">
      <c r="A10" s="510">
        <v>9</v>
      </c>
      <c r="B10" s="511" t="s">
        <v>1301</v>
      </c>
      <c r="C10" s="511">
        <v>630</v>
      </c>
      <c r="D10" s="511" t="s">
        <v>1310</v>
      </c>
      <c r="E10" s="511" t="s">
        <v>64</v>
      </c>
      <c r="F10" s="510">
        <v>6.8000000000000005E-2</v>
      </c>
      <c r="G10" s="510">
        <v>0.27200000000000002</v>
      </c>
      <c r="H10" s="510">
        <v>5.1999999999999998E-2</v>
      </c>
      <c r="I10" s="510">
        <v>0.20799999999999999</v>
      </c>
      <c r="J10" s="511" t="s">
        <v>1137</v>
      </c>
      <c r="K10">
        <f t="shared" si="0"/>
        <v>0.13600000000000001</v>
      </c>
      <c r="L10">
        <f t="shared" si="1"/>
        <v>0.104</v>
      </c>
      <c r="M10">
        <f t="shared" si="2"/>
        <v>4</v>
      </c>
      <c r="N10">
        <f t="shared" si="3"/>
        <v>4</v>
      </c>
      <c r="O10">
        <f t="shared" si="4"/>
        <v>6.8000000000000005E-2</v>
      </c>
      <c r="P10">
        <f t="shared" si="5"/>
        <v>5.1999999999999998E-2</v>
      </c>
      <c r="Q10">
        <f t="shared" si="6"/>
        <v>1</v>
      </c>
      <c r="R10">
        <f t="shared" si="7"/>
        <v>1</v>
      </c>
    </row>
    <row r="11" spans="1:18" ht="15" x14ac:dyDescent="0.2">
      <c r="A11" s="510">
        <v>10</v>
      </c>
      <c r="B11" s="511" t="s">
        <v>1301</v>
      </c>
      <c r="C11" s="511">
        <v>1250</v>
      </c>
      <c r="D11" s="511" t="s">
        <v>1311</v>
      </c>
      <c r="E11" s="511" t="s">
        <v>64</v>
      </c>
      <c r="F11" s="510">
        <v>3.3000000000000002E-2</v>
      </c>
      <c r="G11" s="510">
        <v>0.23100000000000001</v>
      </c>
      <c r="H11" s="510">
        <v>1.7999999999999999E-2</v>
      </c>
      <c r="I11" s="510">
        <v>0.124</v>
      </c>
      <c r="J11" s="511" t="s">
        <v>1137</v>
      </c>
      <c r="K11">
        <f t="shared" si="0"/>
        <v>9.9000000000000019E-2</v>
      </c>
      <c r="L11">
        <f t="shared" si="1"/>
        <v>5.3333333333333337E-2</v>
      </c>
      <c r="M11">
        <f t="shared" si="2"/>
        <v>7</v>
      </c>
      <c r="N11">
        <f t="shared" si="3"/>
        <v>6.8888888888888893</v>
      </c>
      <c r="O11">
        <f t="shared" si="4"/>
        <v>6.6000000000000017E-2</v>
      </c>
      <c r="P11">
        <f t="shared" si="5"/>
        <v>3.5333333333333342E-2</v>
      </c>
      <c r="Q11">
        <f t="shared" si="6"/>
        <v>2.0000000000000004</v>
      </c>
      <c r="R11">
        <f t="shared" si="7"/>
        <v>1.9629629629629635</v>
      </c>
    </row>
    <row r="12" spans="1:18" ht="15" x14ac:dyDescent="0.2">
      <c r="A12" s="510">
        <v>11</v>
      </c>
      <c r="B12" s="511" t="s">
        <v>1301</v>
      </c>
      <c r="C12" s="511">
        <v>1600</v>
      </c>
      <c r="D12" s="511" t="s">
        <v>1312</v>
      </c>
      <c r="E12" s="511" t="s">
        <v>64</v>
      </c>
      <c r="F12" s="510">
        <v>0.03</v>
      </c>
      <c r="G12" s="510">
        <v>0.21</v>
      </c>
      <c r="H12" s="510">
        <v>1.4E-2</v>
      </c>
      <c r="I12" s="510">
        <v>6.3E-2</v>
      </c>
      <c r="J12" s="511" t="s">
        <v>1137</v>
      </c>
      <c r="K12">
        <f t="shared" si="0"/>
        <v>9.0000000000000011E-2</v>
      </c>
      <c r="L12">
        <f t="shared" si="1"/>
        <v>3.0333333333333334E-2</v>
      </c>
      <c r="M12">
        <f t="shared" si="2"/>
        <v>7</v>
      </c>
      <c r="N12">
        <f t="shared" si="3"/>
        <v>4.5</v>
      </c>
      <c r="O12">
        <f t="shared" si="4"/>
        <v>6.0000000000000012E-2</v>
      </c>
      <c r="P12">
        <f t="shared" si="5"/>
        <v>1.6333333333333332E-2</v>
      </c>
      <c r="Q12">
        <f t="shared" si="6"/>
        <v>2.0000000000000004</v>
      </c>
      <c r="R12">
        <f t="shared" si="7"/>
        <v>1.1666666666666665</v>
      </c>
    </row>
    <row r="13" spans="1:18" ht="15" x14ac:dyDescent="0.2">
      <c r="A13" s="510">
        <v>12</v>
      </c>
      <c r="B13" s="511" t="s">
        <v>1301</v>
      </c>
      <c r="C13" s="511">
        <v>2500</v>
      </c>
      <c r="D13" s="511" t="s">
        <v>1313</v>
      </c>
      <c r="E13" s="511" t="s">
        <v>64</v>
      </c>
      <c r="F13" s="510">
        <v>1.7000000000000001E-2</v>
      </c>
      <c r="G13" s="510">
        <v>0.11899999999999999</v>
      </c>
      <c r="H13" s="510">
        <v>8.0000000000000002E-3</v>
      </c>
      <c r="I13" s="510">
        <v>0.21199999999999999</v>
      </c>
      <c r="J13" s="511" t="s">
        <v>1137</v>
      </c>
      <c r="K13">
        <f t="shared" si="0"/>
        <v>5.0999999999999997E-2</v>
      </c>
      <c r="L13">
        <f t="shared" si="1"/>
        <v>7.5999999999999998E-2</v>
      </c>
      <c r="M13">
        <f t="shared" si="2"/>
        <v>6.9999999999999991</v>
      </c>
      <c r="N13">
        <f t="shared" si="3"/>
        <v>26.5</v>
      </c>
      <c r="O13">
        <f t="shared" si="4"/>
        <v>3.3999999999999996E-2</v>
      </c>
      <c r="P13">
        <f t="shared" si="5"/>
        <v>6.8000000000000005E-2</v>
      </c>
      <c r="Q13">
        <f t="shared" si="6"/>
        <v>1.9999999999999996</v>
      </c>
      <c r="R13">
        <f t="shared" si="7"/>
        <v>8.5</v>
      </c>
    </row>
    <row r="14" spans="1:18" ht="15" x14ac:dyDescent="0.2">
      <c r="A14" s="510">
        <v>13</v>
      </c>
      <c r="B14" s="511" t="s">
        <v>1301</v>
      </c>
      <c r="C14" s="511">
        <v>3200</v>
      </c>
      <c r="D14" s="511" t="s">
        <v>1314</v>
      </c>
      <c r="E14" s="511" t="s">
        <v>64</v>
      </c>
      <c r="F14" s="510">
        <v>1.4999999999999999E-2</v>
      </c>
      <c r="G14" s="510">
        <v>0.105</v>
      </c>
      <c r="H14" s="510">
        <v>5.0000000000000001E-3</v>
      </c>
      <c r="I14" s="510">
        <v>0.2</v>
      </c>
      <c r="J14" s="511" t="s">
        <v>1137</v>
      </c>
      <c r="K14">
        <f t="shared" si="0"/>
        <v>4.5000000000000005E-2</v>
      </c>
      <c r="L14">
        <f t="shared" si="1"/>
        <v>7.0000000000000007E-2</v>
      </c>
      <c r="M14">
        <f t="shared" si="2"/>
        <v>7</v>
      </c>
      <c r="N14">
        <f t="shared" si="3"/>
        <v>40</v>
      </c>
      <c r="O14">
        <f t="shared" si="4"/>
        <v>3.0000000000000006E-2</v>
      </c>
      <c r="P14">
        <f t="shared" si="5"/>
        <v>6.5000000000000002E-2</v>
      </c>
      <c r="Q14">
        <f t="shared" si="6"/>
        <v>2.0000000000000004</v>
      </c>
      <c r="R14">
        <f t="shared" si="7"/>
        <v>13</v>
      </c>
    </row>
    <row r="15" spans="1:18" ht="15" x14ac:dyDescent="0.2">
      <c r="A15" s="510">
        <v>14</v>
      </c>
      <c r="B15" s="511" t="s">
        <v>1301</v>
      </c>
      <c r="C15" s="511">
        <v>2500</v>
      </c>
      <c r="D15" s="511" t="s">
        <v>1315</v>
      </c>
      <c r="E15" s="511" t="s">
        <v>64</v>
      </c>
      <c r="F15" s="510">
        <v>0.02</v>
      </c>
      <c r="G15" s="510">
        <v>7.0000000000000007E-2</v>
      </c>
      <c r="H15" s="510">
        <v>0.02</v>
      </c>
      <c r="I15" s="510">
        <v>4.4999999999999998E-2</v>
      </c>
      <c r="J15" s="511" t="s">
        <v>1137</v>
      </c>
      <c r="K15">
        <f t="shared" si="0"/>
        <v>3.6666666666666674E-2</v>
      </c>
      <c r="L15">
        <f t="shared" si="1"/>
        <v>2.8333333333333332E-2</v>
      </c>
      <c r="M15">
        <f t="shared" si="2"/>
        <v>3.5000000000000004</v>
      </c>
      <c r="N15">
        <f t="shared" si="3"/>
        <v>2.25</v>
      </c>
      <c r="O15">
        <f t="shared" si="4"/>
        <v>1.6666666666666673E-2</v>
      </c>
      <c r="P15">
        <f t="shared" si="5"/>
        <v>8.3333333333333315E-3</v>
      </c>
      <c r="Q15">
        <f t="shared" si="6"/>
        <v>0.8333333333333337</v>
      </c>
      <c r="R15">
        <f t="shared" si="7"/>
        <v>0.41666666666666657</v>
      </c>
    </row>
    <row r="16" spans="1:18" ht="15" x14ac:dyDescent="0.2">
      <c r="A16" s="510">
        <v>15</v>
      </c>
      <c r="B16" s="511" t="s">
        <v>1301</v>
      </c>
      <c r="C16" s="511">
        <v>4000</v>
      </c>
      <c r="D16" s="511" t="s">
        <v>1316</v>
      </c>
      <c r="E16" s="511" t="s">
        <v>64</v>
      </c>
      <c r="F16" s="510">
        <v>1.2999999999999999E-2</v>
      </c>
      <c r="G16" s="510">
        <v>7.0000000000000007E-2</v>
      </c>
      <c r="H16" s="510">
        <v>1.4999999999999999E-2</v>
      </c>
      <c r="I16" s="510">
        <v>4.4999999999999998E-2</v>
      </c>
      <c r="J16" s="511" t="s">
        <v>1137</v>
      </c>
      <c r="K16">
        <f t="shared" si="0"/>
        <v>3.2000000000000001E-2</v>
      </c>
      <c r="L16">
        <f t="shared" si="1"/>
        <v>2.4999999999999998E-2</v>
      </c>
      <c r="M16">
        <f t="shared" si="2"/>
        <v>5.384615384615385</v>
      </c>
      <c r="N16">
        <f t="shared" si="3"/>
        <v>3</v>
      </c>
      <c r="O16">
        <f t="shared" si="4"/>
        <v>1.9000000000000003E-2</v>
      </c>
      <c r="P16">
        <f t="shared" si="5"/>
        <v>9.9999999999999985E-3</v>
      </c>
      <c r="Q16">
        <f t="shared" si="6"/>
        <v>1.4615384615384619</v>
      </c>
      <c r="R16">
        <f t="shared" si="7"/>
        <v>0.66666666666666663</v>
      </c>
    </row>
    <row r="17" spans="1:18" ht="15" x14ac:dyDescent="0.2">
      <c r="A17" s="510">
        <v>16</v>
      </c>
      <c r="B17" s="511" t="s">
        <v>1301</v>
      </c>
      <c r="C17" s="511">
        <v>250</v>
      </c>
      <c r="D17" s="511" t="s">
        <v>1317</v>
      </c>
      <c r="E17" s="511" t="s">
        <v>64</v>
      </c>
      <c r="F17" s="510">
        <v>0.21</v>
      </c>
      <c r="G17" s="510">
        <v>0.84</v>
      </c>
      <c r="H17" s="510">
        <v>0.21</v>
      </c>
      <c r="I17" s="510">
        <v>0.64700000000000002</v>
      </c>
      <c r="J17" s="511" t="s">
        <v>1137</v>
      </c>
      <c r="K17">
        <f t="shared" si="0"/>
        <v>0.42</v>
      </c>
      <c r="L17">
        <f t="shared" si="1"/>
        <v>0.35566666666666663</v>
      </c>
      <c r="M17">
        <f t="shared" si="2"/>
        <v>4</v>
      </c>
      <c r="N17">
        <f t="shared" si="3"/>
        <v>3.0809523809523811</v>
      </c>
      <c r="O17">
        <f t="shared" si="4"/>
        <v>0.21</v>
      </c>
      <c r="P17">
        <f t="shared" si="5"/>
        <v>0.14566666666666664</v>
      </c>
      <c r="Q17">
        <f t="shared" si="6"/>
        <v>1</v>
      </c>
      <c r="R17">
        <f t="shared" si="7"/>
        <v>0.69365079365079352</v>
      </c>
    </row>
    <row r="18" spans="1:18" ht="15" x14ac:dyDescent="0.2">
      <c r="A18" s="510">
        <v>17</v>
      </c>
      <c r="B18" s="511" t="s">
        <v>1301</v>
      </c>
      <c r="C18" s="511">
        <v>400</v>
      </c>
      <c r="D18" s="511" t="s">
        <v>1318</v>
      </c>
      <c r="E18" s="511" t="s">
        <v>64</v>
      </c>
      <c r="F18" s="510">
        <v>0.15</v>
      </c>
      <c r="G18" s="510">
        <v>0.6</v>
      </c>
      <c r="H18" s="510">
        <v>0.17</v>
      </c>
      <c r="I18" s="510">
        <v>0.82299999999999995</v>
      </c>
      <c r="J18" s="511" t="s">
        <v>1137</v>
      </c>
      <c r="K18">
        <f t="shared" si="0"/>
        <v>0.3</v>
      </c>
      <c r="L18">
        <f t="shared" si="1"/>
        <v>0.38766666666666666</v>
      </c>
      <c r="M18">
        <f t="shared" si="2"/>
        <v>4</v>
      </c>
      <c r="N18">
        <f t="shared" si="3"/>
        <v>4.841176470588235</v>
      </c>
      <c r="O18">
        <f t="shared" si="4"/>
        <v>0.15</v>
      </c>
      <c r="P18">
        <f t="shared" si="5"/>
        <v>0.21766666666666665</v>
      </c>
      <c r="Q18">
        <f t="shared" si="6"/>
        <v>1</v>
      </c>
      <c r="R18">
        <f t="shared" si="7"/>
        <v>1.280392156862745</v>
      </c>
    </row>
    <row r="19" spans="1:18" ht="15" x14ac:dyDescent="0.2">
      <c r="A19" s="510">
        <v>18</v>
      </c>
      <c r="B19" s="511" t="s">
        <v>1301</v>
      </c>
      <c r="C19" s="511">
        <v>630</v>
      </c>
      <c r="D19" s="511" t="s">
        <v>1319</v>
      </c>
      <c r="E19" s="511" t="s">
        <v>64</v>
      </c>
      <c r="F19" s="510">
        <v>0.1</v>
      </c>
      <c r="G19" s="510">
        <v>0.4</v>
      </c>
      <c r="H19" s="510">
        <v>0.13</v>
      </c>
      <c r="I19" s="510">
        <v>0.371</v>
      </c>
      <c r="J19" s="511" t="s">
        <v>1137</v>
      </c>
      <c r="K19">
        <f t="shared" si="0"/>
        <v>0.20000000000000004</v>
      </c>
      <c r="L19">
        <f t="shared" si="1"/>
        <v>0.21033333333333334</v>
      </c>
      <c r="M19">
        <f t="shared" si="2"/>
        <v>4</v>
      </c>
      <c r="N19">
        <f t="shared" si="3"/>
        <v>2.8538461538461539</v>
      </c>
      <c r="O19">
        <f t="shared" si="4"/>
        <v>0.10000000000000003</v>
      </c>
      <c r="P19">
        <f t="shared" si="5"/>
        <v>8.033333333333334E-2</v>
      </c>
      <c r="Q19">
        <f t="shared" si="6"/>
        <v>1.0000000000000002</v>
      </c>
      <c r="R19">
        <f t="shared" si="7"/>
        <v>0.61794871794871797</v>
      </c>
    </row>
    <row r="20" spans="1:18" ht="15" x14ac:dyDescent="0.2">
      <c r="A20" s="510">
        <v>19</v>
      </c>
      <c r="B20" s="513" t="s">
        <v>1301</v>
      </c>
      <c r="C20" s="513">
        <v>25</v>
      </c>
      <c r="D20" s="513" t="s">
        <v>1320</v>
      </c>
      <c r="E20" s="513" t="s">
        <v>334</v>
      </c>
      <c r="F20" s="514">
        <v>5.4</v>
      </c>
      <c r="G20" s="514">
        <v>21.6</v>
      </c>
      <c r="H20" s="514">
        <v>1</v>
      </c>
      <c r="I20" s="514">
        <v>4</v>
      </c>
      <c r="J20" s="513" t="s">
        <v>1137</v>
      </c>
      <c r="K20">
        <f t="shared" si="0"/>
        <v>10.800000000000002</v>
      </c>
      <c r="L20">
        <f t="shared" si="1"/>
        <v>2</v>
      </c>
      <c r="M20">
        <f t="shared" si="2"/>
        <v>4</v>
      </c>
      <c r="N20">
        <f t="shared" si="3"/>
        <v>4</v>
      </c>
      <c r="O20">
        <f t="shared" si="4"/>
        <v>5.4000000000000021</v>
      </c>
      <c r="P20">
        <f t="shared" si="5"/>
        <v>1</v>
      </c>
      <c r="Q20">
        <f t="shared" si="6"/>
        <v>1.0000000000000002</v>
      </c>
      <c r="R20">
        <f t="shared" si="7"/>
        <v>1</v>
      </c>
    </row>
    <row r="21" spans="1:18" ht="15" x14ac:dyDescent="0.2">
      <c r="A21" s="510">
        <v>20</v>
      </c>
      <c r="B21" s="513" t="s">
        <v>1301</v>
      </c>
      <c r="C21" s="513">
        <v>40</v>
      </c>
      <c r="D21" s="513" t="s">
        <v>1321</v>
      </c>
      <c r="E21" s="513" t="s">
        <v>334</v>
      </c>
      <c r="F21" s="514">
        <v>5.4</v>
      </c>
      <c r="G21" s="514">
        <v>21.6</v>
      </c>
      <c r="H21" s="514">
        <v>1</v>
      </c>
      <c r="I21" s="514">
        <v>4</v>
      </c>
      <c r="J21" s="513" t="s">
        <v>1137</v>
      </c>
      <c r="K21">
        <f t="shared" si="0"/>
        <v>10.800000000000002</v>
      </c>
      <c r="L21">
        <f t="shared" si="1"/>
        <v>2</v>
      </c>
      <c r="M21">
        <f t="shared" si="2"/>
        <v>4</v>
      </c>
      <c r="N21">
        <f t="shared" si="3"/>
        <v>4</v>
      </c>
      <c r="O21">
        <f t="shared" si="4"/>
        <v>5.4000000000000021</v>
      </c>
      <c r="P21">
        <f t="shared" si="5"/>
        <v>1</v>
      </c>
      <c r="Q21">
        <f t="shared" si="6"/>
        <v>1.0000000000000002</v>
      </c>
      <c r="R21">
        <f t="shared" si="7"/>
        <v>1</v>
      </c>
    </row>
    <row r="22" spans="1:18" ht="15" x14ac:dyDescent="0.2">
      <c r="A22" s="510">
        <v>21</v>
      </c>
      <c r="B22" s="511" t="s">
        <v>1322</v>
      </c>
      <c r="C22" s="511">
        <v>20</v>
      </c>
      <c r="D22" s="511" t="s">
        <v>1323</v>
      </c>
      <c r="E22" s="511" t="s">
        <v>334</v>
      </c>
      <c r="F22" s="510">
        <v>8.3000000000000007</v>
      </c>
      <c r="G22" s="510">
        <v>27.21</v>
      </c>
      <c r="H22" s="510">
        <v>0.02</v>
      </c>
      <c r="I22" s="510">
        <v>0.85</v>
      </c>
      <c r="J22" s="511" t="s">
        <v>1137</v>
      </c>
      <c r="K22">
        <f t="shared" si="0"/>
        <v>14.603333333333333</v>
      </c>
      <c r="L22">
        <f t="shared" si="1"/>
        <v>0.29666666666666669</v>
      </c>
      <c r="M22">
        <f t="shared" si="2"/>
        <v>3.278313253012048</v>
      </c>
      <c r="N22">
        <f t="shared" si="3"/>
        <v>42.5</v>
      </c>
      <c r="O22">
        <f t="shared" si="4"/>
        <v>6.3033333333333328</v>
      </c>
      <c r="P22">
        <f t="shared" si="5"/>
        <v>0.27666666666666667</v>
      </c>
      <c r="Q22">
        <f t="shared" si="6"/>
        <v>0.75943775100401589</v>
      </c>
      <c r="R22">
        <f t="shared" si="7"/>
        <v>13.833333333333334</v>
      </c>
    </row>
    <row r="23" spans="1:18" ht="15" x14ac:dyDescent="0.2">
      <c r="A23" s="510">
        <v>22</v>
      </c>
      <c r="B23" s="511" t="s">
        <v>1322</v>
      </c>
      <c r="C23" s="511">
        <v>25</v>
      </c>
      <c r="D23" s="511" t="s">
        <v>1324</v>
      </c>
      <c r="E23" s="511" t="s">
        <v>334</v>
      </c>
      <c r="F23" s="510">
        <v>8.3000000000000007</v>
      </c>
      <c r="G23" s="510">
        <v>19.399999999999999</v>
      </c>
      <c r="H23" s="510">
        <v>0.02</v>
      </c>
      <c r="I23" s="510">
        <v>0.38</v>
      </c>
      <c r="J23" s="511" t="s">
        <v>1137</v>
      </c>
      <c r="K23">
        <f t="shared" si="0"/>
        <v>12</v>
      </c>
      <c r="L23">
        <f t="shared" si="1"/>
        <v>0.13999999999999999</v>
      </c>
      <c r="M23">
        <f t="shared" si="2"/>
        <v>2.3373493975903612</v>
      </c>
      <c r="N23">
        <f t="shared" si="3"/>
        <v>19</v>
      </c>
      <c r="O23">
        <f t="shared" si="4"/>
        <v>3.6999999999999993</v>
      </c>
      <c r="P23">
        <f t="shared" si="5"/>
        <v>0.11999999999999998</v>
      </c>
      <c r="Q23">
        <f t="shared" si="6"/>
        <v>0.44578313253012036</v>
      </c>
      <c r="R23">
        <f t="shared" si="7"/>
        <v>5.9999999999999991</v>
      </c>
    </row>
    <row r="24" spans="1:18" ht="15" x14ac:dyDescent="0.2">
      <c r="A24" s="510">
        <v>23</v>
      </c>
      <c r="B24" s="511" t="s">
        <v>1322</v>
      </c>
      <c r="C24" s="511">
        <v>40</v>
      </c>
      <c r="D24" s="511" t="s">
        <v>1325</v>
      </c>
      <c r="E24" s="511" t="s">
        <v>334</v>
      </c>
      <c r="F24" s="510">
        <v>3.46</v>
      </c>
      <c r="G24" s="510">
        <v>13.83</v>
      </c>
      <c r="H24" s="510">
        <v>0.02</v>
      </c>
      <c r="I24" s="510">
        <v>0.73</v>
      </c>
      <c r="J24" s="511" t="s">
        <v>1137</v>
      </c>
      <c r="K24">
        <f t="shared" si="0"/>
        <v>6.916666666666667</v>
      </c>
      <c r="L24">
        <f t="shared" si="1"/>
        <v>0.25666666666666665</v>
      </c>
      <c r="M24">
        <f t="shared" si="2"/>
        <v>3.9971098265895955</v>
      </c>
      <c r="N24">
        <f t="shared" si="3"/>
        <v>36.5</v>
      </c>
      <c r="O24">
        <f t="shared" si="4"/>
        <v>3.456666666666667</v>
      </c>
      <c r="P24">
        <f t="shared" si="5"/>
        <v>0.23666666666666666</v>
      </c>
      <c r="Q24">
        <f t="shared" si="6"/>
        <v>0.99903660886319856</v>
      </c>
      <c r="R24">
        <f t="shared" si="7"/>
        <v>11.833333333333332</v>
      </c>
    </row>
    <row r="25" spans="1:18" ht="15" x14ac:dyDescent="0.2">
      <c r="A25" s="510">
        <v>24</v>
      </c>
      <c r="B25" s="511" t="s">
        <v>1322</v>
      </c>
      <c r="C25" s="511">
        <v>25</v>
      </c>
      <c r="D25" s="511" t="s">
        <v>1326</v>
      </c>
      <c r="E25" s="511" t="s">
        <v>334</v>
      </c>
      <c r="F25" s="510">
        <v>8.67</v>
      </c>
      <c r="G25" s="510">
        <v>17.7</v>
      </c>
      <c r="H25" s="510">
        <v>0.66</v>
      </c>
      <c r="I25" s="510">
        <v>20.57</v>
      </c>
      <c r="J25" s="511" t="s">
        <v>1137</v>
      </c>
      <c r="K25">
        <f t="shared" si="0"/>
        <v>11.68</v>
      </c>
      <c r="L25">
        <f t="shared" si="1"/>
        <v>7.2966666666666669</v>
      </c>
      <c r="M25">
        <f t="shared" si="2"/>
        <v>2.0415224913494807</v>
      </c>
      <c r="N25">
        <f t="shared" si="3"/>
        <v>31.166666666666664</v>
      </c>
      <c r="O25">
        <f t="shared" si="4"/>
        <v>3.01</v>
      </c>
      <c r="P25">
        <f t="shared" si="5"/>
        <v>6.6366666666666667</v>
      </c>
      <c r="Q25">
        <f t="shared" si="6"/>
        <v>0.34717416378316029</v>
      </c>
      <c r="R25">
        <f t="shared" si="7"/>
        <v>10.055555555555555</v>
      </c>
    </row>
    <row r="26" spans="1:18" ht="15" x14ac:dyDescent="0.2">
      <c r="A26" s="510">
        <v>25</v>
      </c>
      <c r="B26" s="511" t="s">
        <v>1322</v>
      </c>
      <c r="C26" s="511">
        <v>25</v>
      </c>
      <c r="D26" s="511" t="s">
        <v>1327</v>
      </c>
      <c r="E26" s="511" t="s">
        <v>334</v>
      </c>
      <c r="F26" s="510">
        <v>8.3000000000000007</v>
      </c>
      <c r="G26" s="510">
        <v>17.28</v>
      </c>
      <c r="H26" s="510">
        <v>0.02</v>
      </c>
      <c r="I26" s="510">
        <v>5.25</v>
      </c>
      <c r="J26" s="511" t="s">
        <v>1137</v>
      </c>
      <c r="K26">
        <f t="shared" si="0"/>
        <v>11.293333333333335</v>
      </c>
      <c r="L26">
        <f t="shared" si="1"/>
        <v>1.7633333333333334</v>
      </c>
      <c r="M26">
        <f t="shared" si="2"/>
        <v>2.0819277108433734</v>
      </c>
      <c r="N26">
        <f t="shared" si="3"/>
        <v>262.5</v>
      </c>
      <c r="O26">
        <f t="shared" si="4"/>
        <v>2.9933333333333341</v>
      </c>
      <c r="P26">
        <f t="shared" si="5"/>
        <v>1.7433333333333334</v>
      </c>
      <c r="Q26">
        <f t="shared" si="6"/>
        <v>0.36064257028112456</v>
      </c>
      <c r="R26">
        <f t="shared" si="7"/>
        <v>87.166666666666671</v>
      </c>
    </row>
    <row r="27" spans="1:18" ht="15" x14ac:dyDescent="0.2">
      <c r="A27" s="510">
        <v>26</v>
      </c>
      <c r="B27" s="511" t="s">
        <v>1322</v>
      </c>
      <c r="C27" s="511">
        <v>40</v>
      </c>
      <c r="D27" s="511" t="s">
        <v>1328</v>
      </c>
      <c r="E27" s="511" t="s">
        <v>334</v>
      </c>
      <c r="F27" s="510">
        <v>3.46</v>
      </c>
      <c r="G27" s="510">
        <v>13.83</v>
      </c>
      <c r="H27" s="510">
        <v>0.02</v>
      </c>
      <c r="I27" s="510">
        <v>0.73</v>
      </c>
      <c r="J27" s="511" t="s">
        <v>1137</v>
      </c>
      <c r="K27">
        <f t="shared" si="0"/>
        <v>6.916666666666667</v>
      </c>
      <c r="L27">
        <f t="shared" si="1"/>
        <v>0.25666666666666665</v>
      </c>
      <c r="M27">
        <f t="shared" si="2"/>
        <v>3.9971098265895955</v>
      </c>
      <c r="N27">
        <f t="shared" si="3"/>
        <v>36.5</v>
      </c>
      <c r="O27">
        <f t="shared" si="4"/>
        <v>3.456666666666667</v>
      </c>
      <c r="P27">
        <f t="shared" si="5"/>
        <v>0.23666666666666666</v>
      </c>
      <c r="Q27">
        <f t="shared" si="6"/>
        <v>0.99903660886319856</v>
      </c>
      <c r="R27">
        <f t="shared" si="7"/>
        <v>11.833333333333332</v>
      </c>
    </row>
    <row r="28" spans="1:18" ht="15" x14ac:dyDescent="0.2">
      <c r="A28" s="510">
        <v>27</v>
      </c>
      <c r="B28" s="511" t="s">
        <v>1322</v>
      </c>
      <c r="C28" s="511">
        <v>10</v>
      </c>
      <c r="D28" s="511" t="s">
        <v>1329</v>
      </c>
      <c r="E28" s="511" t="s">
        <v>334</v>
      </c>
      <c r="F28" s="510">
        <v>14.5</v>
      </c>
      <c r="G28" s="510">
        <v>49.6</v>
      </c>
      <c r="H28" s="510">
        <v>3.1</v>
      </c>
      <c r="I28" s="510">
        <v>12.4</v>
      </c>
      <c r="J28" s="511" t="s">
        <v>1137</v>
      </c>
      <c r="K28">
        <f t="shared" si="0"/>
        <v>26.2</v>
      </c>
      <c r="L28">
        <f t="shared" si="1"/>
        <v>6.2</v>
      </c>
      <c r="M28">
        <f t="shared" si="2"/>
        <v>3.420689655172414</v>
      </c>
      <c r="N28">
        <f t="shared" si="3"/>
        <v>4</v>
      </c>
      <c r="O28">
        <f t="shared" si="4"/>
        <v>11.7</v>
      </c>
      <c r="P28">
        <f t="shared" si="5"/>
        <v>3.1</v>
      </c>
      <c r="Q28">
        <f t="shared" si="6"/>
        <v>0.80689655172413788</v>
      </c>
      <c r="R28">
        <f t="shared" si="7"/>
        <v>1</v>
      </c>
    </row>
    <row r="29" spans="1:18" ht="15" x14ac:dyDescent="0.2">
      <c r="A29" s="510">
        <v>28</v>
      </c>
      <c r="B29" s="511" t="s">
        <v>1322</v>
      </c>
      <c r="C29" s="511">
        <v>16</v>
      </c>
      <c r="D29" s="511" t="s">
        <v>1330</v>
      </c>
      <c r="E29" s="511" t="s">
        <v>334</v>
      </c>
      <c r="F29" s="510">
        <v>14.5</v>
      </c>
      <c r="G29" s="510">
        <v>49.6</v>
      </c>
      <c r="H29" s="510">
        <v>3.1</v>
      </c>
      <c r="I29" s="510">
        <v>12.4</v>
      </c>
      <c r="J29" s="511" t="s">
        <v>1137</v>
      </c>
      <c r="K29">
        <f t="shared" si="0"/>
        <v>26.2</v>
      </c>
      <c r="L29">
        <f t="shared" si="1"/>
        <v>6.2</v>
      </c>
      <c r="M29">
        <f t="shared" si="2"/>
        <v>3.420689655172414</v>
      </c>
      <c r="N29">
        <f t="shared" si="3"/>
        <v>4</v>
      </c>
      <c r="O29">
        <f t="shared" si="4"/>
        <v>11.7</v>
      </c>
      <c r="P29">
        <f t="shared" si="5"/>
        <v>3.1</v>
      </c>
      <c r="Q29">
        <f t="shared" si="6"/>
        <v>0.80689655172413788</v>
      </c>
      <c r="R29">
        <f t="shared" si="7"/>
        <v>1</v>
      </c>
    </row>
    <row r="30" spans="1:18" ht="15" x14ac:dyDescent="0.2">
      <c r="A30" s="510">
        <v>29</v>
      </c>
      <c r="B30" s="511" t="s">
        <v>1322</v>
      </c>
      <c r="C30" s="511">
        <v>40</v>
      </c>
      <c r="D30" s="511" t="s">
        <v>1331</v>
      </c>
      <c r="E30" s="511" t="s">
        <v>64</v>
      </c>
      <c r="F30" s="510">
        <v>5.96</v>
      </c>
      <c r="G30" s="510">
        <v>8.43</v>
      </c>
      <c r="H30" s="510">
        <v>0.24</v>
      </c>
      <c r="I30" s="510">
        <v>2.31</v>
      </c>
      <c r="J30" s="511" t="s">
        <v>1137</v>
      </c>
      <c r="K30">
        <f t="shared" si="0"/>
        <v>6.7833333333333341</v>
      </c>
      <c r="L30">
        <f t="shared" si="1"/>
        <v>0.93</v>
      </c>
      <c r="M30">
        <f t="shared" si="2"/>
        <v>1.4144295302013423</v>
      </c>
      <c r="N30">
        <f t="shared" si="3"/>
        <v>9.625</v>
      </c>
      <c r="O30">
        <f t="shared" si="4"/>
        <v>0.82333333333333414</v>
      </c>
      <c r="P30">
        <f t="shared" si="5"/>
        <v>0.69000000000000006</v>
      </c>
      <c r="Q30">
        <f t="shared" si="6"/>
        <v>0.1381431767337809</v>
      </c>
      <c r="R30">
        <f t="shared" si="7"/>
        <v>2.8750000000000004</v>
      </c>
    </row>
    <row r="31" spans="1:18" ht="15" x14ac:dyDescent="0.2">
      <c r="A31" s="510">
        <v>30</v>
      </c>
      <c r="B31" s="511" t="s">
        <v>1322</v>
      </c>
      <c r="C31" s="511">
        <v>63</v>
      </c>
      <c r="D31" s="511" t="s">
        <v>1332</v>
      </c>
      <c r="E31" s="511" t="s">
        <v>64</v>
      </c>
      <c r="F31" s="510">
        <v>2.4</v>
      </c>
      <c r="G31" s="510">
        <v>5.23</v>
      </c>
      <c r="H31" s="510">
        <v>0.24</v>
      </c>
      <c r="I31" s="510">
        <v>2</v>
      </c>
      <c r="J31" s="511" t="s">
        <v>1137</v>
      </c>
      <c r="K31">
        <f t="shared" si="0"/>
        <v>3.3433333333333337</v>
      </c>
      <c r="L31">
        <f t="shared" si="1"/>
        <v>0.82666666666666666</v>
      </c>
      <c r="M31">
        <f t="shared" si="2"/>
        <v>2.1791666666666671</v>
      </c>
      <c r="N31">
        <f t="shared" si="3"/>
        <v>8.3333333333333339</v>
      </c>
      <c r="O31">
        <f t="shared" si="4"/>
        <v>0.9433333333333338</v>
      </c>
      <c r="P31">
        <f t="shared" si="5"/>
        <v>0.58666666666666667</v>
      </c>
      <c r="Q31">
        <f t="shared" si="6"/>
        <v>0.39305555555555577</v>
      </c>
      <c r="R31">
        <f t="shared" si="7"/>
        <v>2.4444444444444446</v>
      </c>
    </row>
    <row r="32" spans="1:18" ht="15" x14ac:dyDescent="0.2">
      <c r="A32" s="510">
        <v>31</v>
      </c>
      <c r="B32" s="511" t="s">
        <v>1322</v>
      </c>
      <c r="C32" s="511">
        <v>100</v>
      </c>
      <c r="D32" s="511" t="s">
        <v>1333</v>
      </c>
      <c r="E32" s="511" t="s">
        <v>64</v>
      </c>
      <c r="F32" s="510">
        <v>1.02</v>
      </c>
      <c r="G32" s="510">
        <v>3.84</v>
      </c>
      <c r="H32" s="510">
        <v>0.25</v>
      </c>
      <c r="I32" s="510">
        <v>1.66</v>
      </c>
      <c r="J32" s="511" t="s">
        <v>1137</v>
      </c>
      <c r="K32">
        <f t="shared" si="0"/>
        <v>1.96</v>
      </c>
      <c r="L32">
        <f t="shared" si="1"/>
        <v>0.72000000000000008</v>
      </c>
      <c r="M32">
        <f t="shared" si="2"/>
        <v>3.7647058823529411</v>
      </c>
      <c r="N32">
        <f t="shared" si="3"/>
        <v>6.64</v>
      </c>
      <c r="O32">
        <f t="shared" si="4"/>
        <v>0.94</v>
      </c>
      <c r="P32">
        <f t="shared" si="5"/>
        <v>0.47000000000000008</v>
      </c>
      <c r="Q32">
        <f t="shared" si="6"/>
        <v>0.92156862745098034</v>
      </c>
      <c r="R32">
        <f t="shared" si="7"/>
        <v>1.8800000000000003</v>
      </c>
    </row>
    <row r="33" spans="1:18" ht="15" x14ac:dyDescent="0.2">
      <c r="A33" s="510">
        <v>32</v>
      </c>
      <c r="B33" s="511" t="s">
        <v>1322</v>
      </c>
      <c r="C33" s="511">
        <v>160</v>
      </c>
      <c r="D33" s="511" t="s">
        <v>1334</v>
      </c>
      <c r="E33" s="511" t="s">
        <v>64</v>
      </c>
      <c r="F33" s="510">
        <v>0.79</v>
      </c>
      <c r="G33" s="510">
        <v>3.34</v>
      </c>
      <c r="H33" s="510">
        <v>0.24</v>
      </c>
      <c r="I33" s="510">
        <v>1.29</v>
      </c>
      <c r="J33" s="511" t="s">
        <v>1137</v>
      </c>
      <c r="K33">
        <f t="shared" si="0"/>
        <v>1.64</v>
      </c>
      <c r="L33">
        <f t="shared" si="1"/>
        <v>0.59</v>
      </c>
      <c r="M33">
        <f t="shared" si="2"/>
        <v>4.2278481012658222</v>
      </c>
      <c r="N33">
        <f t="shared" si="3"/>
        <v>5.375</v>
      </c>
      <c r="O33">
        <f t="shared" si="4"/>
        <v>0.84999999999999987</v>
      </c>
      <c r="P33">
        <f t="shared" si="5"/>
        <v>0.35</v>
      </c>
      <c r="Q33">
        <f t="shared" si="6"/>
        <v>1.0759493670886073</v>
      </c>
      <c r="R33">
        <f t="shared" si="7"/>
        <v>1.4583333333333333</v>
      </c>
    </row>
    <row r="34" spans="1:18" ht="15" x14ac:dyDescent="0.2">
      <c r="A34" s="510">
        <v>33</v>
      </c>
      <c r="B34" s="511" t="s">
        <v>1322</v>
      </c>
      <c r="C34" s="511">
        <v>100</v>
      </c>
      <c r="D34" s="511" t="s">
        <v>1335</v>
      </c>
      <c r="E34" s="511" t="s">
        <v>64</v>
      </c>
      <c r="F34" s="510">
        <v>1.59</v>
      </c>
      <c r="G34" s="510">
        <v>2.75</v>
      </c>
      <c r="H34" s="510">
        <v>0.15</v>
      </c>
      <c r="I34" s="510">
        <v>1.1100000000000001</v>
      </c>
      <c r="J34" s="511" t="s">
        <v>1137</v>
      </c>
      <c r="K34">
        <f t="shared" si="0"/>
        <v>1.9766666666666666</v>
      </c>
      <c r="L34">
        <f t="shared" si="1"/>
        <v>0.47000000000000003</v>
      </c>
      <c r="M34">
        <f t="shared" si="2"/>
        <v>1.7295597484276728</v>
      </c>
      <c r="N34">
        <f t="shared" si="3"/>
        <v>7.4000000000000012</v>
      </c>
      <c r="O34">
        <f t="shared" si="4"/>
        <v>0.38666666666666649</v>
      </c>
      <c r="P34">
        <f t="shared" si="5"/>
        <v>0.32000000000000006</v>
      </c>
      <c r="Q34">
        <f t="shared" si="6"/>
        <v>0.2431865828092242</v>
      </c>
      <c r="R34">
        <f t="shared" si="7"/>
        <v>2.1333333333333337</v>
      </c>
    </row>
    <row r="35" spans="1:18" ht="15" x14ac:dyDescent="0.2">
      <c r="A35" s="510">
        <v>34</v>
      </c>
      <c r="B35" s="511" t="s">
        <v>1322</v>
      </c>
      <c r="C35" s="511">
        <v>160</v>
      </c>
      <c r="D35" s="511" t="s">
        <v>1336</v>
      </c>
      <c r="E35" s="511" t="s">
        <v>64</v>
      </c>
      <c r="F35" s="510">
        <v>0.77</v>
      </c>
      <c r="G35" s="510">
        <v>2.0099999999999998</v>
      </c>
      <c r="H35" s="510">
        <v>0.15</v>
      </c>
      <c r="I35" s="510">
        <v>1.1100000000000001</v>
      </c>
      <c r="J35" s="511" t="s">
        <v>1137</v>
      </c>
      <c r="K35">
        <f t="shared" si="0"/>
        <v>1.1833333333333333</v>
      </c>
      <c r="L35">
        <f t="shared" si="1"/>
        <v>0.47000000000000003</v>
      </c>
      <c r="M35">
        <f t="shared" si="2"/>
        <v>2.61038961038961</v>
      </c>
      <c r="N35">
        <f t="shared" si="3"/>
        <v>7.4000000000000012</v>
      </c>
      <c r="O35">
        <f t="shared" si="4"/>
        <v>0.41333333333333333</v>
      </c>
      <c r="P35">
        <f t="shared" si="5"/>
        <v>0.32000000000000006</v>
      </c>
      <c r="Q35">
        <f t="shared" si="6"/>
        <v>0.53679653679653683</v>
      </c>
      <c r="R35">
        <f t="shared" si="7"/>
        <v>2.1333333333333337</v>
      </c>
    </row>
    <row r="36" spans="1:18" ht="15" x14ac:dyDescent="0.2">
      <c r="A36" s="510">
        <v>35</v>
      </c>
      <c r="B36" s="511" t="s">
        <v>1322</v>
      </c>
      <c r="C36" s="511">
        <v>250</v>
      </c>
      <c r="D36" s="511" t="s">
        <v>1337</v>
      </c>
      <c r="E36" s="511" t="s">
        <v>64</v>
      </c>
      <c r="F36" s="510">
        <v>0.39</v>
      </c>
      <c r="G36" s="510">
        <v>1.34</v>
      </c>
      <c r="H36" s="510">
        <v>0.16</v>
      </c>
      <c r="I36" s="510">
        <v>0.7</v>
      </c>
      <c r="J36" s="511" t="s">
        <v>1137</v>
      </c>
      <c r="K36">
        <f t="shared" si="0"/>
        <v>0.70666666666666667</v>
      </c>
      <c r="L36">
        <f t="shared" si="1"/>
        <v>0.34</v>
      </c>
      <c r="M36">
        <f t="shared" si="2"/>
        <v>3.4358974358974361</v>
      </c>
      <c r="N36">
        <f t="shared" si="3"/>
        <v>4.375</v>
      </c>
      <c r="O36">
        <f t="shared" si="4"/>
        <v>0.31666666666666665</v>
      </c>
      <c r="P36">
        <f t="shared" si="5"/>
        <v>0.18000000000000002</v>
      </c>
      <c r="Q36">
        <f t="shared" si="6"/>
        <v>0.81196581196581186</v>
      </c>
      <c r="R36">
        <f t="shared" si="7"/>
        <v>1.125</v>
      </c>
    </row>
    <row r="37" spans="1:18" ht="15" x14ac:dyDescent="0.2">
      <c r="A37" s="510">
        <v>36</v>
      </c>
      <c r="B37" s="511" t="s">
        <v>1322</v>
      </c>
      <c r="C37" s="511">
        <v>400</v>
      </c>
      <c r="D37" s="511" t="s">
        <v>1338</v>
      </c>
      <c r="E37" s="511" t="s">
        <v>64</v>
      </c>
      <c r="F37" s="510">
        <v>0.21</v>
      </c>
      <c r="G37" s="510">
        <v>0.88</v>
      </c>
      <c r="H37" s="510">
        <v>0.14000000000000001</v>
      </c>
      <c r="I37" s="510">
        <v>0.67</v>
      </c>
      <c r="J37" s="511" t="s">
        <v>1137</v>
      </c>
      <c r="K37">
        <f t="shared" si="0"/>
        <v>0.43333333333333335</v>
      </c>
      <c r="L37">
        <f t="shared" si="1"/>
        <v>0.31666666666666671</v>
      </c>
      <c r="M37">
        <f t="shared" si="2"/>
        <v>4.1904761904761907</v>
      </c>
      <c r="N37">
        <f t="shared" si="3"/>
        <v>4.7857142857142856</v>
      </c>
      <c r="O37">
        <f t="shared" si="4"/>
        <v>0.22333333333333336</v>
      </c>
      <c r="P37">
        <f t="shared" si="5"/>
        <v>0.17666666666666669</v>
      </c>
      <c r="Q37">
        <f t="shared" si="6"/>
        <v>1.0634920634920637</v>
      </c>
      <c r="R37">
        <f t="shared" si="7"/>
        <v>1.2619047619047621</v>
      </c>
    </row>
    <row r="38" spans="1:18" ht="15" x14ac:dyDescent="0.2">
      <c r="A38" s="510">
        <v>37</v>
      </c>
      <c r="B38" s="511" t="s">
        <v>1322</v>
      </c>
      <c r="C38" s="511">
        <v>500</v>
      </c>
      <c r="D38" s="511" t="s">
        <v>1339</v>
      </c>
      <c r="E38" s="511" t="s">
        <v>64</v>
      </c>
      <c r="F38" s="510">
        <v>0.15</v>
      </c>
      <c r="G38" s="510">
        <v>0.4</v>
      </c>
      <c r="H38" s="510">
        <v>7.0000000000000007E-2</v>
      </c>
      <c r="I38" s="510">
        <v>0.48</v>
      </c>
      <c r="J38" s="511" t="s">
        <v>1137</v>
      </c>
      <c r="K38">
        <f t="shared" si="0"/>
        <v>0.23333333333333331</v>
      </c>
      <c r="L38">
        <f t="shared" si="1"/>
        <v>0.20666666666666667</v>
      </c>
      <c r="M38">
        <f t="shared" si="2"/>
        <v>2.666666666666667</v>
      </c>
      <c r="N38">
        <f t="shared" si="3"/>
        <v>6.8571428571428559</v>
      </c>
      <c r="O38">
        <f t="shared" si="4"/>
        <v>8.3333333333333315E-2</v>
      </c>
      <c r="P38">
        <f t="shared" si="5"/>
        <v>0.13666666666666666</v>
      </c>
      <c r="Q38">
        <f t="shared" si="6"/>
        <v>0.55555555555555547</v>
      </c>
      <c r="R38">
        <f t="shared" si="7"/>
        <v>1.9523809523809521</v>
      </c>
    </row>
    <row r="39" spans="1:18" ht="15" x14ac:dyDescent="0.2">
      <c r="A39" s="510">
        <v>38</v>
      </c>
      <c r="B39" s="511" t="s">
        <v>1322</v>
      </c>
      <c r="C39" s="511">
        <v>630</v>
      </c>
      <c r="D39" s="511" t="s">
        <v>1340</v>
      </c>
      <c r="E39" s="511" t="s">
        <v>64</v>
      </c>
      <c r="F39" s="510">
        <v>0.13</v>
      </c>
      <c r="G39" s="510">
        <v>0.51</v>
      </c>
      <c r="H39" s="510">
        <v>7.0000000000000007E-2</v>
      </c>
      <c r="I39" s="510">
        <v>0.55000000000000004</v>
      </c>
      <c r="J39" s="511" t="s">
        <v>1137</v>
      </c>
      <c r="K39">
        <f t="shared" si="0"/>
        <v>0.25666666666666665</v>
      </c>
      <c r="L39">
        <f t="shared" si="1"/>
        <v>0.23</v>
      </c>
      <c r="M39">
        <f t="shared" si="2"/>
        <v>3.9230769230769229</v>
      </c>
      <c r="N39">
        <f t="shared" si="3"/>
        <v>7.8571428571428568</v>
      </c>
      <c r="O39">
        <f t="shared" si="4"/>
        <v>0.12666666666666665</v>
      </c>
      <c r="P39">
        <f t="shared" si="5"/>
        <v>0.16</v>
      </c>
      <c r="Q39">
        <f t="shared" si="6"/>
        <v>0.97435897435897423</v>
      </c>
      <c r="R39">
        <f t="shared" si="7"/>
        <v>2.2857142857142856</v>
      </c>
    </row>
    <row r="40" spans="1:18" ht="15" x14ac:dyDescent="0.2">
      <c r="A40" s="510">
        <v>39</v>
      </c>
      <c r="B40" s="511" t="s">
        <v>1322</v>
      </c>
      <c r="C40" s="511">
        <v>800</v>
      </c>
      <c r="D40" s="511" t="s">
        <v>1341</v>
      </c>
      <c r="E40" s="511" t="s">
        <v>64</v>
      </c>
      <c r="F40" s="510">
        <v>0.09</v>
      </c>
      <c r="G40" s="510">
        <v>0.35</v>
      </c>
      <c r="H40" s="510">
        <v>0.06</v>
      </c>
      <c r="I40" s="510">
        <v>0.43</v>
      </c>
      <c r="J40" s="511" t="s">
        <v>1137</v>
      </c>
      <c r="K40">
        <f t="shared" si="0"/>
        <v>0.17666666666666667</v>
      </c>
      <c r="L40">
        <f t="shared" si="1"/>
        <v>0.18333333333333335</v>
      </c>
      <c r="M40">
        <f t="shared" si="2"/>
        <v>3.8888888888888888</v>
      </c>
      <c r="N40">
        <f t="shared" si="3"/>
        <v>7.166666666666667</v>
      </c>
      <c r="O40">
        <f t="shared" si="4"/>
        <v>8.666666666666667E-2</v>
      </c>
      <c r="P40">
        <f t="shared" si="5"/>
        <v>0.12333333333333335</v>
      </c>
      <c r="Q40">
        <f t="shared" si="6"/>
        <v>0.96296296296296302</v>
      </c>
      <c r="R40">
        <f t="shared" si="7"/>
        <v>2.0555555555555558</v>
      </c>
    </row>
    <row r="41" spans="1:18" ht="15" x14ac:dyDescent="0.2">
      <c r="A41" s="510">
        <v>40</v>
      </c>
      <c r="B41" s="511" t="s">
        <v>1322</v>
      </c>
      <c r="C41" s="511">
        <v>1000</v>
      </c>
      <c r="D41" s="511" t="s">
        <v>1342</v>
      </c>
      <c r="E41" s="511" t="s">
        <v>64</v>
      </c>
      <c r="F41" s="510">
        <v>0.06</v>
      </c>
      <c r="G41" s="510">
        <v>0.32</v>
      </c>
      <c r="H41" s="510">
        <v>0.06</v>
      </c>
      <c r="I41" s="510">
        <v>0.4</v>
      </c>
      <c r="J41" s="511" t="s">
        <v>1137</v>
      </c>
      <c r="K41">
        <f t="shared" si="0"/>
        <v>0.14666666666666667</v>
      </c>
      <c r="L41">
        <f t="shared" si="1"/>
        <v>0.17333333333333334</v>
      </c>
      <c r="M41">
        <f t="shared" si="2"/>
        <v>5.3333333333333339</v>
      </c>
      <c r="N41">
        <f t="shared" si="3"/>
        <v>6.666666666666667</v>
      </c>
      <c r="O41">
        <f t="shared" si="4"/>
        <v>8.666666666666667E-2</v>
      </c>
      <c r="P41">
        <f t="shared" si="5"/>
        <v>0.11333333333333334</v>
      </c>
      <c r="Q41">
        <f t="shared" si="6"/>
        <v>1.4444444444444446</v>
      </c>
      <c r="R41">
        <f t="shared" si="7"/>
        <v>1.8888888888888891</v>
      </c>
    </row>
    <row r="42" spans="1:18" ht="15" x14ac:dyDescent="0.2">
      <c r="A42" s="510">
        <v>41</v>
      </c>
      <c r="B42" s="511" t="s">
        <v>1322</v>
      </c>
      <c r="C42" s="511">
        <v>800</v>
      </c>
      <c r="D42" s="511" t="s">
        <v>1343</v>
      </c>
      <c r="E42" s="511" t="s">
        <v>64</v>
      </c>
      <c r="F42" s="510">
        <v>9.6000000000000002E-2</v>
      </c>
      <c r="G42" s="510">
        <v>0.80900000000000005</v>
      </c>
      <c r="H42" s="510">
        <v>1.7999999999999999E-2</v>
      </c>
      <c r="I42" s="510">
        <v>0.76200000000000001</v>
      </c>
      <c r="J42" s="511" t="s">
        <v>1137</v>
      </c>
      <c r="K42">
        <f t="shared" si="0"/>
        <v>0.33366666666666672</v>
      </c>
      <c r="L42">
        <f t="shared" si="1"/>
        <v>0.26600000000000001</v>
      </c>
      <c r="M42">
        <f t="shared" si="2"/>
        <v>8.4270833333333339</v>
      </c>
      <c r="N42">
        <f t="shared" si="3"/>
        <v>42.333333333333336</v>
      </c>
      <c r="O42">
        <f t="shared" si="4"/>
        <v>0.23766666666666672</v>
      </c>
      <c r="P42">
        <f t="shared" si="5"/>
        <v>0.24800000000000003</v>
      </c>
      <c r="Q42">
        <f t="shared" si="6"/>
        <v>2.4756944444444451</v>
      </c>
      <c r="R42">
        <f t="shared" si="7"/>
        <v>13.77777777777778</v>
      </c>
    </row>
    <row r="43" spans="1:18" ht="15" x14ac:dyDescent="0.2">
      <c r="A43" s="510">
        <v>42</v>
      </c>
      <c r="B43" s="511" t="s">
        <v>1322</v>
      </c>
      <c r="C43" s="511">
        <v>1000</v>
      </c>
      <c r="D43" s="511" t="s">
        <v>1344</v>
      </c>
      <c r="E43" s="511" t="s">
        <v>64</v>
      </c>
      <c r="F43" s="510">
        <v>6.9000000000000006E-2</v>
      </c>
      <c r="G43" s="510">
        <v>0.67600000000000005</v>
      </c>
      <c r="H43" s="510">
        <v>1.6E-2</v>
      </c>
      <c r="I43" s="510">
        <v>0.58599999999999997</v>
      </c>
      <c r="J43" s="511" t="s">
        <v>1137</v>
      </c>
      <c r="K43">
        <f t="shared" si="0"/>
        <v>0.27133333333333337</v>
      </c>
      <c r="L43">
        <f t="shared" si="1"/>
        <v>0.20599999999999999</v>
      </c>
      <c r="M43">
        <f t="shared" si="2"/>
        <v>9.7971014492753614</v>
      </c>
      <c r="N43">
        <f t="shared" si="3"/>
        <v>36.625</v>
      </c>
      <c r="O43">
        <f t="shared" si="4"/>
        <v>0.20233333333333337</v>
      </c>
      <c r="P43">
        <f t="shared" si="5"/>
        <v>0.19</v>
      </c>
      <c r="Q43">
        <f t="shared" si="6"/>
        <v>2.9323671497584543</v>
      </c>
      <c r="R43">
        <f t="shared" si="7"/>
        <v>11.875</v>
      </c>
    </row>
    <row r="44" spans="1:18" ht="15" x14ac:dyDescent="0.2">
      <c r="A44" s="510">
        <v>43</v>
      </c>
      <c r="B44" s="511" t="s">
        <v>1322</v>
      </c>
      <c r="C44" s="511">
        <v>1250</v>
      </c>
      <c r="D44" s="511" t="s">
        <v>1345</v>
      </c>
      <c r="E44" s="511" t="s">
        <v>64</v>
      </c>
      <c r="F44" s="510">
        <v>5.6000000000000001E-2</v>
      </c>
      <c r="G44" s="510">
        <v>0.58699999999999997</v>
      </c>
      <c r="H44" s="510">
        <v>1.4999999999999999E-2</v>
      </c>
      <c r="I44" s="510">
        <v>0.47799999999999998</v>
      </c>
      <c r="J44" s="511" t="s">
        <v>1137</v>
      </c>
      <c r="K44">
        <f t="shared" si="0"/>
        <v>0.23299999999999998</v>
      </c>
      <c r="L44">
        <f t="shared" si="1"/>
        <v>0.16933333333333334</v>
      </c>
      <c r="M44">
        <f t="shared" si="2"/>
        <v>10.482142857142856</v>
      </c>
      <c r="N44">
        <f t="shared" si="3"/>
        <v>31.866666666666667</v>
      </c>
      <c r="O44">
        <f t="shared" si="4"/>
        <v>0.17699999999999999</v>
      </c>
      <c r="P44">
        <f t="shared" si="5"/>
        <v>0.15433333333333332</v>
      </c>
      <c r="Q44">
        <f t="shared" si="6"/>
        <v>3.1607142857142856</v>
      </c>
      <c r="R44">
        <f t="shared" si="7"/>
        <v>10.288888888888888</v>
      </c>
    </row>
    <row r="45" spans="1:18" ht="15" x14ac:dyDescent="0.2">
      <c r="A45" s="510">
        <v>44</v>
      </c>
      <c r="B45" s="511" t="s">
        <v>1322</v>
      </c>
      <c r="C45" s="511">
        <v>1600</v>
      </c>
      <c r="D45" s="511" t="s">
        <v>1346</v>
      </c>
      <c r="E45" s="511" t="s">
        <v>64</v>
      </c>
      <c r="F45" s="510">
        <v>4.2000000000000003E-2</v>
      </c>
      <c r="G45" s="510">
        <v>0.49</v>
      </c>
      <c r="H45" s="510">
        <v>1.2999999999999999E-2</v>
      </c>
      <c r="I45" s="510">
        <v>0.36399999999999999</v>
      </c>
      <c r="J45" s="511" t="s">
        <v>1137</v>
      </c>
      <c r="K45">
        <f t="shared" si="0"/>
        <v>0.19133333333333333</v>
      </c>
      <c r="L45">
        <f t="shared" si="1"/>
        <v>0.13</v>
      </c>
      <c r="M45">
        <f t="shared" si="2"/>
        <v>11.666666666666666</v>
      </c>
      <c r="N45">
        <f t="shared" si="3"/>
        <v>28</v>
      </c>
      <c r="O45">
        <f t="shared" si="4"/>
        <v>0.14933333333333332</v>
      </c>
      <c r="P45">
        <f t="shared" si="5"/>
        <v>0.11700000000000001</v>
      </c>
      <c r="Q45">
        <f t="shared" si="6"/>
        <v>3.5555555555555549</v>
      </c>
      <c r="R45">
        <f t="shared" si="7"/>
        <v>9.0000000000000018</v>
      </c>
    </row>
    <row r="46" spans="1:18" ht="15" x14ac:dyDescent="0.2">
      <c r="A46" s="510">
        <v>45</v>
      </c>
      <c r="B46" s="511" t="s">
        <v>1322</v>
      </c>
      <c r="C46" s="511">
        <v>2000</v>
      </c>
      <c r="D46" s="511" t="s">
        <v>1347</v>
      </c>
      <c r="E46" s="511" t="s">
        <v>64</v>
      </c>
      <c r="F46" s="510">
        <v>3.4000000000000002E-2</v>
      </c>
      <c r="G46" s="510">
        <v>0.42</v>
      </c>
      <c r="H46" s="510">
        <v>1.0999999999999999E-2</v>
      </c>
      <c r="I46" s="510">
        <v>0.28599999999999998</v>
      </c>
      <c r="J46" s="511" t="s">
        <v>1137</v>
      </c>
      <c r="K46">
        <f t="shared" si="0"/>
        <v>0.16266666666666665</v>
      </c>
      <c r="L46">
        <f t="shared" si="1"/>
        <v>0.10266666666666667</v>
      </c>
      <c r="M46">
        <f t="shared" si="2"/>
        <v>12.352941176470587</v>
      </c>
      <c r="N46">
        <f t="shared" si="3"/>
        <v>26</v>
      </c>
      <c r="O46">
        <f t="shared" si="4"/>
        <v>0.12866666666666665</v>
      </c>
      <c r="P46">
        <f t="shared" si="5"/>
        <v>9.1666666666666674E-2</v>
      </c>
      <c r="Q46">
        <f t="shared" si="6"/>
        <v>3.7843137254901955</v>
      </c>
      <c r="R46">
        <f t="shared" si="7"/>
        <v>8.3333333333333339</v>
      </c>
    </row>
    <row r="47" spans="1:18" ht="15" x14ac:dyDescent="0.2">
      <c r="A47" s="510">
        <v>46</v>
      </c>
      <c r="B47" s="511" t="s">
        <v>1322</v>
      </c>
      <c r="C47" s="511">
        <v>2500</v>
      </c>
      <c r="D47" s="511" t="s">
        <v>1348</v>
      </c>
      <c r="E47" s="511" t="s">
        <v>64</v>
      </c>
      <c r="F47" s="510">
        <v>2.8000000000000001E-2</v>
      </c>
      <c r="G47" s="510">
        <v>0.37</v>
      </c>
      <c r="H47" s="510">
        <v>8.0000000000000002E-3</v>
      </c>
      <c r="I47" s="510">
        <v>0.23100000000000001</v>
      </c>
      <c r="J47" s="511" t="s">
        <v>1137</v>
      </c>
      <c r="K47">
        <f t="shared" si="0"/>
        <v>0.14199999999999999</v>
      </c>
      <c r="L47">
        <f t="shared" si="1"/>
        <v>8.2333333333333328E-2</v>
      </c>
      <c r="M47">
        <f t="shared" si="2"/>
        <v>13.214285714285714</v>
      </c>
      <c r="N47">
        <f t="shared" si="3"/>
        <v>28.875</v>
      </c>
      <c r="O47">
        <f t="shared" si="4"/>
        <v>0.11399999999999999</v>
      </c>
      <c r="P47">
        <f t="shared" si="5"/>
        <v>7.4333333333333335E-2</v>
      </c>
      <c r="Q47">
        <f t="shared" si="6"/>
        <v>4.0714285714285712</v>
      </c>
      <c r="R47">
        <f t="shared" si="7"/>
        <v>9.2916666666666661</v>
      </c>
    </row>
    <row r="48" spans="1:18" ht="15" x14ac:dyDescent="0.2">
      <c r="A48" s="510">
        <v>47</v>
      </c>
      <c r="B48" s="511" t="s">
        <v>1322</v>
      </c>
      <c r="C48" s="511">
        <v>3200</v>
      </c>
      <c r="D48" s="511" t="s">
        <v>1349</v>
      </c>
      <c r="E48" s="511" t="s">
        <v>64</v>
      </c>
      <c r="F48" s="510">
        <v>2.1000000000000001E-2</v>
      </c>
      <c r="G48" s="510">
        <v>0.30299999999999999</v>
      </c>
      <c r="H48" s="510">
        <v>7.0000000000000001E-3</v>
      </c>
      <c r="I48" s="510">
        <v>0.17</v>
      </c>
      <c r="J48" s="511" t="s">
        <v>1137</v>
      </c>
      <c r="K48">
        <f t="shared" si="0"/>
        <v>0.11499999999999999</v>
      </c>
      <c r="L48">
        <f t="shared" si="1"/>
        <v>6.1333333333333344E-2</v>
      </c>
      <c r="M48">
        <f t="shared" si="2"/>
        <v>14.428571428571427</v>
      </c>
      <c r="N48">
        <f t="shared" si="3"/>
        <v>24.285714285714288</v>
      </c>
      <c r="O48">
        <f t="shared" si="4"/>
        <v>9.3999999999999986E-2</v>
      </c>
      <c r="P48">
        <f t="shared" si="5"/>
        <v>5.4333333333333345E-2</v>
      </c>
      <c r="Q48">
        <f t="shared" si="6"/>
        <v>4.4761904761904754</v>
      </c>
      <c r="R48">
        <f t="shared" si="7"/>
        <v>7.7619047619047636</v>
      </c>
    </row>
    <row r="49" spans="1:18" ht="15" x14ac:dyDescent="0.2">
      <c r="A49" s="510">
        <v>48</v>
      </c>
      <c r="B49" s="511" t="s">
        <v>1322</v>
      </c>
      <c r="C49" s="511">
        <v>4000</v>
      </c>
      <c r="D49" s="511" t="s">
        <v>1350</v>
      </c>
      <c r="E49" s="511" t="s">
        <v>64</v>
      </c>
      <c r="F49" s="510">
        <v>1.7000000000000001E-2</v>
      </c>
      <c r="G49" s="510">
        <v>0.25600000000000001</v>
      </c>
      <c r="H49" s="510">
        <v>7.0000000000000001E-3</v>
      </c>
      <c r="I49" s="510">
        <v>0.13100000000000001</v>
      </c>
      <c r="J49" s="511" t="s">
        <v>1137</v>
      </c>
      <c r="K49">
        <f t="shared" si="0"/>
        <v>9.6666666666666679E-2</v>
      </c>
      <c r="L49">
        <f t="shared" si="1"/>
        <v>4.8333333333333339E-2</v>
      </c>
      <c r="M49">
        <f t="shared" si="2"/>
        <v>15.058823529411764</v>
      </c>
      <c r="N49">
        <f t="shared" si="3"/>
        <v>18.714285714285715</v>
      </c>
      <c r="O49">
        <f t="shared" si="4"/>
        <v>7.9666666666666677E-2</v>
      </c>
      <c r="P49">
        <f t="shared" si="5"/>
        <v>4.133333333333334E-2</v>
      </c>
      <c r="Q49">
        <f t="shared" si="6"/>
        <v>4.6862745098039218</v>
      </c>
      <c r="R49">
        <f t="shared" si="7"/>
        <v>5.904761904761906</v>
      </c>
    </row>
    <row r="50" spans="1:18" ht="15" x14ac:dyDescent="0.2">
      <c r="A50" s="510">
        <v>49</v>
      </c>
      <c r="B50" s="511" t="s">
        <v>1322</v>
      </c>
      <c r="C50" s="511">
        <v>1000</v>
      </c>
      <c r="D50" s="511" t="s">
        <v>1351</v>
      </c>
      <c r="E50" s="511" t="s">
        <v>334</v>
      </c>
      <c r="F50" s="510">
        <v>4.9000000000000002E-2</v>
      </c>
      <c r="G50" s="510">
        <v>0.68799999999999994</v>
      </c>
      <c r="H50" s="510">
        <v>2.1999999999999999E-2</v>
      </c>
      <c r="I50" s="510">
        <v>0.66600000000000004</v>
      </c>
      <c r="J50" s="511" t="s">
        <v>1137</v>
      </c>
      <c r="K50">
        <f t="shared" si="0"/>
        <v>0.26199999999999996</v>
      </c>
      <c r="L50">
        <f t="shared" si="1"/>
        <v>0.23666666666666669</v>
      </c>
      <c r="M50">
        <f t="shared" si="2"/>
        <v>14.04081632653061</v>
      </c>
      <c r="N50">
        <f t="shared" si="3"/>
        <v>30.272727272727277</v>
      </c>
      <c r="O50">
        <f t="shared" si="4"/>
        <v>0.21299999999999997</v>
      </c>
      <c r="P50">
        <f t="shared" si="5"/>
        <v>0.2146666666666667</v>
      </c>
      <c r="Q50">
        <f t="shared" si="6"/>
        <v>4.3469387755102034</v>
      </c>
      <c r="R50">
        <f t="shared" si="7"/>
        <v>9.7575757575757596</v>
      </c>
    </row>
    <row r="51" spans="1:18" ht="15" x14ac:dyDescent="0.2">
      <c r="A51" s="510">
        <v>50</v>
      </c>
      <c r="B51" s="511" t="s">
        <v>1322</v>
      </c>
      <c r="C51" s="511">
        <v>1350</v>
      </c>
      <c r="D51" s="511" t="s">
        <v>1352</v>
      </c>
      <c r="E51" s="511" t="s">
        <v>334</v>
      </c>
      <c r="F51" s="510">
        <v>3.5000000000000003E-2</v>
      </c>
      <c r="G51" s="510">
        <v>0.56599999999999995</v>
      </c>
      <c r="H51" s="510">
        <v>1.6E-2</v>
      </c>
      <c r="I51" s="510">
        <v>0.48899999999999999</v>
      </c>
      <c r="J51" s="511" t="s">
        <v>1137</v>
      </c>
      <c r="K51">
        <f t="shared" si="0"/>
        <v>0.21199999999999997</v>
      </c>
      <c r="L51">
        <f t="shared" si="1"/>
        <v>0.17366666666666666</v>
      </c>
      <c r="M51">
        <f t="shared" si="2"/>
        <v>16.171428571428567</v>
      </c>
      <c r="N51">
        <f t="shared" si="3"/>
        <v>30.5625</v>
      </c>
      <c r="O51">
        <f t="shared" si="4"/>
        <v>0.17699999999999996</v>
      </c>
      <c r="P51">
        <f t="shared" si="5"/>
        <v>0.15766666666666668</v>
      </c>
      <c r="Q51">
        <f t="shared" si="6"/>
        <v>5.0571428571428552</v>
      </c>
      <c r="R51">
        <f t="shared" si="7"/>
        <v>9.8541666666666679</v>
      </c>
    </row>
    <row r="52" spans="1:18" ht="15" x14ac:dyDescent="0.2">
      <c r="A52" s="510">
        <v>51</v>
      </c>
      <c r="B52" s="511" t="s">
        <v>1322</v>
      </c>
      <c r="C52" s="511">
        <v>1600</v>
      </c>
      <c r="D52" s="511" t="s">
        <v>1353</v>
      </c>
      <c r="E52" s="511" t="s">
        <v>334</v>
      </c>
      <c r="F52" s="510">
        <v>2.9000000000000001E-2</v>
      </c>
      <c r="G52" s="510">
        <v>0.50900000000000001</v>
      </c>
      <c r="H52" s="510">
        <v>1.4999999999999999E-2</v>
      </c>
      <c r="I52" s="510">
        <v>0.41</v>
      </c>
      <c r="J52" s="511" t="s">
        <v>1137</v>
      </c>
      <c r="K52">
        <f t="shared" si="0"/>
        <v>0.18900000000000003</v>
      </c>
      <c r="L52">
        <f t="shared" si="1"/>
        <v>0.14666666666666664</v>
      </c>
      <c r="M52">
        <f t="shared" si="2"/>
        <v>17.551724137931036</v>
      </c>
      <c r="N52">
        <f t="shared" si="3"/>
        <v>27.333333333333332</v>
      </c>
      <c r="O52">
        <f t="shared" si="4"/>
        <v>0.16000000000000003</v>
      </c>
      <c r="P52">
        <f t="shared" si="5"/>
        <v>0.13166666666666665</v>
      </c>
      <c r="Q52">
        <f t="shared" si="6"/>
        <v>5.5172413793103452</v>
      </c>
      <c r="R52">
        <f t="shared" si="7"/>
        <v>8.7777777777777768</v>
      </c>
    </row>
    <row r="53" spans="1:18" ht="15" x14ac:dyDescent="0.2">
      <c r="A53" s="510">
        <v>52</v>
      </c>
      <c r="B53" s="511" t="s">
        <v>1322</v>
      </c>
      <c r="C53" s="511">
        <v>2000</v>
      </c>
      <c r="D53" s="511" t="s">
        <v>1354</v>
      </c>
      <c r="E53" s="511" t="s">
        <v>334</v>
      </c>
      <c r="F53" s="510">
        <v>2.1999999999999999E-2</v>
      </c>
      <c r="G53" s="510">
        <v>0.435</v>
      </c>
      <c r="H53" s="510">
        <v>1.2999999999999999E-2</v>
      </c>
      <c r="I53" s="510">
        <v>0.315</v>
      </c>
      <c r="J53" s="511" t="s">
        <v>1137</v>
      </c>
      <c r="K53">
        <f t="shared" si="0"/>
        <v>0.15966666666666665</v>
      </c>
      <c r="L53">
        <f t="shared" si="1"/>
        <v>0.11366666666666668</v>
      </c>
      <c r="M53">
        <f t="shared" si="2"/>
        <v>19.772727272727273</v>
      </c>
      <c r="N53">
        <f t="shared" si="3"/>
        <v>24.230769230769234</v>
      </c>
      <c r="O53">
        <f t="shared" si="4"/>
        <v>0.13766666666666666</v>
      </c>
      <c r="P53">
        <f t="shared" si="5"/>
        <v>0.10066666666666668</v>
      </c>
      <c r="Q53">
        <f t="shared" si="6"/>
        <v>6.2575757575757578</v>
      </c>
      <c r="R53">
        <f t="shared" si="7"/>
        <v>7.7435897435897454</v>
      </c>
    </row>
    <row r="54" spans="1:18" ht="15" x14ac:dyDescent="0.2">
      <c r="A54" s="510">
        <v>53</v>
      </c>
      <c r="B54" s="511" t="s">
        <v>1322</v>
      </c>
      <c r="C54" s="511">
        <v>2500</v>
      </c>
      <c r="D54" s="511" t="s">
        <v>1355</v>
      </c>
      <c r="E54" s="511" t="s">
        <v>334</v>
      </c>
      <c r="F54" s="510">
        <v>1.7999999999999999E-2</v>
      </c>
      <c r="G54" s="510">
        <v>0.378</v>
      </c>
      <c r="H54" s="510">
        <v>1.0999999999999999E-2</v>
      </c>
      <c r="I54" s="510">
        <v>0.247</v>
      </c>
      <c r="J54" s="511" t="s">
        <v>1137</v>
      </c>
      <c r="K54">
        <f t="shared" si="0"/>
        <v>0.13799999999999998</v>
      </c>
      <c r="L54">
        <f t="shared" si="1"/>
        <v>8.9666666666666672E-2</v>
      </c>
      <c r="M54">
        <f t="shared" si="2"/>
        <v>21</v>
      </c>
      <c r="N54">
        <f t="shared" si="3"/>
        <v>22.454545454545457</v>
      </c>
      <c r="O54">
        <f t="shared" si="4"/>
        <v>0.11999999999999998</v>
      </c>
      <c r="P54">
        <f t="shared" si="5"/>
        <v>7.8666666666666676E-2</v>
      </c>
      <c r="Q54">
        <f t="shared" si="6"/>
        <v>6.6666666666666661</v>
      </c>
      <c r="R54">
        <f t="shared" si="7"/>
        <v>7.1515151515151532</v>
      </c>
    </row>
    <row r="55" spans="1:18" ht="15" x14ac:dyDescent="0.2">
      <c r="A55" s="510">
        <v>54</v>
      </c>
      <c r="B55" s="511" t="s">
        <v>1322</v>
      </c>
      <c r="C55" s="511">
        <v>3200</v>
      </c>
      <c r="D55" s="511" t="s">
        <v>1356</v>
      </c>
      <c r="E55" s="511" t="s">
        <v>334</v>
      </c>
      <c r="F55" s="510">
        <v>1.4999999999999999E-2</v>
      </c>
      <c r="G55" s="510">
        <v>0.33500000000000002</v>
      </c>
      <c r="H55" s="510">
        <v>8.0000000000000002E-3</v>
      </c>
      <c r="I55" s="510">
        <v>0.19600000000000001</v>
      </c>
      <c r="J55" s="511" t="s">
        <v>1137</v>
      </c>
      <c r="K55">
        <f t="shared" si="0"/>
        <v>0.12166666666666666</v>
      </c>
      <c r="L55">
        <f t="shared" si="1"/>
        <v>7.0666666666666669E-2</v>
      </c>
      <c r="M55">
        <f t="shared" si="2"/>
        <v>22.333333333333336</v>
      </c>
      <c r="N55">
        <f t="shared" si="3"/>
        <v>24.5</v>
      </c>
      <c r="O55">
        <f t="shared" si="4"/>
        <v>0.10666666666666666</v>
      </c>
      <c r="P55">
        <f t="shared" si="5"/>
        <v>6.2666666666666676E-2</v>
      </c>
      <c r="Q55">
        <f t="shared" si="6"/>
        <v>7.1111111111111107</v>
      </c>
      <c r="R55">
        <f t="shared" si="7"/>
        <v>7.8333333333333339</v>
      </c>
    </row>
    <row r="56" spans="1:18" ht="15" x14ac:dyDescent="0.2">
      <c r="A56" s="510">
        <v>55</v>
      </c>
      <c r="B56" s="511" t="s">
        <v>1322</v>
      </c>
      <c r="C56" s="511">
        <v>4000</v>
      </c>
      <c r="D56" s="511" t="s">
        <v>1357</v>
      </c>
      <c r="E56" s="511" t="s">
        <v>334</v>
      </c>
      <c r="F56" s="510">
        <v>1.2E-2</v>
      </c>
      <c r="G56" s="510">
        <v>0.27900000000000003</v>
      </c>
      <c r="H56" s="510">
        <v>7.0000000000000001E-3</v>
      </c>
      <c r="I56" s="510">
        <v>0.14699999999999999</v>
      </c>
      <c r="J56" s="511" t="s">
        <v>1137</v>
      </c>
      <c r="K56">
        <f t="shared" si="0"/>
        <v>0.10100000000000002</v>
      </c>
      <c r="L56">
        <f t="shared" si="1"/>
        <v>5.3666666666666668E-2</v>
      </c>
      <c r="M56">
        <f t="shared" si="2"/>
        <v>23.25</v>
      </c>
      <c r="N56">
        <f t="shared" si="3"/>
        <v>21</v>
      </c>
      <c r="O56">
        <f t="shared" si="4"/>
        <v>8.9000000000000024E-2</v>
      </c>
      <c r="P56">
        <f t="shared" si="5"/>
        <v>4.6666666666666669E-2</v>
      </c>
      <c r="Q56">
        <f t="shared" si="6"/>
        <v>7.4166666666666687</v>
      </c>
      <c r="R56">
        <f t="shared" si="7"/>
        <v>6.666666666666667</v>
      </c>
    </row>
    <row r="57" spans="1:18" ht="15" x14ac:dyDescent="0.2">
      <c r="A57" s="510">
        <v>56</v>
      </c>
      <c r="B57" s="511" t="s">
        <v>1322</v>
      </c>
      <c r="C57" s="511">
        <v>5000</v>
      </c>
      <c r="D57" s="511" t="s">
        <v>1358</v>
      </c>
      <c r="E57" s="511" t="s">
        <v>334</v>
      </c>
      <c r="F57" s="510">
        <v>8.9999999999999993E-3</v>
      </c>
      <c r="G57" s="510">
        <v>0.23799999999999999</v>
      </c>
      <c r="H57" s="510">
        <v>7.0000000000000001E-3</v>
      </c>
      <c r="I57" s="510">
        <v>0.113</v>
      </c>
      <c r="J57" s="511" t="s">
        <v>1137</v>
      </c>
      <c r="K57">
        <f t="shared" si="0"/>
        <v>8.533333333333333E-2</v>
      </c>
      <c r="L57">
        <f t="shared" si="1"/>
        <v>4.2333333333333334E-2</v>
      </c>
      <c r="M57">
        <f t="shared" si="2"/>
        <v>26.444444444444446</v>
      </c>
      <c r="N57">
        <f t="shared" si="3"/>
        <v>16.142857142857142</v>
      </c>
      <c r="O57">
        <f t="shared" si="4"/>
        <v>7.6333333333333336E-2</v>
      </c>
      <c r="P57">
        <f t="shared" si="5"/>
        <v>3.5333333333333335E-2</v>
      </c>
      <c r="Q57">
        <f t="shared" si="6"/>
        <v>8.4814814814814827</v>
      </c>
      <c r="R57">
        <f t="shared" si="7"/>
        <v>5.0476190476190474</v>
      </c>
    </row>
    <row r="58" spans="1:18" ht="15" x14ac:dyDescent="0.2">
      <c r="A58" s="510">
        <v>57</v>
      </c>
      <c r="B58" s="511" t="s">
        <v>1359</v>
      </c>
      <c r="C58" s="511">
        <v>25</v>
      </c>
      <c r="D58" s="511" t="s">
        <v>1360</v>
      </c>
      <c r="E58" s="511" t="s">
        <v>334</v>
      </c>
      <c r="F58" s="510">
        <v>5.31</v>
      </c>
      <c r="G58" s="510">
        <v>8.58</v>
      </c>
      <c r="H58" s="510">
        <v>1.37</v>
      </c>
      <c r="I58" s="510">
        <v>1.53</v>
      </c>
      <c r="J58" s="511" t="s">
        <v>1137</v>
      </c>
      <c r="K58">
        <f t="shared" si="0"/>
        <v>6.3999999999999995</v>
      </c>
      <c r="L58">
        <f t="shared" si="1"/>
        <v>1.4233333333333336</v>
      </c>
      <c r="M58">
        <f t="shared" si="2"/>
        <v>1.6158192090395482</v>
      </c>
      <c r="N58">
        <f t="shared" si="3"/>
        <v>1.1167883211678831</v>
      </c>
      <c r="O58">
        <f t="shared" si="4"/>
        <v>1.0899999999999999</v>
      </c>
      <c r="P58">
        <f t="shared" si="5"/>
        <v>5.3333333333333455E-2</v>
      </c>
      <c r="Q58">
        <f t="shared" si="6"/>
        <v>0.20527306967984932</v>
      </c>
      <c r="R58">
        <f t="shared" si="7"/>
        <v>3.8929440389294488E-2</v>
      </c>
    </row>
    <row r="59" spans="1:18" ht="15" x14ac:dyDescent="0.2">
      <c r="A59" s="510">
        <v>58</v>
      </c>
      <c r="B59" s="511" t="s">
        <v>1359</v>
      </c>
      <c r="C59" s="511">
        <v>32</v>
      </c>
      <c r="D59" s="511" t="s">
        <v>1361</v>
      </c>
      <c r="E59" s="511" t="s">
        <v>334</v>
      </c>
      <c r="F59" s="510">
        <v>4.67</v>
      </c>
      <c r="G59" s="510">
        <v>7.6</v>
      </c>
      <c r="H59" s="510">
        <v>1.1100000000000001</v>
      </c>
      <c r="I59" s="510">
        <v>1.22</v>
      </c>
      <c r="J59" s="511" t="s">
        <v>1137</v>
      </c>
      <c r="K59">
        <f t="shared" si="0"/>
        <v>5.6466666666666656</v>
      </c>
      <c r="L59">
        <f t="shared" si="1"/>
        <v>1.1466666666666667</v>
      </c>
      <c r="M59">
        <f t="shared" si="2"/>
        <v>1.627408993576017</v>
      </c>
      <c r="N59">
        <f t="shared" si="3"/>
        <v>1.099099099099099</v>
      </c>
      <c r="O59">
        <f t="shared" si="4"/>
        <v>0.97666666666666568</v>
      </c>
      <c r="P59">
        <f t="shared" si="5"/>
        <v>3.6666666666666625E-2</v>
      </c>
      <c r="Q59">
        <f t="shared" si="6"/>
        <v>0.2091363311920055</v>
      </c>
      <c r="R59">
        <f t="shared" si="7"/>
        <v>3.3033033033032989E-2</v>
      </c>
    </row>
    <row r="60" spans="1:18" ht="15" x14ac:dyDescent="0.2">
      <c r="A60" s="510">
        <v>59</v>
      </c>
      <c r="B60" s="511" t="s">
        <v>1359</v>
      </c>
      <c r="C60" s="511">
        <v>40</v>
      </c>
      <c r="D60" s="511" t="s">
        <v>1362</v>
      </c>
      <c r="E60" s="511" t="s">
        <v>334</v>
      </c>
      <c r="F60" s="510">
        <v>1.7</v>
      </c>
      <c r="G60" s="510">
        <v>3.48</v>
      </c>
      <c r="H60" s="510">
        <v>0.69</v>
      </c>
      <c r="I60" s="510">
        <v>0.9</v>
      </c>
      <c r="J60" s="511" t="s">
        <v>1137</v>
      </c>
      <c r="K60">
        <f t="shared" si="0"/>
        <v>2.2933333333333334</v>
      </c>
      <c r="L60">
        <f t="shared" si="1"/>
        <v>0.7599999999999999</v>
      </c>
      <c r="M60">
        <f t="shared" si="2"/>
        <v>2.0470588235294116</v>
      </c>
      <c r="N60">
        <f t="shared" si="3"/>
        <v>1.3043478260869568</v>
      </c>
      <c r="O60">
        <f t="shared" si="4"/>
        <v>0.59333333333333349</v>
      </c>
      <c r="P60">
        <f t="shared" si="5"/>
        <v>6.9999999999999951E-2</v>
      </c>
      <c r="Q60">
        <f t="shared" si="6"/>
        <v>0.34901960784313735</v>
      </c>
      <c r="R60">
        <f t="shared" si="7"/>
        <v>0.10144927536231878</v>
      </c>
    </row>
    <row r="61" spans="1:18" ht="15" x14ac:dyDescent="0.2">
      <c r="A61" s="510">
        <v>60</v>
      </c>
      <c r="B61" s="511" t="s">
        <v>1359</v>
      </c>
      <c r="C61" s="511">
        <v>63</v>
      </c>
      <c r="D61" s="511" t="s">
        <v>1363</v>
      </c>
      <c r="E61" s="511" t="s">
        <v>334</v>
      </c>
      <c r="F61" s="510">
        <v>1.45</v>
      </c>
      <c r="G61" s="510">
        <v>3.22</v>
      </c>
      <c r="H61" s="510">
        <v>0.14000000000000001</v>
      </c>
      <c r="I61" s="510">
        <v>0.49</v>
      </c>
      <c r="J61" s="511" t="s">
        <v>1137</v>
      </c>
      <c r="K61">
        <f t="shared" si="0"/>
        <v>2.04</v>
      </c>
      <c r="L61">
        <f t="shared" si="1"/>
        <v>0.25666666666666665</v>
      </c>
      <c r="M61">
        <f t="shared" si="2"/>
        <v>2.2206896551724138</v>
      </c>
      <c r="N61">
        <f t="shared" si="3"/>
        <v>3.4999999999999996</v>
      </c>
      <c r="O61">
        <f t="shared" si="4"/>
        <v>0.59000000000000008</v>
      </c>
      <c r="P61">
        <f t="shared" si="5"/>
        <v>0.11666666666666664</v>
      </c>
      <c r="Q61">
        <f t="shared" si="6"/>
        <v>0.40689655172413802</v>
      </c>
      <c r="R61">
        <f t="shared" si="7"/>
        <v>0.83333333333333304</v>
      </c>
    </row>
    <row r="62" spans="1:18" ht="15" x14ac:dyDescent="0.2">
      <c r="A62" s="510">
        <v>61</v>
      </c>
      <c r="B62" s="511" t="s">
        <v>1359</v>
      </c>
      <c r="C62" s="511">
        <v>25</v>
      </c>
      <c r="D62" s="511" t="s">
        <v>1364</v>
      </c>
      <c r="E62" s="511" t="s">
        <v>334</v>
      </c>
      <c r="F62" s="510">
        <v>5.31</v>
      </c>
      <c r="G62" s="510">
        <v>8.58</v>
      </c>
      <c r="H62" s="510">
        <v>1.37</v>
      </c>
      <c r="I62" s="510">
        <v>1.53</v>
      </c>
      <c r="J62" s="511" t="s">
        <v>1137</v>
      </c>
      <c r="K62">
        <f t="shared" si="0"/>
        <v>6.3999999999999995</v>
      </c>
      <c r="L62">
        <f t="shared" si="1"/>
        <v>1.4233333333333336</v>
      </c>
      <c r="M62">
        <f t="shared" si="2"/>
        <v>1.6158192090395482</v>
      </c>
      <c r="N62">
        <f t="shared" si="3"/>
        <v>1.1167883211678831</v>
      </c>
      <c r="O62">
        <f t="shared" si="4"/>
        <v>1.0899999999999999</v>
      </c>
      <c r="P62">
        <f t="shared" si="5"/>
        <v>5.3333333333333455E-2</v>
      </c>
      <c r="Q62">
        <f t="shared" si="6"/>
        <v>0.20527306967984932</v>
      </c>
      <c r="R62">
        <f t="shared" si="7"/>
        <v>3.8929440389294488E-2</v>
      </c>
    </row>
    <row r="63" spans="1:18" ht="15" x14ac:dyDescent="0.2">
      <c r="A63" s="510">
        <v>62</v>
      </c>
      <c r="B63" s="511" t="s">
        <v>1359</v>
      </c>
      <c r="C63" s="511">
        <v>32</v>
      </c>
      <c r="D63" s="511" t="s">
        <v>1365</v>
      </c>
      <c r="E63" s="511" t="s">
        <v>334</v>
      </c>
      <c r="F63" s="510">
        <v>4.67</v>
      </c>
      <c r="G63" s="510">
        <v>7.6</v>
      </c>
      <c r="H63" s="510">
        <v>1.1100000000000001</v>
      </c>
      <c r="I63" s="510">
        <v>1.22</v>
      </c>
      <c r="J63" s="511" t="s">
        <v>1137</v>
      </c>
      <c r="K63">
        <f t="shared" si="0"/>
        <v>5.6466666666666656</v>
      </c>
      <c r="L63">
        <f t="shared" si="1"/>
        <v>1.1466666666666667</v>
      </c>
      <c r="M63">
        <f t="shared" si="2"/>
        <v>1.627408993576017</v>
      </c>
      <c r="N63">
        <f t="shared" si="3"/>
        <v>1.099099099099099</v>
      </c>
      <c r="O63">
        <f t="shared" si="4"/>
        <v>0.97666666666666568</v>
      </c>
      <c r="P63">
        <f t="shared" si="5"/>
        <v>3.6666666666666625E-2</v>
      </c>
      <c r="Q63">
        <f t="shared" si="6"/>
        <v>0.2091363311920055</v>
      </c>
      <c r="R63">
        <f t="shared" si="7"/>
        <v>3.3033033033032989E-2</v>
      </c>
    </row>
    <row r="64" spans="1:18" ht="15" x14ac:dyDescent="0.2">
      <c r="A64" s="510">
        <v>63</v>
      </c>
      <c r="B64" s="511" t="s">
        <v>1359</v>
      </c>
      <c r="C64" s="511">
        <v>40</v>
      </c>
      <c r="D64" s="511" t="s">
        <v>1366</v>
      </c>
      <c r="E64" s="511" t="s">
        <v>334</v>
      </c>
      <c r="F64" s="510">
        <v>1.7</v>
      </c>
      <c r="G64" s="510">
        <v>3.48</v>
      </c>
      <c r="H64" s="510">
        <v>0.69</v>
      </c>
      <c r="I64" s="510">
        <v>0.9</v>
      </c>
      <c r="J64" s="511" t="s">
        <v>1137</v>
      </c>
      <c r="K64">
        <f t="shared" si="0"/>
        <v>2.2933333333333334</v>
      </c>
      <c r="L64">
        <f t="shared" si="1"/>
        <v>0.7599999999999999</v>
      </c>
      <c r="M64">
        <f t="shared" si="2"/>
        <v>2.0470588235294116</v>
      </c>
      <c r="N64">
        <f t="shared" si="3"/>
        <v>1.3043478260869568</v>
      </c>
      <c r="O64">
        <f t="shared" si="4"/>
        <v>0.59333333333333349</v>
      </c>
      <c r="P64">
        <f t="shared" si="5"/>
        <v>6.9999999999999951E-2</v>
      </c>
      <c r="Q64">
        <f t="shared" si="6"/>
        <v>0.34901960784313735</v>
      </c>
      <c r="R64">
        <f t="shared" si="7"/>
        <v>0.10144927536231878</v>
      </c>
    </row>
    <row r="65" spans="1:18" ht="15" x14ac:dyDescent="0.2">
      <c r="A65" s="510">
        <v>64</v>
      </c>
      <c r="B65" s="511" t="s">
        <v>1359</v>
      </c>
      <c r="C65" s="511">
        <v>63</v>
      </c>
      <c r="D65" s="511" t="s">
        <v>1367</v>
      </c>
      <c r="E65" s="511" t="s">
        <v>334</v>
      </c>
      <c r="F65" s="510">
        <v>1.45</v>
      </c>
      <c r="G65" s="510">
        <v>3.22</v>
      </c>
      <c r="H65" s="510">
        <v>0.14000000000000001</v>
      </c>
      <c r="I65" s="510">
        <v>0.49</v>
      </c>
      <c r="J65" s="511" t="s">
        <v>1137</v>
      </c>
      <c r="K65">
        <f t="shared" si="0"/>
        <v>2.04</v>
      </c>
      <c r="L65">
        <f t="shared" si="1"/>
        <v>0.25666666666666665</v>
      </c>
      <c r="M65">
        <f t="shared" si="2"/>
        <v>2.2206896551724138</v>
      </c>
      <c r="N65">
        <f t="shared" si="3"/>
        <v>3.4999999999999996</v>
      </c>
      <c r="O65">
        <f t="shared" si="4"/>
        <v>0.59000000000000008</v>
      </c>
      <c r="P65">
        <f t="shared" si="5"/>
        <v>0.11666666666666664</v>
      </c>
      <c r="Q65">
        <f t="shared" si="6"/>
        <v>0.40689655172413802</v>
      </c>
      <c r="R65">
        <f t="shared" si="7"/>
        <v>0.83333333333333304</v>
      </c>
    </row>
    <row r="66" spans="1:18" ht="15" x14ac:dyDescent="0.2">
      <c r="A66" s="510">
        <v>65</v>
      </c>
      <c r="B66" s="511" t="s">
        <v>1359</v>
      </c>
      <c r="C66" s="511">
        <v>800</v>
      </c>
      <c r="D66" s="511" t="s">
        <v>1368</v>
      </c>
      <c r="E66" s="511" t="s">
        <v>64</v>
      </c>
      <c r="F66" s="510">
        <v>6.7000000000000004E-2</v>
      </c>
      <c r="G66" s="510">
        <v>0.32790000000000002</v>
      </c>
      <c r="H66" s="510">
        <v>4.4999999999999998E-2</v>
      </c>
      <c r="I66" s="510">
        <v>0.29339999999999999</v>
      </c>
      <c r="J66" s="511" t="s">
        <v>1137</v>
      </c>
      <c r="K66">
        <f t="shared" si="0"/>
        <v>0.15396666666666667</v>
      </c>
      <c r="L66">
        <f t="shared" si="1"/>
        <v>0.1278</v>
      </c>
      <c r="M66">
        <f t="shared" si="2"/>
        <v>4.8940298507462687</v>
      </c>
      <c r="N66">
        <f t="shared" si="3"/>
        <v>6.5200000000000005</v>
      </c>
      <c r="O66">
        <f t="shared" si="4"/>
        <v>8.6966666666666664E-2</v>
      </c>
      <c r="P66">
        <f t="shared" si="5"/>
        <v>8.2799999999999999E-2</v>
      </c>
      <c r="Q66">
        <f t="shared" si="6"/>
        <v>1.2980099502487561</v>
      </c>
      <c r="R66">
        <f t="shared" si="7"/>
        <v>1.84</v>
      </c>
    </row>
    <row r="67" spans="1:18" ht="30" x14ac:dyDescent="0.2">
      <c r="A67" s="510">
        <v>66</v>
      </c>
      <c r="B67" s="511" t="s">
        <v>1359</v>
      </c>
      <c r="C67" s="511">
        <v>1000</v>
      </c>
      <c r="D67" s="511" t="s">
        <v>1369</v>
      </c>
      <c r="E67" s="511" t="s">
        <v>64</v>
      </c>
      <c r="F67" s="510">
        <v>5.3999999999999999E-2</v>
      </c>
      <c r="G67" s="510">
        <v>0.28649999999999998</v>
      </c>
      <c r="H67" s="510">
        <v>0.03</v>
      </c>
      <c r="I67" s="510">
        <v>0.25490000000000002</v>
      </c>
      <c r="J67" s="511" t="s">
        <v>1137</v>
      </c>
      <c r="K67">
        <f t="shared" ref="K67:K130" si="8">(2*F67+G67)/3</f>
        <v>0.13149999999999998</v>
      </c>
      <c r="L67">
        <f t="shared" ref="L67:L130" si="9">(2*H67+I67)/3</f>
        <v>0.10496666666666667</v>
      </c>
      <c r="M67">
        <f t="shared" ref="M67:M130" si="10">G67/F67</f>
        <v>5.3055555555555554</v>
      </c>
      <c r="N67">
        <f t="shared" ref="N67:N130" si="11">I67/H67</f>
        <v>8.4966666666666679</v>
      </c>
      <c r="O67">
        <f t="shared" ref="O67:O130" si="12">K67-F67</f>
        <v>7.7499999999999986E-2</v>
      </c>
      <c r="P67">
        <f t="shared" ref="P67:P130" si="13">L67-H67</f>
        <v>7.4966666666666668E-2</v>
      </c>
      <c r="Q67">
        <f t="shared" ref="Q67:Q130" si="14">O67/F67</f>
        <v>1.4351851851851849</v>
      </c>
      <c r="R67">
        <f t="shared" ref="R67:R130" si="15">P67/H67</f>
        <v>2.4988888888888892</v>
      </c>
    </row>
    <row r="68" spans="1:18" ht="30" x14ac:dyDescent="0.2">
      <c r="A68" s="510">
        <v>67</v>
      </c>
      <c r="B68" s="511" t="s">
        <v>1359</v>
      </c>
      <c r="C68" s="511">
        <v>1250</v>
      </c>
      <c r="D68" s="511" t="s">
        <v>1370</v>
      </c>
      <c r="E68" s="511" t="s">
        <v>64</v>
      </c>
      <c r="F68" s="510">
        <v>4.2999999999999997E-2</v>
      </c>
      <c r="G68" s="510">
        <v>0.24879999999999999</v>
      </c>
      <c r="H68" s="510">
        <v>0.02</v>
      </c>
      <c r="I68" s="510">
        <v>0.21379999999999999</v>
      </c>
      <c r="J68" s="511" t="s">
        <v>1137</v>
      </c>
      <c r="K68">
        <f t="shared" si="8"/>
        <v>0.11159999999999999</v>
      </c>
      <c r="L68">
        <f t="shared" si="9"/>
        <v>8.4599999999999995E-2</v>
      </c>
      <c r="M68">
        <f t="shared" si="10"/>
        <v>5.786046511627907</v>
      </c>
      <c r="N68">
        <f t="shared" si="11"/>
        <v>10.69</v>
      </c>
      <c r="O68">
        <f t="shared" si="12"/>
        <v>6.8599999999999994E-2</v>
      </c>
      <c r="P68">
        <f t="shared" si="13"/>
        <v>6.4599999999999991E-2</v>
      </c>
      <c r="Q68">
        <f t="shared" si="14"/>
        <v>1.5953488372093023</v>
      </c>
      <c r="R68">
        <f t="shared" si="15"/>
        <v>3.2299999999999995</v>
      </c>
    </row>
    <row r="69" spans="1:18" ht="30" x14ac:dyDescent="0.2">
      <c r="A69" s="510">
        <v>68</v>
      </c>
      <c r="B69" s="511" t="s">
        <v>1359</v>
      </c>
      <c r="C69" s="511">
        <v>1600</v>
      </c>
      <c r="D69" s="511" t="s">
        <v>1371</v>
      </c>
      <c r="E69" s="511" t="s">
        <v>64</v>
      </c>
      <c r="F69" s="510">
        <v>3.5000000000000003E-2</v>
      </c>
      <c r="G69" s="510">
        <v>0.21329999999999999</v>
      </c>
      <c r="H69" s="510">
        <v>2.3E-2</v>
      </c>
      <c r="I69" s="510">
        <v>0.1822</v>
      </c>
      <c r="J69" s="511" t="s">
        <v>1137</v>
      </c>
      <c r="K69">
        <f t="shared" si="8"/>
        <v>9.4433333333333327E-2</v>
      </c>
      <c r="L69">
        <f t="shared" si="9"/>
        <v>7.6066666666666671E-2</v>
      </c>
      <c r="M69">
        <f t="shared" si="10"/>
        <v>6.0942857142857134</v>
      </c>
      <c r="N69">
        <f t="shared" si="11"/>
        <v>7.9217391304347826</v>
      </c>
      <c r="O69">
        <f t="shared" si="12"/>
        <v>5.9433333333333324E-2</v>
      </c>
      <c r="P69">
        <f t="shared" si="13"/>
        <v>5.3066666666666672E-2</v>
      </c>
      <c r="Q69">
        <f t="shared" si="14"/>
        <v>1.6980952380952377</v>
      </c>
      <c r="R69">
        <f t="shared" si="15"/>
        <v>2.3072463768115945</v>
      </c>
    </row>
    <row r="70" spans="1:18" ht="30" x14ac:dyDescent="0.2">
      <c r="A70" s="510">
        <v>69</v>
      </c>
      <c r="B70" s="511" t="s">
        <v>1359</v>
      </c>
      <c r="C70" s="511">
        <v>1600</v>
      </c>
      <c r="D70" s="511" t="s">
        <v>1372</v>
      </c>
      <c r="E70" s="511" t="s">
        <v>64</v>
      </c>
      <c r="F70" s="510">
        <v>3.9E-2</v>
      </c>
      <c r="G70" s="510">
        <v>0.17849999999999999</v>
      </c>
      <c r="H70" s="510">
        <v>1.6E-2</v>
      </c>
      <c r="I70" s="510">
        <v>0.16389999999999999</v>
      </c>
      <c r="J70" s="511" t="s">
        <v>1137</v>
      </c>
      <c r="K70">
        <f t="shared" si="8"/>
        <v>8.5500000000000007E-2</v>
      </c>
      <c r="L70">
        <f t="shared" si="9"/>
        <v>6.5299999999999997E-2</v>
      </c>
      <c r="M70">
        <f t="shared" si="10"/>
        <v>4.5769230769230766</v>
      </c>
      <c r="N70">
        <f t="shared" si="11"/>
        <v>10.243749999999999</v>
      </c>
      <c r="O70">
        <f t="shared" si="12"/>
        <v>4.6500000000000007E-2</v>
      </c>
      <c r="P70">
        <f t="shared" si="13"/>
        <v>4.9299999999999997E-2</v>
      </c>
      <c r="Q70">
        <f t="shared" si="14"/>
        <v>1.1923076923076925</v>
      </c>
      <c r="R70">
        <f t="shared" si="15"/>
        <v>3.0812499999999998</v>
      </c>
    </row>
    <row r="71" spans="1:18" ht="30" x14ac:dyDescent="0.2">
      <c r="A71" s="510">
        <v>70</v>
      </c>
      <c r="B71" s="511" t="s">
        <v>1359</v>
      </c>
      <c r="C71" s="511">
        <v>2000</v>
      </c>
      <c r="D71" s="511" t="s">
        <v>1373</v>
      </c>
      <c r="E71" s="511" t="s">
        <v>64</v>
      </c>
      <c r="F71" s="510">
        <v>2.9000000000000001E-2</v>
      </c>
      <c r="G71" s="510">
        <v>0.15290000000000001</v>
      </c>
      <c r="H71" s="510">
        <v>1.4E-2</v>
      </c>
      <c r="I71" s="510">
        <v>0.13439999999999999</v>
      </c>
      <c r="J71" s="511" t="s">
        <v>1137</v>
      </c>
      <c r="K71">
        <f t="shared" si="8"/>
        <v>7.0300000000000001E-2</v>
      </c>
      <c r="L71">
        <f t="shared" si="9"/>
        <v>5.4133333333333332E-2</v>
      </c>
      <c r="M71">
        <f t="shared" si="10"/>
        <v>5.272413793103448</v>
      </c>
      <c r="N71">
        <f t="shared" si="11"/>
        <v>9.6</v>
      </c>
      <c r="O71">
        <f t="shared" si="12"/>
        <v>4.1300000000000003E-2</v>
      </c>
      <c r="P71">
        <f t="shared" si="13"/>
        <v>4.0133333333333333E-2</v>
      </c>
      <c r="Q71">
        <f t="shared" si="14"/>
        <v>1.4241379310344828</v>
      </c>
      <c r="R71">
        <f t="shared" si="15"/>
        <v>2.8666666666666667</v>
      </c>
    </row>
    <row r="72" spans="1:18" ht="30" x14ac:dyDescent="0.2">
      <c r="A72" s="510">
        <v>71</v>
      </c>
      <c r="B72" s="511" t="s">
        <v>1359</v>
      </c>
      <c r="C72" s="511">
        <v>2500</v>
      </c>
      <c r="D72" s="511" t="s">
        <v>1374</v>
      </c>
      <c r="E72" s="511" t="s">
        <v>64</v>
      </c>
      <c r="F72" s="510">
        <v>1.7000000000000001E-2</v>
      </c>
      <c r="G72" s="510">
        <v>0.1255</v>
      </c>
      <c r="H72" s="510">
        <v>1.4E-2</v>
      </c>
      <c r="I72" s="510">
        <v>0.1104</v>
      </c>
      <c r="J72" s="511" t="s">
        <v>1137</v>
      </c>
      <c r="K72">
        <f t="shared" si="8"/>
        <v>5.3166666666666668E-2</v>
      </c>
      <c r="L72">
        <f t="shared" si="9"/>
        <v>4.6133333333333332E-2</v>
      </c>
      <c r="M72">
        <f t="shared" si="10"/>
        <v>7.3823529411764701</v>
      </c>
      <c r="N72">
        <f t="shared" si="11"/>
        <v>7.8857142857142852</v>
      </c>
      <c r="O72">
        <f t="shared" si="12"/>
        <v>3.6166666666666666E-2</v>
      </c>
      <c r="P72">
        <f t="shared" si="13"/>
        <v>3.2133333333333333E-2</v>
      </c>
      <c r="Q72">
        <f t="shared" si="14"/>
        <v>2.1274509803921569</v>
      </c>
      <c r="R72">
        <f t="shared" si="15"/>
        <v>2.2952380952380951</v>
      </c>
    </row>
    <row r="73" spans="1:18" ht="30" x14ac:dyDescent="0.2">
      <c r="A73" s="510">
        <v>72</v>
      </c>
      <c r="B73" s="511" t="s">
        <v>1359</v>
      </c>
      <c r="C73" s="511">
        <v>3050</v>
      </c>
      <c r="D73" s="511" t="s">
        <v>1375</v>
      </c>
      <c r="E73" s="511" t="s">
        <v>64</v>
      </c>
      <c r="F73" s="510">
        <v>1.7000000000000001E-2</v>
      </c>
      <c r="G73" s="510">
        <v>0.11210000000000001</v>
      </c>
      <c r="H73" s="510">
        <v>0.01</v>
      </c>
      <c r="I73" s="510">
        <v>9.35E-2</v>
      </c>
      <c r="J73" s="511" t="s">
        <v>1137</v>
      </c>
      <c r="K73">
        <f t="shared" si="8"/>
        <v>4.87E-2</v>
      </c>
      <c r="L73">
        <f t="shared" si="9"/>
        <v>3.7833333333333337E-2</v>
      </c>
      <c r="M73">
        <f t="shared" si="10"/>
        <v>6.5941176470588232</v>
      </c>
      <c r="N73">
        <f t="shared" si="11"/>
        <v>9.35</v>
      </c>
      <c r="O73">
        <f t="shared" si="12"/>
        <v>3.1699999999999999E-2</v>
      </c>
      <c r="P73">
        <f t="shared" si="13"/>
        <v>2.7833333333333335E-2</v>
      </c>
      <c r="Q73">
        <f t="shared" si="14"/>
        <v>1.864705882352941</v>
      </c>
      <c r="R73">
        <f t="shared" si="15"/>
        <v>2.7833333333333332</v>
      </c>
    </row>
    <row r="74" spans="1:18" ht="30" x14ac:dyDescent="0.2">
      <c r="A74" s="510">
        <v>73</v>
      </c>
      <c r="B74" s="511" t="s">
        <v>1359</v>
      </c>
      <c r="C74" s="511">
        <v>3100</v>
      </c>
      <c r="D74" s="511" t="s">
        <v>1376</v>
      </c>
      <c r="E74" s="511" t="s">
        <v>64</v>
      </c>
      <c r="F74" s="510">
        <v>1.6E-2</v>
      </c>
      <c r="G74" s="510">
        <v>0.1041</v>
      </c>
      <c r="H74" s="510">
        <v>1.0999999999999999E-2</v>
      </c>
      <c r="I74" s="510">
        <v>9.4799999999999995E-2</v>
      </c>
      <c r="J74" s="511" t="s">
        <v>1137</v>
      </c>
      <c r="K74">
        <f t="shared" si="8"/>
        <v>4.5366666666666666E-2</v>
      </c>
      <c r="L74">
        <f t="shared" si="9"/>
        <v>3.8933333333333327E-2</v>
      </c>
      <c r="M74">
        <f t="shared" si="10"/>
        <v>6.5062499999999996</v>
      </c>
      <c r="N74">
        <f t="shared" si="11"/>
        <v>8.6181818181818191</v>
      </c>
      <c r="O74">
        <f t="shared" si="12"/>
        <v>2.9366666666666666E-2</v>
      </c>
      <c r="P74">
        <f t="shared" si="13"/>
        <v>2.7933333333333327E-2</v>
      </c>
      <c r="Q74">
        <f t="shared" si="14"/>
        <v>1.8354166666666665</v>
      </c>
      <c r="R74">
        <f t="shared" si="15"/>
        <v>2.5393939393939391</v>
      </c>
    </row>
    <row r="75" spans="1:18" ht="30" x14ac:dyDescent="0.2">
      <c r="A75" s="510">
        <v>74</v>
      </c>
      <c r="B75" s="511" t="s">
        <v>1359</v>
      </c>
      <c r="C75" s="511">
        <v>4000</v>
      </c>
      <c r="D75" s="511" t="s">
        <v>1377</v>
      </c>
      <c r="E75" s="511" t="s">
        <v>64</v>
      </c>
      <c r="F75" s="510">
        <v>1.4E-2</v>
      </c>
      <c r="G75" s="510">
        <v>9.3299999999999994E-2</v>
      </c>
      <c r="H75" s="510">
        <v>6.0000000000000001E-3</v>
      </c>
      <c r="I75" s="510">
        <v>7.3800000000000004E-2</v>
      </c>
      <c r="J75" s="511" t="s">
        <v>1137</v>
      </c>
      <c r="K75">
        <f t="shared" si="8"/>
        <v>4.0433333333333328E-2</v>
      </c>
      <c r="L75">
        <f t="shared" si="9"/>
        <v>2.86E-2</v>
      </c>
      <c r="M75">
        <f t="shared" si="10"/>
        <v>6.6642857142857137</v>
      </c>
      <c r="N75">
        <f t="shared" si="11"/>
        <v>12.3</v>
      </c>
      <c r="O75">
        <f t="shared" si="12"/>
        <v>2.643333333333333E-2</v>
      </c>
      <c r="P75">
        <f t="shared" si="13"/>
        <v>2.2600000000000002E-2</v>
      </c>
      <c r="Q75">
        <f t="shared" si="14"/>
        <v>1.8880952380952378</v>
      </c>
      <c r="R75">
        <f t="shared" si="15"/>
        <v>3.7666666666666671</v>
      </c>
    </row>
    <row r="76" spans="1:18" ht="30" x14ac:dyDescent="0.2">
      <c r="A76" s="510">
        <v>75</v>
      </c>
      <c r="B76" s="511" t="s">
        <v>1359</v>
      </c>
      <c r="C76" s="511">
        <v>4250</v>
      </c>
      <c r="D76" s="511" t="s">
        <v>1378</v>
      </c>
      <c r="E76" s="511" t="s">
        <v>64</v>
      </c>
      <c r="F76" s="510">
        <v>1.0999999999999999E-2</v>
      </c>
      <c r="G76" s="510">
        <v>8.5800000000000001E-2</v>
      </c>
      <c r="H76" s="510">
        <v>6.0000000000000001E-3</v>
      </c>
      <c r="I76" s="510">
        <v>7.3800000000000004E-2</v>
      </c>
      <c r="J76" s="511" t="s">
        <v>1137</v>
      </c>
      <c r="K76">
        <f t="shared" si="8"/>
        <v>3.5933333333333338E-2</v>
      </c>
      <c r="L76">
        <f t="shared" si="9"/>
        <v>2.86E-2</v>
      </c>
      <c r="M76">
        <f t="shared" si="10"/>
        <v>7.8000000000000007</v>
      </c>
      <c r="N76">
        <f t="shared" si="11"/>
        <v>12.3</v>
      </c>
      <c r="O76">
        <f t="shared" si="12"/>
        <v>2.4933333333333339E-2</v>
      </c>
      <c r="P76">
        <f t="shared" si="13"/>
        <v>2.2600000000000002E-2</v>
      </c>
      <c r="Q76">
        <f t="shared" si="14"/>
        <v>2.2666666666666675</v>
      </c>
      <c r="R76">
        <f t="shared" si="15"/>
        <v>3.7666666666666671</v>
      </c>
    </row>
    <row r="77" spans="1:18" ht="30" x14ac:dyDescent="0.2">
      <c r="A77" s="510">
        <v>76</v>
      </c>
      <c r="B77" s="511" t="s">
        <v>1359</v>
      </c>
      <c r="C77" s="511">
        <v>1000</v>
      </c>
      <c r="D77" s="511" t="s">
        <v>1379</v>
      </c>
      <c r="E77" s="511" t="s">
        <v>334</v>
      </c>
      <c r="F77" s="510">
        <v>3.4799999999999998E-2</v>
      </c>
      <c r="G77" s="510">
        <v>0.39190000000000003</v>
      </c>
      <c r="H77" s="510">
        <v>4.3200000000000002E-2</v>
      </c>
      <c r="I77" s="510">
        <v>0.2344</v>
      </c>
      <c r="J77" s="511" t="s">
        <v>1137</v>
      </c>
      <c r="K77">
        <f t="shared" si="8"/>
        <v>0.15383333333333335</v>
      </c>
      <c r="L77">
        <f t="shared" si="9"/>
        <v>0.10693333333333332</v>
      </c>
      <c r="M77">
        <f t="shared" si="10"/>
        <v>11.261494252873565</v>
      </c>
      <c r="N77">
        <f t="shared" si="11"/>
        <v>5.4259259259259256</v>
      </c>
      <c r="O77">
        <f t="shared" si="12"/>
        <v>0.11903333333333335</v>
      </c>
      <c r="P77">
        <f t="shared" si="13"/>
        <v>6.3733333333333322E-2</v>
      </c>
      <c r="Q77">
        <f t="shared" si="14"/>
        <v>3.4204980842911885</v>
      </c>
      <c r="R77">
        <f t="shared" si="15"/>
        <v>1.4753086419753083</v>
      </c>
    </row>
    <row r="78" spans="1:18" ht="30" x14ac:dyDescent="0.2">
      <c r="A78" s="510">
        <v>77</v>
      </c>
      <c r="B78" s="511" t="s">
        <v>1359</v>
      </c>
      <c r="C78" s="511">
        <v>1250</v>
      </c>
      <c r="D78" s="511" t="s">
        <v>1380</v>
      </c>
      <c r="E78" s="511" t="s">
        <v>334</v>
      </c>
      <c r="F78" s="510">
        <v>2.8899999999999999E-2</v>
      </c>
      <c r="G78" s="510">
        <v>0.33900000000000002</v>
      </c>
      <c r="H78" s="510">
        <v>4.3799999999999999E-2</v>
      </c>
      <c r="I78" s="510">
        <v>0.2339</v>
      </c>
      <c r="J78" s="511" t="s">
        <v>1137</v>
      </c>
      <c r="K78">
        <f t="shared" si="8"/>
        <v>0.13226666666666667</v>
      </c>
      <c r="L78">
        <f t="shared" si="9"/>
        <v>0.10716666666666667</v>
      </c>
      <c r="M78">
        <f t="shared" si="10"/>
        <v>11.730103806228374</v>
      </c>
      <c r="N78">
        <f t="shared" si="11"/>
        <v>5.3401826484018269</v>
      </c>
      <c r="O78">
        <f t="shared" si="12"/>
        <v>0.10336666666666668</v>
      </c>
      <c r="P78">
        <f t="shared" si="13"/>
        <v>6.3366666666666682E-2</v>
      </c>
      <c r="Q78">
        <f t="shared" si="14"/>
        <v>3.5767012687427919</v>
      </c>
      <c r="R78">
        <f t="shared" si="15"/>
        <v>1.446727549467276</v>
      </c>
    </row>
    <row r="79" spans="1:18" ht="30" x14ac:dyDescent="0.2">
      <c r="A79" s="510">
        <v>78</v>
      </c>
      <c r="B79" s="511" t="s">
        <v>1359</v>
      </c>
      <c r="C79" s="511">
        <v>1600</v>
      </c>
      <c r="D79" s="511" t="s">
        <v>1381</v>
      </c>
      <c r="E79" s="511" t="s">
        <v>334</v>
      </c>
      <c r="F79" s="510">
        <v>2.3800000000000002E-2</v>
      </c>
      <c r="G79" s="510">
        <v>0.27760000000000001</v>
      </c>
      <c r="H79" s="510">
        <v>3.3599999999999998E-2</v>
      </c>
      <c r="I79" s="510">
        <v>0.16869999999999999</v>
      </c>
      <c r="J79" s="511" t="s">
        <v>1137</v>
      </c>
      <c r="K79">
        <f t="shared" si="8"/>
        <v>0.10840000000000001</v>
      </c>
      <c r="L79">
        <f t="shared" si="9"/>
        <v>7.8633333333333333E-2</v>
      </c>
      <c r="M79">
        <f t="shared" si="10"/>
        <v>11.663865546218487</v>
      </c>
      <c r="N79">
        <f t="shared" si="11"/>
        <v>5.020833333333333</v>
      </c>
      <c r="O79">
        <f t="shared" si="12"/>
        <v>8.4600000000000009E-2</v>
      </c>
      <c r="P79">
        <f t="shared" si="13"/>
        <v>4.5033333333333335E-2</v>
      </c>
      <c r="Q79">
        <f t="shared" si="14"/>
        <v>3.554621848739496</v>
      </c>
      <c r="R79">
        <f t="shared" si="15"/>
        <v>1.3402777777777779</v>
      </c>
    </row>
    <row r="80" spans="1:18" ht="30" x14ac:dyDescent="0.2">
      <c r="A80" s="510">
        <v>79</v>
      </c>
      <c r="B80" s="511" t="s">
        <v>1359</v>
      </c>
      <c r="C80" s="511">
        <v>2000</v>
      </c>
      <c r="D80" s="511" t="s">
        <v>1382</v>
      </c>
      <c r="E80" s="511" t="s">
        <v>334</v>
      </c>
      <c r="F80" s="510">
        <v>1.83E-2</v>
      </c>
      <c r="G80" s="510">
        <v>0.2324</v>
      </c>
      <c r="H80" s="510">
        <v>2.6100000000000002E-2</v>
      </c>
      <c r="I80" s="510">
        <v>0.14979999999999999</v>
      </c>
      <c r="J80" s="511" t="s">
        <v>1137</v>
      </c>
      <c r="K80">
        <f t="shared" si="8"/>
        <v>8.9666666666666672E-2</v>
      </c>
      <c r="L80">
        <f t="shared" si="9"/>
        <v>6.7333333333333328E-2</v>
      </c>
      <c r="M80">
        <f t="shared" si="10"/>
        <v>12.699453551912567</v>
      </c>
      <c r="N80">
        <f t="shared" si="11"/>
        <v>5.7394636015325666</v>
      </c>
      <c r="O80">
        <f t="shared" si="12"/>
        <v>7.1366666666666675E-2</v>
      </c>
      <c r="P80">
        <f t="shared" si="13"/>
        <v>4.123333333333333E-2</v>
      </c>
      <c r="Q80">
        <f t="shared" si="14"/>
        <v>3.8998178506375232</v>
      </c>
      <c r="R80">
        <f t="shared" si="15"/>
        <v>1.5798212005108554</v>
      </c>
    </row>
    <row r="81" spans="1:18" ht="30" x14ac:dyDescent="0.2">
      <c r="A81" s="510">
        <v>80</v>
      </c>
      <c r="B81" s="511" t="s">
        <v>1359</v>
      </c>
      <c r="C81" s="511">
        <v>2250</v>
      </c>
      <c r="D81" s="511" t="s">
        <v>1383</v>
      </c>
      <c r="E81" s="511" t="s">
        <v>334</v>
      </c>
      <c r="F81" s="510">
        <v>1.37E-2</v>
      </c>
      <c r="G81" s="510">
        <v>0.20519999999999999</v>
      </c>
      <c r="H81" s="510">
        <v>2.18E-2</v>
      </c>
      <c r="I81" s="510">
        <v>0.14180000000000001</v>
      </c>
      <c r="J81" s="511" t="s">
        <v>1137</v>
      </c>
      <c r="K81">
        <f t="shared" si="8"/>
        <v>7.7533333333333329E-2</v>
      </c>
      <c r="L81">
        <f t="shared" si="9"/>
        <v>6.1800000000000001E-2</v>
      </c>
      <c r="M81">
        <f t="shared" si="10"/>
        <v>14.978102189781021</v>
      </c>
      <c r="N81">
        <f t="shared" si="11"/>
        <v>6.5045871559633035</v>
      </c>
      <c r="O81">
        <f t="shared" si="12"/>
        <v>6.3833333333333325E-2</v>
      </c>
      <c r="P81">
        <f t="shared" si="13"/>
        <v>0.04</v>
      </c>
      <c r="Q81">
        <f t="shared" si="14"/>
        <v>4.659367396593673</v>
      </c>
      <c r="R81">
        <f t="shared" si="15"/>
        <v>1.834862385321101</v>
      </c>
    </row>
    <row r="82" spans="1:18" ht="30" x14ac:dyDescent="0.2">
      <c r="A82" s="510">
        <v>81</v>
      </c>
      <c r="B82" s="511" t="s">
        <v>1359</v>
      </c>
      <c r="C82" s="511">
        <v>2500</v>
      </c>
      <c r="D82" s="511" t="s">
        <v>1384</v>
      </c>
      <c r="E82" s="511" t="s">
        <v>334</v>
      </c>
      <c r="F82" s="510">
        <v>1.29E-2</v>
      </c>
      <c r="G82" s="510">
        <v>0.18870000000000001</v>
      </c>
      <c r="H82" s="510">
        <v>2.3199999999999998E-2</v>
      </c>
      <c r="I82" s="510">
        <v>0.14149999999999999</v>
      </c>
      <c r="J82" s="511" t="s">
        <v>1137</v>
      </c>
      <c r="K82">
        <f t="shared" si="8"/>
        <v>7.1499999999999994E-2</v>
      </c>
      <c r="L82">
        <f t="shared" si="9"/>
        <v>6.2633333333333333E-2</v>
      </c>
      <c r="M82">
        <f t="shared" si="10"/>
        <v>14.627906976744187</v>
      </c>
      <c r="N82">
        <f t="shared" si="11"/>
        <v>6.0991379310344822</v>
      </c>
      <c r="O82">
        <f t="shared" si="12"/>
        <v>5.8599999999999992E-2</v>
      </c>
      <c r="P82">
        <f t="shared" si="13"/>
        <v>3.9433333333333334E-2</v>
      </c>
      <c r="Q82">
        <f t="shared" si="14"/>
        <v>4.5426356589147279</v>
      </c>
      <c r="R82">
        <f t="shared" si="15"/>
        <v>1.6997126436781611</v>
      </c>
    </row>
    <row r="83" spans="1:18" ht="30" x14ac:dyDescent="0.2">
      <c r="A83" s="510">
        <v>82</v>
      </c>
      <c r="B83" s="511" t="s">
        <v>1359</v>
      </c>
      <c r="C83" s="511">
        <v>3000</v>
      </c>
      <c r="D83" s="511" t="s">
        <v>1385</v>
      </c>
      <c r="E83" s="511" t="s">
        <v>334</v>
      </c>
      <c r="F83" s="510">
        <v>1.01E-2</v>
      </c>
      <c r="G83" s="510">
        <v>0.19639999999999999</v>
      </c>
      <c r="H83" s="510">
        <v>1.84E-2</v>
      </c>
      <c r="I83" s="510">
        <v>0.1016</v>
      </c>
      <c r="J83" s="511" t="s">
        <v>1137</v>
      </c>
      <c r="K83">
        <f t="shared" si="8"/>
        <v>7.22E-2</v>
      </c>
      <c r="L83">
        <f t="shared" si="9"/>
        <v>4.6133333333333332E-2</v>
      </c>
      <c r="M83">
        <f t="shared" si="10"/>
        <v>19.445544554455445</v>
      </c>
      <c r="N83">
        <f t="shared" si="11"/>
        <v>5.5217391304347823</v>
      </c>
      <c r="O83">
        <f t="shared" si="12"/>
        <v>6.2100000000000002E-2</v>
      </c>
      <c r="P83">
        <f t="shared" si="13"/>
        <v>2.7733333333333332E-2</v>
      </c>
      <c r="Q83">
        <f t="shared" si="14"/>
        <v>6.1485148514851486</v>
      </c>
      <c r="R83">
        <f t="shared" si="15"/>
        <v>1.5072463768115942</v>
      </c>
    </row>
    <row r="84" spans="1:18" ht="30" x14ac:dyDescent="0.2">
      <c r="A84" s="510">
        <v>83</v>
      </c>
      <c r="B84" s="511" t="s">
        <v>1359</v>
      </c>
      <c r="C84" s="511">
        <v>3600</v>
      </c>
      <c r="D84" s="511" t="s">
        <v>1386</v>
      </c>
      <c r="E84" s="511" t="s">
        <v>334</v>
      </c>
      <c r="F84" s="510">
        <v>6.6E-3</v>
      </c>
      <c r="G84" s="510">
        <v>0.1361</v>
      </c>
      <c r="H84" s="510">
        <v>1.4800000000000001E-2</v>
      </c>
      <c r="I84" s="510">
        <v>0.1031</v>
      </c>
      <c r="J84" s="511" t="s">
        <v>1137</v>
      </c>
      <c r="K84">
        <f t="shared" si="8"/>
        <v>4.976666666666666E-2</v>
      </c>
      <c r="L84">
        <f t="shared" si="9"/>
        <v>4.4233333333333326E-2</v>
      </c>
      <c r="M84">
        <f t="shared" si="10"/>
        <v>20.621212121212121</v>
      </c>
      <c r="N84">
        <f t="shared" si="11"/>
        <v>6.9662162162162158</v>
      </c>
      <c r="O84">
        <f t="shared" si="12"/>
        <v>4.3166666666666659E-2</v>
      </c>
      <c r="P84">
        <f t="shared" si="13"/>
        <v>2.9433333333333325E-2</v>
      </c>
      <c r="Q84">
        <f t="shared" si="14"/>
        <v>6.5404040404040389</v>
      </c>
      <c r="R84">
        <f t="shared" si="15"/>
        <v>1.9887387387387381</v>
      </c>
    </row>
    <row r="85" spans="1:18" ht="30" x14ac:dyDescent="0.2">
      <c r="A85" s="510">
        <v>84</v>
      </c>
      <c r="B85" s="511" t="s">
        <v>1359</v>
      </c>
      <c r="C85" s="511">
        <v>4250</v>
      </c>
      <c r="D85" s="511" t="s">
        <v>1387</v>
      </c>
      <c r="E85" s="511" t="s">
        <v>334</v>
      </c>
      <c r="F85" s="510">
        <v>5.0000000000000001E-3</v>
      </c>
      <c r="G85" s="510">
        <v>0.11899999999999999</v>
      </c>
      <c r="H85" s="510">
        <v>1.2500000000000001E-2</v>
      </c>
      <c r="I85" s="510">
        <v>9.4700000000000006E-2</v>
      </c>
      <c r="J85" s="511" t="s">
        <v>1137</v>
      </c>
      <c r="K85">
        <f t="shared" si="8"/>
        <v>4.3000000000000003E-2</v>
      </c>
      <c r="L85">
        <f t="shared" si="9"/>
        <v>3.9899999999999998E-2</v>
      </c>
      <c r="M85">
        <f t="shared" si="10"/>
        <v>23.799999999999997</v>
      </c>
      <c r="N85">
        <f t="shared" si="11"/>
        <v>7.5760000000000005</v>
      </c>
      <c r="O85">
        <f t="shared" si="12"/>
        <v>3.8000000000000006E-2</v>
      </c>
      <c r="P85">
        <f t="shared" si="13"/>
        <v>2.7399999999999997E-2</v>
      </c>
      <c r="Q85">
        <f t="shared" si="14"/>
        <v>7.6000000000000014</v>
      </c>
      <c r="R85">
        <f t="shared" si="15"/>
        <v>2.1919999999999997</v>
      </c>
    </row>
    <row r="86" spans="1:18" ht="30" x14ac:dyDescent="0.2">
      <c r="A86" s="510">
        <v>85</v>
      </c>
      <c r="B86" s="511" t="s">
        <v>1359</v>
      </c>
      <c r="C86" s="511">
        <v>4400</v>
      </c>
      <c r="D86" s="511" t="s">
        <v>1388</v>
      </c>
      <c r="E86" s="511" t="s">
        <v>334</v>
      </c>
      <c r="F86" s="510">
        <v>5.0000000000000001E-3</v>
      </c>
      <c r="G86" s="510">
        <v>0.1191</v>
      </c>
      <c r="H86" s="510">
        <v>1.2999999999999999E-2</v>
      </c>
      <c r="I86" s="510">
        <v>9.0800000000000006E-2</v>
      </c>
      <c r="J86" s="511" t="s">
        <v>1137</v>
      </c>
      <c r="K86">
        <f t="shared" si="8"/>
        <v>4.3033333333333333E-2</v>
      </c>
      <c r="L86">
        <f t="shared" si="9"/>
        <v>3.8933333333333334E-2</v>
      </c>
      <c r="M86">
        <f t="shared" si="10"/>
        <v>23.82</v>
      </c>
      <c r="N86">
        <f t="shared" si="11"/>
        <v>6.9846153846153856</v>
      </c>
      <c r="O86">
        <f t="shared" si="12"/>
        <v>3.8033333333333336E-2</v>
      </c>
      <c r="P86">
        <f t="shared" si="13"/>
        <v>2.5933333333333336E-2</v>
      </c>
      <c r="Q86">
        <f t="shared" si="14"/>
        <v>7.6066666666666674</v>
      </c>
      <c r="R86">
        <f t="shared" si="15"/>
        <v>1.9948717948717951</v>
      </c>
    </row>
    <row r="87" spans="1:18" ht="30" x14ac:dyDescent="0.2">
      <c r="A87" s="510">
        <v>86</v>
      </c>
      <c r="B87" s="511" t="s">
        <v>1359</v>
      </c>
      <c r="C87" s="511">
        <v>5300</v>
      </c>
      <c r="D87" s="511" t="s">
        <v>1389</v>
      </c>
      <c r="E87" s="511" t="s">
        <v>334</v>
      </c>
      <c r="F87" s="510">
        <v>4.3E-3</v>
      </c>
      <c r="G87" s="510">
        <v>0.1086</v>
      </c>
      <c r="H87" s="510">
        <v>1.1299999999999999E-2</v>
      </c>
      <c r="I87" s="510">
        <v>8.6699999999999999E-2</v>
      </c>
      <c r="J87" s="511" t="s">
        <v>1137</v>
      </c>
      <c r="K87">
        <f t="shared" si="8"/>
        <v>3.9066666666666666E-2</v>
      </c>
      <c r="L87">
        <f t="shared" si="9"/>
        <v>3.6433333333333331E-2</v>
      </c>
      <c r="M87">
        <f t="shared" si="10"/>
        <v>25.255813953488374</v>
      </c>
      <c r="N87">
        <f t="shared" si="11"/>
        <v>7.6725663716814161</v>
      </c>
      <c r="O87">
        <f t="shared" si="12"/>
        <v>3.4766666666666668E-2</v>
      </c>
      <c r="P87">
        <f t="shared" si="13"/>
        <v>2.5133333333333334E-2</v>
      </c>
      <c r="Q87">
        <f t="shared" si="14"/>
        <v>8.0852713178294575</v>
      </c>
      <c r="R87">
        <f t="shared" si="15"/>
        <v>2.224188790560472</v>
      </c>
    </row>
    <row r="88" spans="1:18" ht="30" x14ac:dyDescent="0.2">
      <c r="A88" s="510">
        <v>87</v>
      </c>
      <c r="B88" s="511" t="s">
        <v>1359</v>
      </c>
      <c r="C88" s="511">
        <v>6300</v>
      </c>
      <c r="D88" s="511" t="s">
        <v>1390</v>
      </c>
      <c r="E88" s="511" t="s">
        <v>334</v>
      </c>
      <c r="F88" s="510">
        <v>3.8E-3</v>
      </c>
      <c r="G88" s="510">
        <v>9.3200000000000005E-2</v>
      </c>
      <c r="H88" s="510">
        <v>1.06E-2</v>
      </c>
      <c r="I88" s="510">
        <v>6.8000000000000005E-2</v>
      </c>
      <c r="J88" s="511" t="s">
        <v>1137</v>
      </c>
      <c r="K88">
        <f t="shared" si="8"/>
        <v>3.3599999999999998E-2</v>
      </c>
      <c r="L88">
        <f t="shared" si="9"/>
        <v>2.9733333333333334E-2</v>
      </c>
      <c r="M88">
        <f t="shared" si="10"/>
        <v>24.526315789473685</v>
      </c>
      <c r="N88">
        <f t="shared" si="11"/>
        <v>6.4150943396226419</v>
      </c>
      <c r="O88">
        <f t="shared" si="12"/>
        <v>2.9799999999999997E-2</v>
      </c>
      <c r="P88">
        <f t="shared" si="13"/>
        <v>1.9133333333333336E-2</v>
      </c>
      <c r="Q88">
        <f t="shared" si="14"/>
        <v>7.8421052631578938</v>
      </c>
      <c r="R88">
        <f t="shared" si="15"/>
        <v>1.8050314465408808</v>
      </c>
    </row>
    <row r="89" spans="1:18" ht="15" x14ac:dyDescent="0.2">
      <c r="A89" s="510">
        <v>88</v>
      </c>
      <c r="B89" s="511" t="s">
        <v>1359</v>
      </c>
      <c r="C89" s="511">
        <v>160</v>
      </c>
      <c r="D89" s="511" t="s">
        <v>1391</v>
      </c>
      <c r="E89" s="511" t="s">
        <v>64</v>
      </c>
      <c r="F89" s="510">
        <v>0.28599999999999998</v>
      </c>
      <c r="G89" s="510">
        <v>1.1439999999999999</v>
      </c>
      <c r="H89" s="510">
        <v>0.20499999999999999</v>
      </c>
      <c r="I89" s="510">
        <v>0.82</v>
      </c>
      <c r="J89" s="511" t="s">
        <v>1137</v>
      </c>
      <c r="K89">
        <f t="shared" si="8"/>
        <v>0.57199999999999995</v>
      </c>
      <c r="L89">
        <f t="shared" si="9"/>
        <v>0.41</v>
      </c>
      <c r="M89">
        <f t="shared" si="10"/>
        <v>4</v>
      </c>
      <c r="N89">
        <f t="shared" si="11"/>
        <v>4</v>
      </c>
      <c r="O89">
        <f t="shared" si="12"/>
        <v>0.28599999999999998</v>
      </c>
      <c r="P89">
        <f t="shared" si="13"/>
        <v>0.20499999999999999</v>
      </c>
      <c r="Q89">
        <f t="shared" si="14"/>
        <v>1</v>
      </c>
      <c r="R89">
        <f t="shared" si="15"/>
        <v>1</v>
      </c>
    </row>
    <row r="90" spans="1:18" ht="15" x14ac:dyDescent="0.2">
      <c r="A90" s="510">
        <v>89</v>
      </c>
      <c r="B90" s="511" t="s">
        <v>1359</v>
      </c>
      <c r="C90" s="511">
        <v>250</v>
      </c>
      <c r="D90" s="511" t="s">
        <v>1392</v>
      </c>
      <c r="E90" s="511" t="s">
        <v>64</v>
      </c>
      <c r="F90" s="510">
        <v>0.246</v>
      </c>
      <c r="G90" s="510">
        <v>0.98399999999999999</v>
      </c>
      <c r="H90" s="510">
        <v>0.183</v>
      </c>
      <c r="I90" s="510">
        <v>0.73199999999999998</v>
      </c>
      <c r="J90" s="511" t="s">
        <v>1137</v>
      </c>
      <c r="K90">
        <f t="shared" si="8"/>
        <v>0.49199999999999999</v>
      </c>
      <c r="L90">
        <f t="shared" si="9"/>
        <v>0.36599999999999994</v>
      </c>
      <c r="M90">
        <f t="shared" si="10"/>
        <v>4</v>
      </c>
      <c r="N90">
        <f t="shared" si="11"/>
        <v>4</v>
      </c>
      <c r="O90">
        <f t="shared" si="12"/>
        <v>0.246</v>
      </c>
      <c r="P90">
        <f t="shared" si="13"/>
        <v>0.18299999999999994</v>
      </c>
      <c r="Q90">
        <f t="shared" si="14"/>
        <v>1</v>
      </c>
      <c r="R90">
        <f t="shared" si="15"/>
        <v>0.99999999999999967</v>
      </c>
    </row>
    <row r="91" spans="1:18" ht="15" x14ac:dyDescent="0.2">
      <c r="A91" s="510">
        <v>90</v>
      </c>
      <c r="B91" s="511" t="s">
        <v>1359</v>
      </c>
      <c r="C91" s="511">
        <v>315</v>
      </c>
      <c r="D91" s="511" t="s">
        <v>1393</v>
      </c>
      <c r="E91" s="511" t="s">
        <v>64</v>
      </c>
      <c r="F91" s="510">
        <v>0.20399999999999999</v>
      </c>
      <c r="G91" s="510">
        <v>0.81599999999999995</v>
      </c>
      <c r="H91" s="510">
        <v>0.16500000000000001</v>
      </c>
      <c r="I91" s="510">
        <v>0.66</v>
      </c>
      <c r="J91" s="511" t="s">
        <v>1137</v>
      </c>
      <c r="K91">
        <f t="shared" si="8"/>
        <v>0.40799999999999997</v>
      </c>
      <c r="L91">
        <f t="shared" si="9"/>
        <v>0.33</v>
      </c>
      <c r="M91">
        <f t="shared" si="10"/>
        <v>4</v>
      </c>
      <c r="N91">
        <f t="shared" si="11"/>
        <v>4</v>
      </c>
      <c r="O91">
        <f t="shared" si="12"/>
        <v>0.20399999999999999</v>
      </c>
      <c r="P91">
        <f t="shared" si="13"/>
        <v>0.16500000000000001</v>
      </c>
      <c r="Q91">
        <f t="shared" si="14"/>
        <v>1</v>
      </c>
      <c r="R91">
        <f t="shared" si="15"/>
        <v>1</v>
      </c>
    </row>
    <row r="92" spans="1:18" ht="15" x14ac:dyDescent="0.2">
      <c r="A92" s="510">
        <v>91</v>
      </c>
      <c r="B92" s="511" t="s">
        <v>1359</v>
      </c>
      <c r="C92" s="511">
        <v>400</v>
      </c>
      <c r="D92" s="511" t="s">
        <v>1394</v>
      </c>
      <c r="E92" s="511" t="s">
        <v>64</v>
      </c>
      <c r="F92" s="510">
        <v>0.125</v>
      </c>
      <c r="G92" s="510">
        <v>0.5</v>
      </c>
      <c r="H92" s="510">
        <v>0.11799999999999999</v>
      </c>
      <c r="I92" s="510">
        <v>0.47199999999999998</v>
      </c>
      <c r="J92" s="511" t="s">
        <v>1137</v>
      </c>
      <c r="K92">
        <f t="shared" si="8"/>
        <v>0.25</v>
      </c>
      <c r="L92">
        <f t="shared" si="9"/>
        <v>0.23599999999999999</v>
      </c>
      <c r="M92">
        <f t="shared" si="10"/>
        <v>4</v>
      </c>
      <c r="N92">
        <f t="shared" si="11"/>
        <v>4</v>
      </c>
      <c r="O92">
        <f t="shared" si="12"/>
        <v>0.125</v>
      </c>
      <c r="P92">
        <f t="shared" si="13"/>
        <v>0.11799999999999999</v>
      </c>
      <c r="Q92">
        <f t="shared" si="14"/>
        <v>1</v>
      </c>
      <c r="R92">
        <f t="shared" si="15"/>
        <v>1</v>
      </c>
    </row>
    <row r="93" spans="1:18" ht="15" x14ac:dyDescent="0.2">
      <c r="A93" s="510">
        <v>92</v>
      </c>
      <c r="B93" s="511" t="s">
        <v>1359</v>
      </c>
      <c r="C93" s="511">
        <v>500</v>
      </c>
      <c r="D93" s="511" t="s">
        <v>1395</v>
      </c>
      <c r="E93" s="511" t="s">
        <v>64</v>
      </c>
      <c r="F93" s="510">
        <v>0.109</v>
      </c>
      <c r="G93" s="510">
        <v>0.436</v>
      </c>
      <c r="H93" s="510">
        <v>0.10299999999999999</v>
      </c>
      <c r="I93" s="510">
        <v>0.41199999999999998</v>
      </c>
      <c r="J93" s="511" t="s">
        <v>1137</v>
      </c>
      <c r="K93">
        <f t="shared" si="8"/>
        <v>0.218</v>
      </c>
      <c r="L93">
        <f t="shared" si="9"/>
        <v>0.20599999999999999</v>
      </c>
      <c r="M93">
        <f t="shared" si="10"/>
        <v>4</v>
      </c>
      <c r="N93">
        <f t="shared" si="11"/>
        <v>4</v>
      </c>
      <c r="O93">
        <f t="shared" si="12"/>
        <v>0.109</v>
      </c>
      <c r="P93">
        <f t="shared" si="13"/>
        <v>0.10299999999999999</v>
      </c>
      <c r="Q93">
        <f t="shared" si="14"/>
        <v>1</v>
      </c>
      <c r="R93">
        <f t="shared" si="15"/>
        <v>1</v>
      </c>
    </row>
    <row r="94" spans="1:18" ht="15" x14ac:dyDescent="0.2">
      <c r="A94" s="510">
        <v>93</v>
      </c>
      <c r="B94" s="511" t="s">
        <v>1359</v>
      </c>
      <c r="C94" s="511">
        <v>600</v>
      </c>
      <c r="D94" s="511" t="s">
        <v>1396</v>
      </c>
      <c r="E94" s="511" t="s">
        <v>64</v>
      </c>
      <c r="F94" s="510">
        <v>9.4E-2</v>
      </c>
      <c r="G94" s="510">
        <v>0.376</v>
      </c>
      <c r="H94" s="510">
        <v>8.7999999999999995E-2</v>
      </c>
      <c r="I94" s="510">
        <v>0.35199999999999998</v>
      </c>
      <c r="J94" s="511" t="s">
        <v>1137</v>
      </c>
      <c r="K94">
        <f t="shared" si="8"/>
        <v>0.18800000000000003</v>
      </c>
      <c r="L94">
        <f t="shared" si="9"/>
        <v>0.17600000000000002</v>
      </c>
      <c r="M94">
        <f t="shared" si="10"/>
        <v>4</v>
      </c>
      <c r="N94">
        <f t="shared" si="11"/>
        <v>4</v>
      </c>
      <c r="O94">
        <f t="shared" si="12"/>
        <v>9.4000000000000028E-2</v>
      </c>
      <c r="P94">
        <f t="shared" si="13"/>
        <v>8.8000000000000023E-2</v>
      </c>
      <c r="Q94">
        <f t="shared" si="14"/>
        <v>1.0000000000000002</v>
      </c>
      <c r="R94">
        <f t="shared" si="15"/>
        <v>1.0000000000000002</v>
      </c>
    </row>
    <row r="95" spans="1:18" ht="15" x14ac:dyDescent="0.2">
      <c r="A95" s="510">
        <v>94</v>
      </c>
      <c r="B95" s="511" t="s">
        <v>1359</v>
      </c>
      <c r="C95" s="511">
        <v>250</v>
      </c>
      <c r="D95" s="511" t="s">
        <v>1397</v>
      </c>
      <c r="E95" s="511" t="s">
        <v>334</v>
      </c>
      <c r="F95" s="510">
        <v>0.18</v>
      </c>
      <c r="G95" s="510">
        <v>0.72</v>
      </c>
      <c r="H95" s="510">
        <v>0.17299999999999999</v>
      </c>
      <c r="I95" s="510">
        <v>0.69199999999999995</v>
      </c>
      <c r="J95" s="511" t="s">
        <v>1137</v>
      </c>
      <c r="K95">
        <f t="shared" si="8"/>
        <v>0.36000000000000004</v>
      </c>
      <c r="L95">
        <f t="shared" si="9"/>
        <v>0.34599999999999992</v>
      </c>
      <c r="M95">
        <f t="shared" si="10"/>
        <v>4</v>
      </c>
      <c r="N95">
        <f t="shared" si="11"/>
        <v>4</v>
      </c>
      <c r="O95">
        <f t="shared" si="12"/>
        <v>0.18000000000000005</v>
      </c>
      <c r="P95">
        <f t="shared" si="13"/>
        <v>0.17299999999999993</v>
      </c>
      <c r="Q95">
        <f t="shared" si="14"/>
        <v>1.0000000000000002</v>
      </c>
      <c r="R95">
        <f t="shared" si="15"/>
        <v>0.99999999999999967</v>
      </c>
    </row>
    <row r="96" spans="1:18" ht="15" x14ac:dyDescent="0.2">
      <c r="A96" s="510">
        <v>95</v>
      </c>
      <c r="B96" s="511" t="s">
        <v>1359</v>
      </c>
      <c r="C96" s="511">
        <v>315</v>
      </c>
      <c r="D96" s="511" t="s">
        <v>1398</v>
      </c>
      <c r="E96" s="511" t="s">
        <v>334</v>
      </c>
      <c r="F96" s="510">
        <v>0.16400000000000001</v>
      </c>
      <c r="G96" s="510">
        <v>0.65600000000000003</v>
      </c>
      <c r="H96" s="510">
        <v>0.154</v>
      </c>
      <c r="I96" s="510">
        <v>0.61599999999999999</v>
      </c>
      <c r="J96" s="511" t="s">
        <v>1137</v>
      </c>
      <c r="K96">
        <f t="shared" si="8"/>
        <v>0.32800000000000001</v>
      </c>
      <c r="L96">
        <f t="shared" si="9"/>
        <v>0.308</v>
      </c>
      <c r="M96">
        <f t="shared" si="10"/>
        <v>4</v>
      </c>
      <c r="N96">
        <f t="shared" si="11"/>
        <v>4</v>
      </c>
      <c r="O96">
        <f t="shared" si="12"/>
        <v>0.16400000000000001</v>
      </c>
      <c r="P96">
        <f t="shared" si="13"/>
        <v>0.154</v>
      </c>
      <c r="Q96">
        <f t="shared" si="14"/>
        <v>1</v>
      </c>
      <c r="R96">
        <f t="shared" si="15"/>
        <v>1</v>
      </c>
    </row>
    <row r="97" spans="1:18" ht="15" x14ac:dyDescent="0.2">
      <c r="A97" s="510">
        <v>96</v>
      </c>
      <c r="B97" s="511" t="s">
        <v>1359</v>
      </c>
      <c r="C97" s="511">
        <v>400</v>
      </c>
      <c r="D97" s="511" t="s">
        <v>1399</v>
      </c>
      <c r="E97" s="511" t="s">
        <v>334</v>
      </c>
      <c r="F97" s="510">
        <v>0.14399999999999999</v>
      </c>
      <c r="G97" s="510">
        <v>0.57599999999999996</v>
      </c>
      <c r="H97" s="510">
        <v>0.14499999999999999</v>
      </c>
      <c r="I97" s="510">
        <v>0.57999999999999996</v>
      </c>
      <c r="J97" s="511" t="s">
        <v>1137</v>
      </c>
      <c r="K97">
        <f t="shared" si="8"/>
        <v>0.28799999999999998</v>
      </c>
      <c r="L97">
        <f t="shared" si="9"/>
        <v>0.28999999999999998</v>
      </c>
      <c r="M97">
        <f t="shared" si="10"/>
        <v>4</v>
      </c>
      <c r="N97">
        <f t="shared" si="11"/>
        <v>4</v>
      </c>
      <c r="O97">
        <f t="shared" si="12"/>
        <v>0.14399999999999999</v>
      </c>
      <c r="P97">
        <f t="shared" si="13"/>
        <v>0.14499999999999999</v>
      </c>
      <c r="Q97">
        <f t="shared" si="14"/>
        <v>1</v>
      </c>
      <c r="R97">
        <f t="shared" si="15"/>
        <v>1</v>
      </c>
    </row>
    <row r="98" spans="1:18" ht="15" x14ac:dyDescent="0.2">
      <c r="A98" s="510">
        <v>97</v>
      </c>
      <c r="B98" s="511" t="s">
        <v>1359</v>
      </c>
      <c r="C98" s="511">
        <v>600</v>
      </c>
      <c r="D98" s="511" t="s">
        <v>1400</v>
      </c>
      <c r="E98" s="511" t="s">
        <v>334</v>
      </c>
      <c r="F98" s="510">
        <v>7.8E-2</v>
      </c>
      <c r="G98" s="510">
        <v>0.312</v>
      </c>
      <c r="H98" s="510">
        <v>0.11700000000000001</v>
      </c>
      <c r="I98" s="510">
        <v>0.46800000000000003</v>
      </c>
      <c r="J98" s="511" t="s">
        <v>1137</v>
      </c>
      <c r="K98">
        <f t="shared" si="8"/>
        <v>0.156</v>
      </c>
      <c r="L98">
        <f t="shared" si="9"/>
        <v>0.23400000000000001</v>
      </c>
      <c r="M98">
        <f t="shared" si="10"/>
        <v>4</v>
      </c>
      <c r="N98">
        <f t="shared" si="11"/>
        <v>4</v>
      </c>
      <c r="O98">
        <f t="shared" si="12"/>
        <v>7.8E-2</v>
      </c>
      <c r="P98">
        <f t="shared" si="13"/>
        <v>0.11700000000000001</v>
      </c>
      <c r="Q98">
        <f t="shared" si="14"/>
        <v>1</v>
      </c>
      <c r="R98">
        <f t="shared" si="15"/>
        <v>1</v>
      </c>
    </row>
    <row r="99" spans="1:18" ht="15" x14ac:dyDescent="0.2">
      <c r="A99" s="510">
        <v>98</v>
      </c>
      <c r="B99" s="511" t="s">
        <v>1359</v>
      </c>
      <c r="C99" s="511">
        <v>800</v>
      </c>
      <c r="D99" s="511" t="s">
        <v>1401</v>
      </c>
      <c r="E99" s="511" t="s">
        <v>334</v>
      </c>
      <c r="F99" s="510">
        <v>6.8000000000000005E-2</v>
      </c>
      <c r="G99" s="510">
        <v>0.27200000000000002</v>
      </c>
      <c r="H99" s="510">
        <v>8.3000000000000004E-2</v>
      </c>
      <c r="I99" s="510">
        <v>0.33200000000000002</v>
      </c>
      <c r="J99" s="511" t="s">
        <v>1137</v>
      </c>
      <c r="K99">
        <f t="shared" si="8"/>
        <v>0.13600000000000001</v>
      </c>
      <c r="L99">
        <f t="shared" si="9"/>
        <v>0.16600000000000001</v>
      </c>
      <c r="M99">
        <f t="shared" si="10"/>
        <v>4</v>
      </c>
      <c r="N99">
        <f t="shared" si="11"/>
        <v>4</v>
      </c>
      <c r="O99">
        <f t="shared" si="12"/>
        <v>6.8000000000000005E-2</v>
      </c>
      <c r="P99">
        <f t="shared" si="13"/>
        <v>8.3000000000000004E-2</v>
      </c>
      <c r="Q99">
        <f t="shared" si="14"/>
        <v>1</v>
      </c>
      <c r="R99">
        <f t="shared" si="15"/>
        <v>1</v>
      </c>
    </row>
    <row r="100" spans="1:18" ht="15" x14ac:dyDescent="0.2">
      <c r="A100" s="510">
        <v>99</v>
      </c>
      <c r="B100" s="511" t="s">
        <v>1359</v>
      </c>
      <c r="C100" s="511">
        <v>35</v>
      </c>
      <c r="D100" s="511" t="s">
        <v>1402</v>
      </c>
      <c r="E100" s="511" t="s">
        <v>334</v>
      </c>
      <c r="F100" s="510">
        <v>2.74</v>
      </c>
      <c r="G100" s="510">
        <v>10.96</v>
      </c>
      <c r="H100" s="510">
        <v>0.14000000000000001</v>
      </c>
      <c r="I100" s="510">
        <v>0.56000000000000005</v>
      </c>
      <c r="J100" s="511" t="s">
        <v>1137</v>
      </c>
      <c r="K100">
        <f t="shared" si="8"/>
        <v>5.48</v>
      </c>
      <c r="L100">
        <f t="shared" si="9"/>
        <v>0.28000000000000003</v>
      </c>
      <c r="M100">
        <f t="shared" si="10"/>
        <v>4</v>
      </c>
      <c r="N100">
        <f t="shared" si="11"/>
        <v>4</v>
      </c>
      <c r="O100">
        <f t="shared" si="12"/>
        <v>2.74</v>
      </c>
      <c r="P100">
        <f t="shared" si="13"/>
        <v>0.14000000000000001</v>
      </c>
      <c r="Q100">
        <f t="shared" si="14"/>
        <v>1</v>
      </c>
      <c r="R100">
        <f t="shared" si="15"/>
        <v>1</v>
      </c>
    </row>
    <row r="101" spans="1:18" ht="15" x14ac:dyDescent="0.2">
      <c r="A101" s="510">
        <v>100</v>
      </c>
      <c r="B101" s="511" t="s">
        <v>1359</v>
      </c>
      <c r="C101" s="511">
        <v>63</v>
      </c>
      <c r="D101" s="511" t="s">
        <v>1403</v>
      </c>
      <c r="E101" s="511" t="s">
        <v>334</v>
      </c>
      <c r="F101" s="510">
        <v>1.71</v>
      </c>
      <c r="G101" s="510">
        <v>6.84</v>
      </c>
      <c r="H101" s="510">
        <v>0.13</v>
      </c>
      <c r="I101" s="510">
        <v>0.52</v>
      </c>
      <c r="J101" s="511" t="s">
        <v>1137</v>
      </c>
      <c r="K101">
        <f t="shared" si="8"/>
        <v>3.42</v>
      </c>
      <c r="L101">
        <f t="shared" si="9"/>
        <v>0.26</v>
      </c>
      <c r="M101">
        <f t="shared" si="10"/>
        <v>4</v>
      </c>
      <c r="N101">
        <f t="shared" si="11"/>
        <v>4</v>
      </c>
      <c r="O101">
        <f t="shared" si="12"/>
        <v>1.71</v>
      </c>
      <c r="P101">
        <f t="shared" si="13"/>
        <v>0.13</v>
      </c>
      <c r="Q101">
        <f t="shared" si="14"/>
        <v>1</v>
      </c>
      <c r="R101">
        <f t="shared" si="15"/>
        <v>1</v>
      </c>
    </row>
    <row r="102" spans="1:18" ht="15" x14ac:dyDescent="0.2">
      <c r="A102" s="510">
        <v>101</v>
      </c>
      <c r="B102" s="511" t="s">
        <v>1359</v>
      </c>
      <c r="C102" s="511">
        <v>80</v>
      </c>
      <c r="D102" s="511" t="s">
        <v>1404</v>
      </c>
      <c r="E102" s="511" t="s">
        <v>334</v>
      </c>
      <c r="F102" s="510">
        <v>1.37</v>
      </c>
      <c r="G102" s="510">
        <v>5.48</v>
      </c>
      <c r="H102" s="510">
        <v>0.13</v>
      </c>
      <c r="I102" s="510">
        <v>0.52</v>
      </c>
      <c r="J102" s="511" t="s">
        <v>1137</v>
      </c>
      <c r="K102">
        <f t="shared" si="8"/>
        <v>2.74</v>
      </c>
      <c r="L102">
        <f t="shared" si="9"/>
        <v>0.26</v>
      </c>
      <c r="M102">
        <f t="shared" si="10"/>
        <v>4</v>
      </c>
      <c r="N102">
        <f t="shared" si="11"/>
        <v>4</v>
      </c>
      <c r="O102">
        <f t="shared" si="12"/>
        <v>1.37</v>
      </c>
      <c r="P102">
        <f t="shared" si="13"/>
        <v>0.13</v>
      </c>
      <c r="Q102">
        <f t="shared" si="14"/>
        <v>1</v>
      </c>
      <c r="R102">
        <f t="shared" si="15"/>
        <v>1</v>
      </c>
    </row>
    <row r="103" spans="1:18" ht="15" x14ac:dyDescent="0.2">
      <c r="A103" s="510">
        <v>102</v>
      </c>
      <c r="B103" s="511" t="s">
        <v>1359</v>
      </c>
      <c r="C103" s="511">
        <v>100</v>
      </c>
      <c r="D103" s="511" t="s">
        <v>1405</v>
      </c>
      <c r="E103" s="511" t="s">
        <v>334</v>
      </c>
      <c r="F103" s="510">
        <v>0.91</v>
      </c>
      <c r="G103" s="510">
        <v>3.64</v>
      </c>
      <c r="H103" s="510">
        <v>0.14000000000000001</v>
      </c>
      <c r="I103" s="510">
        <v>0.56000000000000005</v>
      </c>
      <c r="J103" s="511" t="s">
        <v>1137</v>
      </c>
      <c r="K103">
        <f t="shared" si="8"/>
        <v>1.82</v>
      </c>
      <c r="L103">
        <f t="shared" si="9"/>
        <v>0.28000000000000003</v>
      </c>
      <c r="M103">
        <f t="shared" si="10"/>
        <v>4</v>
      </c>
      <c r="N103">
        <f t="shared" si="11"/>
        <v>4</v>
      </c>
      <c r="O103">
        <f t="shared" si="12"/>
        <v>0.91</v>
      </c>
      <c r="P103">
        <f t="shared" si="13"/>
        <v>0.14000000000000001</v>
      </c>
      <c r="Q103">
        <f t="shared" si="14"/>
        <v>1</v>
      </c>
      <c r="R103">
        <f t="shared" si="15"/>
        <v>1</v>
      </c>
    </row>
    <row r="104" spans="1:18" ht="15" x14ac:dyDescent="0.2">
      <c r="A104" s="510">
        <v>103</v>
      </c>
      <c r="B104" s="511" t="s">
        <v>1359</v>
      </c>
      <c r="C104" s="511">
        <v>125</v>
      </c>
      <c r="D104" s="511" t="s">
        <v>1406</v>
      </c>
      <c r="E104" s="511" t="s">
        <v>334</v>
      </c>
      <c r="F104" s="510">
        <v>0.68</v>
      </c>
      <c r="G104" s="510">
        <v>2.72</v>
      </c>
      <c r="H104" s="510">
        <v>0.13</v>
      </c>
      <c r="I104" s="510">
        <v>0.52</v>
      </c>
      <c r="J104" s="511" t="s">
        <v>1137</v>
      </c>
      <c r="K104">
        <f t="shared" si="8"/>
        <v>1.36</v>
      </c>
      <c r="L104">
        <f t="shared" si="9"/>
        <v>0.26</v>
      </c>
      <c r="M104">
        <f t="shared" si="10"/>
        <v>4</v>
      </c>
      <c r="N104">
        <f t="shared" si="11"/>
        <v>4</v>
      </c>
      <c r="O104">
        <f t="shared" si="12"/>
        <v>0.68</v>
      </c>
      <c r="P104">
        <f t="shared" si="13"/>
        <v>0.13</v>
      </c>
      <c r="Q104">
        <f t="shared" si="14"/>
        <v>1</v>
      </c>
      <c r="R104">
        <f t="shared" si="15"/>
        <v>1</v>
      </c>
    </row>
    <row r="105" spans="1:18" ht="15" x14ac:dyDescent="0.2">
      <c r="A105" s="510">
        <v>104</v>
      </c>
      <c r="B105" s="511" t="s">
        <v>1359</v>
      </c>
      <c r="C105" s="511">
        <v>160</v>
      </c>
      <c r="D105" s="511" t="s">
        <v>1407</v>
      </c>
      <c r="E105" s="511" t="s">
        <v>334</v>
      </c>
      <c r="F105" s="510">
        <v>0.67</v>
      </c>
      <c r="G105" s="510">
        <v>2.68</v>
      </c>
      <c r="H105" s="510">
        <v>0.21</v>
      </c>
      <c r="I105" s="510">
        <v>0.84</v>
      </c>
      <c r="J105" s="511" t="s">
        <v>1137</v>
      </c>
      <c r="K105">
        <f t="shared" si="8"/>
        <v>1.34</v>
      </c>
      <c r="L105">
        <f t="shared" si="9"/>
        <v>0.42</v>
      </c>
      <c r="M105">
        <f t="shared" si="10"/>
        <v>4</v>
      </c>
      <c r="N105">
        <f t="shared" si="11"/>
        <v>4</v>
      </c>
      <c r="O105">
        <f t="shared" si="12"/>
        <v>0.67</v>
      </c>
      <c r="P105">
        <f t="shared" si="13"/>
        <v>0.21</v>
      </c>
      <c r="Q105">
        <f t="shared" si="14"/>
        <v>1</v>
      </c>
      <c r="R105">
        <f t="shared" si="15"/>
        <v>1</v>
      </c>
    </row>
    <row r="106" spans="1:18" ht="15" x14ac:dyDescent="0.2">
      <c r="A106" s="510">
        <v>105</v>
      </c>
      <c r="B106" s="511" t="s">
        <v>1359</v>
      </c>
      <c r="C106" s="511">
        <v>200</v>
      </c>
      <c r="D106" s="511" t="s">
        <v>1408</v>
      </c>
      <c r="E106" s="511" t="s">
        <v>334</v>
      </c>
      <c r="F106" s="510">
        <v>0.45</v>
      </c>
      <c r="G106" s="510">
        <v>1.8</v>
      </c>
      <c r="H106" s="510">
        <v>7.0000000000000007E-2</v>
      </c>
      <c r="I106" s="510">
        <v>0.28000000000000003</v>
      </c>
      <c r="J106" s="511" t="s">
        <v>1137</v>
      </c>
      <c r="K106">
        <f t="shared" si="8"/>
        <v>0.9</v>
      </c>
      <c r="L106">
        <f t="shared" si="9"/>
        <v>0.14000000000000001</v>
      </c>
      <c r="M106">
        <f t="shared" si="10"/>
        <v>4</v>
      </c>
      <c r="N106">
        <f t="shared" si="11"/>
        <v>4</v>
      </c>
      <c r="O106">
        <f t="shared" si="12"/>
        <v>0.45</v>
      </c>
      <c r="P106">
        <f t="shared" si="13"/>
        <v>7.0000000000000007E-2</v>
      </c>
      <c r="Q106">
        <f t="shared" si="14"/>
        <v>1</v>
      </c>
      <c r="R106">
        <f t="shared" si="15"/>
        <v>1</v>
      </c>
    </row>
    <row r="107" spans="1:18" ht="15" x14ac:dyDescent="0.2">
      <c r="A107" s="510">
        <v>106</v>
      </c>
      <c r="B107" s="511" t="s">
        <v>1359</v>
      </c>
      <c r="C107" s="511">
        <v>250</v>
      </c>
      <c r="D107" s="511" t="s">
        <v>1409</v>
      </c>
      <c r="E107" s="511" t="s">
        <v>334</v>
      </c>
      <c r="F107" s="510">
        <v>0.34</v>
      </c>
      <c r="G107" s="510">
        <v>1.36</v>
      </c>
      <c r="H107" s="510">
        <v>0.06</v>
      </c>
      <c r="I107" s="510">
        <v>0.24</v>
      </c>
      <c r="J107" s="511" t="s">
        <v>1137</v>
      </c>
      <c r="K107">
        <f t="shared" si="8"/>
        <v>0.68</v>
      </c>
      <c r="L107">
        <f t="shared" si="9"/>
        <v>0.12</v>
      </c>
      <c r="M107">
        <f t="shared" si="10"/>
        <v>4</v>
      </c>
      <c r="N107">
        <f t="shared" si="11"/>
        <v>4</v>
      </c>
      <c r="O107">
        <f t="shared" si="12"/>
        <v>0.34</v>
      </c>
      <c r="P107">
        <f t="shared" si="13"/>
        <v>0.06</v>
      </c>
      <c r="Q107">
        <f t="shared" si="14"/>
        <v>1</v>
      </c>
      <c r="R107">
        <f t="shared" si="15"/>
        <v>1</v>
      </c>
    </row>
    <row r="108" spans="1:18" ht="15" x14ac:dyDescent="0.2">
      <c r="A108" s="510">
        <v>107</v>
      </c>
      <c r="B108" s="511" t="s">
        <v>1410</v>
      </c>
      <c r="C108" s="511">
        <v>160</v>
      </c>
      <c r="D108" s="511" t="s">
        <v>1411</v>
      </c>
      <c r="E108" s="511" t="s">
        <v>64</v>
      </c>
      <c r="F108" s="510">
        <v>0.215</v>
      </c>
      <c r="G108" s="510">
        <v>1.24</v>
      </c>
      <c r="H108" s="510">
        <v>2E-3</v>
      </c>
      <c r="I108" s="510">
        <v>8.0000000000000002E-3</v>
      </c>
      <c r="J108" s="511" t="s">
        <v>1137</v>
      </c>
      <c r="K108">
        <f t="shared" si="8"/>
        <v>0.55666666666666664</v>
      </c>
      <c r="L108">
        <f t="shared" si="9"/>
        <v>4.0000000000000001E-3</v>
      </c>
      <c r="M108">
        <f t="shared" si="10"/>
        <v>5.7674418604651168</v>
      </c>
      <c r="N108">
        <f t="shared" si="11"/>
        <v>4</v>
      </c>
      <c r="O108">
        <f t="shared" si="12"/>
        <v>0.34166666666666667</v>
      </c>
      <c r="P108">
        <f t="shared" si="13"/>
        <v>2E-3</v>
      </c>
      <c r="Q108">
        <f t="shared" si="14"/>
        <v>1.5891472868217056</v>
      </c>
      <c r="R108">
        <f t="shared" si="15"/>
        <v>1</v>
      </c>
    </row>
    <row r="109" spans="1:18" ht="15" x14ac:dyDescent="0.2">
      <c r="A109" s="510">
        <v>108</v>
      </c>
      <c r="B109" s="511" t="s">
        <v>1410</v>
      </c>
      <c r="C109" s="511">
        <v>250</v>
      </c>
      <c r="D109" s="511" t="s">
        <v>1412</v>
      </c>
      <c r="E109" s="511" t="s">
        <v>64</v>
      </c>
      <c r="F109" s="510">
        <v>0.19400000000000001</v>
      </c>
      <c r="G109" s="510">
        <v>1.2190000000000001</v>
      </c>
      <c r="H109" s="510">
        <v>1.4E-2</v>
      </c>
      <c r="I109" s="510">
        <v>5.6000000000000001E-2</v>
      </c>
      <c r="J109" s="511" t="s">
        <v>1137</v>
      </c>
      <c r="K109">
        <f t="shared" si="8"/>
        <v>0.53566666666666674</v>
      </c>
      <c r="L109">
        <f t="shared" si="9"/>
        <v>2.8000000000000001E-2</v>
      </c>
      <c r="M109">
        <f t="shared" si="10"/>
        <v>6.2835051546391751</v>
      </c>
      <c r="N109">
        <f t="shared" si="11"/>
        <v>4</v>
      </c>
      <c r="O109">
        <f t="shared" si="12"/>
        <v>0.34166666666666673</v>
      </c>
      <c r="P109">
        <f t="shared" si="13"/>
        <v>1.4E-2</v>
      </c>
      <c r="Q109">
        <f t="shared" si="14"/>
        <v>1.7611683848797253</v>
      </c>
      <c r="R109">
        <f t="shared" si="15"/>
        <v>1</v>
      </c>
    </row>
    <row r="110" spans="1:18" ht="15" x14ac:dyDescent="0.2">
      <c r="A110" s="510">
        <v>109</v>
      </c>
      <c r="B110" s="511" t="s">
        <v>1410</v>
      </c>
      <c r="C110" s="511">
        <v>315</v>
      </c>
      <c r="D110" s="511" t="s">
        <v>1413</v>
      </c>
      <c r="E110" s="511" t="s">
        <v>64</v>
      </c>
      <c r="F110" s="510">
        <v>0.112</v>
      </c>
      <c r="G110" s="510">
        <v>1.1359999999999999</v>
      </c>
      <c r="H110" s="510">
        <v>1.4E-2</v>
      </c>
      <c r="I110" s="510">
        <v>5.6000000000000001E-2</v>
      </c>
      <c r="J110" s="511" t="s">
        <v>1137</v>
      </c>
      <c r="K110">
        <f t="shared" si="8"/>
        <v>0.45333333333333331</v>
      </c>
      <c r="L110">
        <f t="shared" si="9"/>
        <v>2.8000000000000001E-2</v>
      </c>
      <c r="M110">
        <f t="shared" si="10"/>
        <v>10.142857142857142</v>
      </c>
      <c r="N110">
        <f t="shared" si="11"/>
        <v>4</v>
      </c>
      <c r="O110">
        <f t="shared" si="12"/>
        <v>0.34133333333333332</v>
      </c>
      <c r="P110">
        <f t="shared" si="13"/>
        <v>1.4E-2</v>
      </c>
      <c r="Q110">
        <f t="shared" si="14"/>
        <v>3.0476190476190474</v>
      </c>
      <c r="R110">
        <f t="shared" si="15"/>
        <v>1</v>
      </c>
    </row>
    <row r="111" spans="1:18" ht="15" x14ac:dyDescent="0.2">
      <c r="A111" s="510">
        <v>110</v>
      </c>
      <c r="B111" s="511" t="s">
        <v>1410</v>
      </c>
      <c r="C111" s="511">
        <v>400</v>
      </c>
      <c r="D111" s="511" t="s">
        <v>1414</v>
      </c>
      <c r="E111" s="511" t="s">
        <v>64</v>
      </c>
      <c r="F111" s="510">
        <v>0.1</v>
      </c>
      <c r="G111" s="510">
        <v>1.125</v>
      </c>
      <c r="H111" s="510">
        <v>1.4999999999999999E-2</v>
      </c>
      <c r="I111" s="510">
        <v>0.06</v>
      </c>
      <c r="J111" s="511" t="s">
        <v>1137</v>
      </c>
      <c r="K111">
        <f t="shared" si="8"/>
        <v>0.44166666666666665</v>
      </c>
      <c r="L111">
        <f t="shared" si="9"/>
        <v>0.03</v>
      </c>
      <c r="M111">
        <f t="shared" si="10"/>
        <v>11.25</v>
      </c>
      <c r="N111">
        <f t="shared" si="11"/>
        <v>4</v>
      </c>
      <c r="O111">
        <f t="shared" si="12"/>
        <v>0.34166666666666667</v>
      </c>
      <c r="P111">
        <f t="shared" si="13"/>
        <v>1.4999999999999999E-2</v>
      </c>
      <c r="Q111">
        <f t="shared" si="14"/>
        <v>3.4166666666666665</v>
      </c>
      <c r="R111">
        <f t="shared" si="15"/>
        <v>1</v>
      </c>
    </row>
    <row r="112" spans="1:18" ht="15" x14ac:dyDescent="0.2">
      <c r="A112" s="510">
        <v>111</v>
      </c>
      <c r="B112" s="511" t="s">
        <v>1410</v>
      </c>
      <c r="C112" s="511">
        <v>500</v>
      </c>
      <c r="D112" s="511" t="s">
        <v>1415</v>
      </c>
      <c r="E112" s="511" t="s">
        <v>64</v>
      </c>
      <c r="F112" s="510">
        <v>6.2E-2</v>
      </c>
      <c r="G112" s="510">
        <v>0.66200000000000003</v>
      </c>
      <c r="H112" s="510">
        <v>0.02</v>
      </c>
      <c r="I112" s="510">
        <v>0.08</v>
      </c>
      <c r="J112" s="511" t="s">
        <v>1137</v>
      </c>
      <c r="K112">
        <f t="shared" si="8"/>
        <v>0.26200000000000001</v>
      </c>
      <c r="L112">
        <f t="shared" si="9"/>
        <v>0.04</v>
      </c>
      <c r="M112">
        <f t="shared" si="10"/>
        <v>10.67741935483871</v>
      </c>
      <c r="N112">
        <f t="shared" si="11"/>
        <v>4</v>
      </c>
      <c r="O112">
        <f t="shared" si="12"/>
        <v>0.2</v>
      </c>
      <c r="P112">
        <f t="shared" si="13"/>
        <v>0.02</v>
      </c>
      <c r="Q112">
        <f t="shared" si="14"/>
        <v>3.2258064516129035</v>
      </c>
      <c r="R112">
        <f t="shared" si="15"/>
        <v>1</v>
      </c>
    </row>
    <row r="113" spans="1:18" ht="15" x14ac:dyDescent="0.2">
      <c r="A113" s="510">
        <v>112</v>
      </c>
      <c r="B113" s="511" t="s">
        <v>1410</v>
      </c>
      <c r="C113" s="511">
        <v>630</v>
      </c>
      <c r="D113" s="511" t="s">
        <v>1416</v>
      </c>
      <c r="E113" s="511" t="s">
        <v>64</v>
      </c>
      <c r="F113" s="510">
        <v>5.6000000000000001E-2</v>
      </c>
      <c r="G113" s="510">
        <v>0.65600000000000003</v>
      </c>
      <c r="H113" s="510">
        <v>0.02</v>
      </c>
      <c r="I113" s="510">
        <v>0.08</v>
      </c>
      <c r="J113" s="511" t="s">
        <v>1137</v>
      </c>
      <c r="K113">
        <f t="shared" si="8"/>
        <v>0.25600000000000001</v>
      </c>
      <c r="L113">
        <f t="shared" si="9"/>
        <v>0.04</v>
      </c>
      <c r="M113">
        <f t="shared" si="10"/>
        <v>11.714285714285715</v>
      </c>
      <c r="N113">
        <f t="shared" si="11"/>
        <v>4</v>
      </c>
      <c r="O113">
        <f t="shared" si="12"/>
        <v>0.2</v>
      </c>
      <c r="P113">
        <f t="shared" si="13"/>
        <v>0.02</v>
      </c>
      <c r="Q113">
        <f t="shared" si="14"/>
        <v>3.5714285714285716</v>
      </c>
      <c r="R113">
        <f t="shared" si="15"/>
        <v>1</v>
      </c>
    </row>
    <row r="114" spans="1:18" ht="15" x14ac:dyDescent="0.2">
      <c r="A114" s="510">
        <v>113</v>
      </c>
      <c r="B114" s="511" t="s">
        <v>1410</v>
      </c>
      <c r="C114" s="511">
        <v>800</v>
      </c>
      <c r="D114" s="511" t="s">
        <v>1417</v>
      </c>
      <c r="E114" s="511" t="s">
        <v>64</v>
      </c>
      <c r="F114" s="510">
        <v>4.7E-2</v>
      </c>
      <c r="G114" s="510">
        <v>0.64700000000000002</v>
      </c>
      <c r="H114" s="510">
        <v>1.9E-2</v>
      </c>
      <c r="I114" s="510">
        <v>7.5999999999999998E-2</v>
      </c>
      <c r="J114" s="511" t="s">
        <v>1137</v>
      </c>
      <c r="K114">
        <f t="shared" si="8"/>
        <v>0.247</v>
      </c>
      <c r="L114">
        <f t="shared" si="9"/>
        <v>3.7999999999999999E-2</v>
      </c>
      <c r="M114">
        <f t="shared" si="10"/>
        <v>13.76595744680851</v>
      </c>
      <c r="N114">
        <f t="shared" si="11"/>
        <v>4</v>
      </c>
      <c r="O114">
        <f t="shared" si="12"/>
        <v>0.2</v>
      </c>
      <c r="P114">
        <f t="shared" si="13"/>
        <v>1.9E-2</v>
      </c>
      <c r="Q114">
        <f t="shared" si="14"/>
        <v>4.2553191489361701</v>
      </c>
      <c r="R114">
        <f t="shared" si="15"/>
        <v>1</v>
      </c>
    </row>
    <row r="115" spans="1:18" ht="15" x14ac:dyDescent="0.2">
      <c r="A115" s="510">
        <v>114</v>
      </c>
      <c r="B115" s="511" t="s">
        <v>1410</v>
      </c>
      <c r="C115" s="511">
        <v>1000</v>
      </c>
      <c r="D115" s="511" t="s">
        <v>1418</v>
      </c>
      <c r="E115" s="511" t="s">
        <v>64</v>
      </c>
      <c r="F115" s="510">
        <v>0.04</v>
      </c>
      <c r="G115" s="510">
        <v>0.64</v>
      </c>
      <c r="H115" s="510">
        <v>0.01</v>
      </c>
      <c r="I115" s="510">
        <v>0.04</v>
      </c>
      <c r="J115" s="511" t="s">
        <v>1137</v>
      </c>
      <c r="K115">
        <f t="shared" si="8"/>
        <v>0.24</v>
      </c>
      <c r="L115">
        <f t="shared" si="9"/>
        <v>0.02</v>
      </c>
      <c r="M115">
        <f t="shared" si="10"/>
        <v>16</v>
      </c>
      <c r="N115">
        <f t="shared" si="11"/>
        <v>4</v>
      </c>
      <c r="O115">
        <f t="shared" si="12"/>
        <v>0.19999999999999998</v>
      </c>
      <c r="P115">
        <f t="shared" si="13"/>
        <v>0.01</v>
      </c>
      <c r="Q115">
        <f t="shared" si="14"/>
        <v>4.9999999999999991</v>
      </c>
      <c r="R115">
        <f t="shared" si="15"/>
        <v>1</v>
      </c>
    </row>
    <row r="116" spans="1:18" ht="15" x14ac:dyDescent="0.2">
      <c r="A116" s="510">
        <v>115</v>
      </c>
      <c r="B116" s="511" t="s">
        <v>1410</v>
      </c>
      <c r="C116" s="511">
        <v>160</v>
      </c>
      <c r="D116" s="511" t="s">
        <v>1419</v>
      </c>
      <c r="E116" s="511" t="s">
        <v>334</v>
      </c>
      <c r="F116" s="510">
        <v>0.14599999999999999</v>
      </c>
      <c r="G116" s="510">
        <v>0.66100000000000003</v>
      </c>
      <c r="H116" s="510">
        <v>1.7999999999999999E-2</v>
      </c>
      <c r="I116" s="510">
        <v>7.1999999999999995E-2</v>
      </c>
      <c r="J116" s="511" t="s">
        <v>1137</v>
      </c>
      <c r="K116">
        <f t="shared" si="8"/>
        <v>0.31766666666666671</v>
      </c>
      <c r="L116">
        <f t="shared" si="9"/>
        <v>3.5999999999999997E-2</v>
      </c>
      <c r="M116">
        <f t="shared" si="10"/>
        <v>4.5273972602739727</v>
      </c>
      <c r="N116">
        <f t="shared" si="11"/>
        <v>4</v>
      </c>
      <c r="O116">
        <f t="shared" si="12"/>
        <v>0.17166666666666672</v>
      </c>
      <c r="P116">
        <f t="shared" si="13"/>
        <v>1.7999999999999999E-2</v>
      </c>
      <c r="Q116">
        <f t="shared" si="14"/>
        <v>1.1757990867579913</v>
      </c>
      <c r="R116">
        <f t="shared" si="15"/>
        <v>1</v>
      </c>
    </row>
    <row r="117" spans="1:18" ht="15" x14ac:dyDescent="0.2">
      <c r="A117" s="510">
        <v>116</v>
      </c>
      <c r="B117" s="511" t="s">
        <v>1410</v>
      </c>
      <c r="C117" s="511">
        <v>250</v>
      </c>
      <c r="D117" s="511" t="s">
        <v>1420</v>
      </c>
      <c r="E117" s="511" t="s">
        <v>334</v>
      </c>
      <c r="F117" s="510">
        <v>0.13500000000000001</v>
      </c>
      <c r="G117" s="510">
        <v>0.64900000000000002</v>
      </c>
      <c r="H117" s="510">
        <v>2.3E-2</v>
      </c>
      <c r="I117" s="510">
        <v>9.1999999999999998E-2</v>
      </c>
      <c r="J117" s="511" t="s">
        <v>1137</v>
      </c>
      <c r="K117">
        <f t="shared" si="8"/>
        <v>0.30633333333333335</v>
      </c>
      <c r="L117">
        <f t="shared" si="9"/>
        <v>4.6000000000000006E-2</v>
      </c>
      <c r="M117">
        <f t="shared" si="10"/>
        <v>4.8074074074074069</v>
      </c>
      <c r="N117">
        <f t="shared" si="11"/>
        <v>4</v>
      </c>
      <c r="O117">
        <f t="shared" si="12"/>
        <v>0.17133333333333334</v>
      </c>
      <c r="P117">
        <f t="shared" si="13"/>
        <v>2.3000000000000007E-2</v>
      </c>
      <c r="Q117">
        <f t="shared" si="14"/>
        <v>1.2691358024691357</v>
      </c>
      <c r="R117">
        <f t="shared" si="15"/>
        <v>1.0000000000000002</v>
      </c>
    </row>
    <row r="118" spans="1:18" ht="15" x14ac:dyDescent="0.2">
      <c r="A118" s="510">
        <v>117</v>
      </c>
      <c r="B118" s="511" t="s">
        <v>1410</v>
      </c>
      <c r="C118" s="511">
        <v>315</v>
      </c>
      <c r="D118" s="511" t="s">
        <v>1421</v>
      </c>
      <c r="E118" s="511" t="s">
        <v>334</v>
      </c>
      <c r="F118" s="510">
        <v>0.122</v>
      </c>
      <c r="G118" s="510">
        <v>0.63600000000000001</v>
      </c>
      <c r="H118" s="510">
        <v>2.4E-2</v>
      </c>
      <c r="I118" s="510">
        <v>9.6000000000000002E-2</v>
      </c>
      <c r="J118" s="511" t="s">
        <v>1137</v>
      </c>
      <c r="K118">
        <f t="shared" si="8"/>
        <v>0.29333333333333333</v>
      </c>
      <c r="L118">
        <f t="shared" si="9"/>
        <v>4.8000000000000008E-2</v>
      </c>
      <c r="M118">
        <f t="shared" si="10"/>
        <v>5.2131147540983607</v>
      </c>
      <c r="N118">
        <f t="shared" si="11"/>
        <v>4</v>
      </c>
      <c r="O118">
        <f t="shared" si="12"/>
        <v>0.17133333333333334</v>
      </c>
      <c r="P118">
        <f t="shared" si="13"/>
        <v>2.4000000000000007E-2</v>
      </c>
      <c r="Q118">
        <f t="shared" si="14"/>
        <v>1.4043715846994536</v>
      </c>
      <c r="R118">
        <f t="shared" si="15"/>
        <v>1.0000000000000002</v>
      </c>
    </row>
    <row r="119" spans="1:18" ht="15" x14ac:dyDescent="0.2">
      <c r="A119" s="510">
        <v>118</v>
      </c>
      <c r="B119" s="511" t="s">
        <v>1410</v>
      </c>
      <c r="C119" s="511">
        <v>400</v>
      </c>
      <c r="D119" s="511" t="s">
        <v>1422</v>
      </c>
      <c r="E119" s="511" t="s">
        <v>334</v>
      </c>
      <c r="F119" s="510">
        <v>0.10299999999999999</v>
      </c>
      <c r="G119" s="510">
        <v>0.61799999999999999</v>
      </c>
      <c r="H119" s="510">
        <v>2.4E-2</v>
      </c>
      <c r="I119" s="510">
        <v>9.6000000000000002E-2</v>
      </c>
      <c r="J119" s="511" t="s">
        <v>1137</v>
      </c>
      <c r="K119">
        <f t="shared" si="8"/>
        <v>0.27466666666666667</v>
      </c>
      <c r="L119">
        <f t="shared" si="9"/>
        <v>4.8000000000000008E-2</v>
      </c>
      <c r="M119">
        <f t="shared" si="10"/>
        <v>6</v>
      </c>
      <c r="N119">
        <f t="shared" si="11"/>
        <v>4</v>
      </c>
      <c r="O119">
        <f t="shared" si="12"/>
        <v>0.17166666666666669</v>
      </c>
      <c r="P119">
        <f t="shared" si="13"/>
        <v>2.4000000000000007E-2</v>
      </c>
      <c r="Q119">
        <f t="shared" si="14"/>
        <v>1.666666666666667</v>
      </c>
      <c r="R119">
        <f t="shared" si="15"/>
        <v>1.0000000000000002</v>
      </c>
    </row>
    <row r="120" spans="1:18" ht="15" x14ac:dyDescent="0.2">
      <c r="A120" s="510">
        <v>119</v>
      </c>
      <c r="B120" s="511" t="s">
        <v>1410</v>
      </c>
      <c r="C120" s="511">
        <v>500</v>
      </c>
      <c r="D120" s="511" t="s">
        <v>1423</v>
      </c>
      <c r="E120" s="511" t="s">
        <v>334</v>
      </c>
      <c r="F120" s="510">
        <v>7.5999999999999998E-2</v>
      </c>
      <c r="G120" s="510">
        <v>0.59099999999999997</v>
      </c>
      <c r="H120" s="510">
        <v>2.8000000000000001E-2</v>
      </c>
      <c r="I120" s="510">
        <v>0.112</v>
      </c>
      <c r="J120" s="511" t="s">
        <v>1137</v>
      </c>
      <c r="K120">
        <f t="shared" si="8"/>
        <v>0.24766666666666667</v>
      </c>
      <c r="L120">
        <f t="shared" si="9"/>
        <v>5.6000000000000001E-2</v>
      </c>
      <c r="M120">
        <f t="shared" si="10"/>
        <v>7.7763157894736841</v>
      </c>
      <c r="N120">
        <f t="shared" si="11"/>
        <v>4</v>
      </c>
      <c r="O120">
        <f t="shared" si="12"/>
        <v>0.17166666666666669</v>
      </c>
      <c r="P120">
        <f t="shared" si="13"/>
        <v>2.8000000000000001E-2</v>
      </c>
      <c r="Q120">
        <f t="shared" si="14"/>
        <v>2.2587719298245617</v>
      </c>
      <c r="R120">
        <f t="shared" si="15"/>
        <v>1</v>
      </c>
    </row>
    <row r="121" spans="1:18" ht="15" x14ac:dyDescent="0.2">
      <c r="A121" s="510">
        <v>120</v>
      </c>
      <c r="B121" s="511" t="s">
        <v>1410</v>
      </c>
      <c r="C121" s="511">
        <v>630</v>
      </c>
      <c r="D121" s="511" t="s">
        <v>1424</v>
      </c>
      <c r="E121" s="511" t="s">
        <v>334</v>
      </c>
      <c r="F121" s="510">
        <v>7.0000000000000007E-2</v>
      </c>
      <c r="G121" s="510">
        <v>0.58499999999999996</v>
      </c>
      <c r="H121" s="510">
        <v>2.8000000000000001E-2</v>
      </c>
      <c r="I121" s="510">
        <v>0.112</v>
      </c>
      <c r="J121" s="511" t="s">
        <v>1137</v>
      </c>
      <c r="K121">
        <f t="shared" si="8"/>
        <v>0.24166666666666667</v>
      </c>
      <c r="L121">
        <f t="shared" si="9"/>
        <v>5.6000000000000001E-2</v>
      </c>
      <c r="M121">
        <f t="shared" si="10"/>
        <v>8.3571428571428559</v>
      </c>
      <c r="N121">
        <f t="shared" si="11"/>
        <v>4</v>
      </c>
      <c r="O121">
        <f t="shared" si="12"/>
        <v>0.17166666666666666</v>
      </c>
      <c r="P121">
        <f t="shared" si="13"/>
        <v>2.8000000000000001E-2</v>
      </c>
      <c r="Q121">
        <f t="shared" si="14"/>
        <v>2.4523809523809521</v>
      </c>
      <c r="R121">
        <f t="shared" si="15"/>
        <v>1</v>
      </c>
    </row>
    <row r="122" spans="1:18" ht="15" x14ac:dyDescent="0.2">
      <c r="A122" s="510">
        <v>121</v>
      </c>
      <c r="B122" s="511" t="s">
        <v>1410</v>
      </c>
      <c r="C122" s="511">
        <v>800</v>
      </c>
      <c r="D122" s="511" t="s">
        <v>1425</v>
      </c>
      <c r="E122" s="511" t="s">
        <v>334</v>
      </c>
      <c r="F122" s="510">
        <v>4.3999999999999997E-2</v>
      </c>
      <c r="G122" s="510">
        <v>0.55800000000000005</v>
      </c>
      <c r="H122" s="510">
        <v>2.5999999999999999E-2</v>
      </c>
      <c r="I122" s="510">
        <v>0.104</v>
      </c>
      <c r="J122" s="511" t="s">
        <v>1137</v>
      </c>
      <c r="K122">
        <f t="shared" si="8"/>
        <v>0.21533333333333335</v>
      </c>
      <c r="L122">
        <f t="shared" si="9"/>
        <v>5.1999999999999998E-2</v>
      </c>
      <c r="M122">
        <f t="shared" si="10"/>
        <v>12.681818181818183</v>
      </c>
      <c r="N122">
        <f t="shared" si="11"/>
        <v>4</v>
      </c>
      <c r="O122">
        <f t="shared" si="12"/>
        <v>0.17133333333333334</v>
      </c>
      <c r="P122">
        <f t="shared" si="13"/>
        <v>2.5999999999999999E-2</v>
      </c>
      <c r="Q122">
        <f t="shared" si="14"/>
        <v>3.8939393939393945</v>
      </c>
      <c r="R122">
        <f t="shared" si="15"/>
        <v>1</v>
      </c>
    </row>
    <row r="123" spans="1:18" ht="15" x14ac:dyDescent="0.2">
      <c r="A123" s="510">
        <v>122</v>
      </c>
      <c r="B123" s="511" t="s">
        <v>1410</v>
      </c>
      <c r="C123" s="511">
        <v>800</v>
      </c>
      <c r="D123" s="511" t="s">
        <v>1426</v>
      </c>
      <c r="E123" s="511" t="s">
        <v>64</v>
      </c>
      <c r="F123" s="510">
        <v>4.2999999999999997E-2</v>
      </c>
      <c r="G123" s="510">
        <v>0.30199999999999999</v>
      </c>
      <c r="H123" s="510">
        <v>3.4000000000000002E-2</v>
      </c>
      <c r="I123" s="510">
        <v>0.13600000000000001</v>
      </c>
      <c r="J123" s="511" t="s">
        <v>1137</v>
      </c>
      <c r="K123">
        <f t="shared" si="8"/>
        <v>0.12933333333333333</v>
      </c>
      <c r="L123">
        <f t="shared" si="9"/>
        <v>6.8000000000000005E-2</v>
      </c>
      <c r="M123">
        <f t="shared" si="10"/>
        <v>7.0232558139534884</v>
      </c>
      <c r="N123">
        <f t="shared" si="11"/>
        <v>4</v>
      </c>
      <c r="O123">
        <f t="shared" si="12"/>
        <v>8.6333333333333331E-2</v>
      </c>
      <c r="P123">
        <f t="shared" si="13"/>
        <v>3.4000000000000002E-2</v>
      </c>
      <c r="Q123">
        <f t="shared" si="14"/>
        <v>2.0077519379844961</v>
      </c>
      <c r="R123">
        <f t="shared" si="15"/>
        <v>1</v>
      </c>
    </row>
    <row r="124" spans="1:18" ht="15" x14ac:dyDescent="0.2">
      <c r="A124" s="510">
        <v>123</v>
      </c>
      <c r="B124" s="511" t="s">
        <v>1410</v>
      </c>
      <c r="C124" s="511">
        <v>1000</v>
      </c>
      <c r="D124" s="511" t="s">
        <v>1427</v>
      </c>
      <c r="E124" s="511" t="s">
        <v>64</v>
      </c>
      <c r="F124" s="510">
        <v>3.5999999999999997E-2</v>
      </c>
      <c r="G124" s="510">
        <v>0.251</v>
      </c>
      <c r="H124" s="510">
        <v>3.4299999999999997E-2</v>
      </c>
      <c r="I124" s="510">
        <v>0.13719999999999999</v>
      </c>
      <c r="J124" s="511" t="s">
        <v>1137</v>
      </c>
      <c r="K124">
        <f t="shared" si="8"/>
        <v>0.10766666666666667</v>
      </c>
      <c r="L124">
        <f t="shared" si="9"/>
        <v>6.8599999999999994E-2</v>
      </c>
      <c r="M124">
        <f t="shared" si="10"/>
        <v>6.9722222222222232</v>
      </c>
      <c r="N124">
        <f t="shared" si="11"/>
        <v>4</v>
      </c>
      <c r="O124">
        <f t="shared" si="12"/>
        <v>7.1666666666666684E-2</v>
      </c>
      <c r="P124">
        <f t="shared" si="13"/>
        <v>3.4299999999999997E-2</v>
      </c>
      <c r="Q124">
        <f t="shared" si="14"/>
        <v>1.9907407407407414</v>
      </c>
      <c r="R124">
        <f t="shared" si="15"/>
        <v>1</v>
      </c>
    </row>
    <row r="125" spans="1:18" ht="15" x14ac:dyDescent="0.2">
      <c r="A125" s="510">
        <v>124</v>
      </c>
      <c r="B125" s="511" t="s">
        <v>1410</v>
      </c>
      <c r="C125" s="511">
        <v>1250</v>
      </c>
      <c r="D125" s="511" t="s">
        <v>1428</v>
      </c>
      <c r="E125" s="511" t="s">
        <v>64</v>
      </c>
      <c r="F125" s="510">
        <v>2.8000000000000001E-2</v>
      </c>
      <c r="G125" s="510">
        <v>0.19600000000000001</v>
      </c>
      <c r="H125" s="510">
        <v>0.02</v>
      </c>
      <c r="I125" s="510">
        <v>0.08</v>
      </c>
      <c r="J125" s="511" t="s">
        <v>1137</v>
      </c>
      <c r="K125">
        <f t="shared" si="8"/>
        <v>8.4000000000000005E-2</v>
      </c>
      <c r="L125">
        <f t="shared" si="9"/>
        <v>0.04</v>
      </c>
      <c r="M125">
        <f t="shared" si="10"/>
        <v>7</v>
      </c>
      <c r="N125">
        <f t="shared" si="11"/>
        <v>4</v>
      </c>
      <c r="O125">
        <f t="shared" si="12"/>
        <v>5.6000000000000008E-2</v>
      </c>
      <c r="P125">
        <f t="shared" si="13"/>
        <v>0.02</v>
      </c>
      <c r="Q125">
        <f t="shared" si="14"/>
        <v>2.0000000000000004</v>
      </c>
      <c r="R125">
        <f t="shared" si="15"/>
        <v>1</v>
      </c>
    </row>
    <row r="126" spans="1:18" ht="15" x14ac:dyDescent="0.2">
      <c r="A126" s="510">
        <v>125</v>
      </c>
      <c r="B126" s="511" t="s">
        <v>1410</v>
      </c>
      <c r="C126" s="511">
        <v>1600</v>
      </c>
      <c r="D126" s="511" t="s">
        <v>1429</v>
      </c>
      <c r="E126" s="511" t="s">
        <v>64</v>
      </c>
      <c r="F126" s="510">
        <v>2.7E-2</v>
      </c>
      <c r="G126" s="510">
        <v>0.188</v>
      </c>
      <c r="H126" s="510">
        <v>1.6E-2</v>
      </c>
      <c r="I126" s="510">
        <v>6.4000000000000001E-2</v>
      </c>
      <c r="J126" s="511" t="s">
        <v>1137</v>
      </c>
      <c r="K126">
        <f t="shared" si="8"/>
        <v>8.0666666666666664E-2</v>
      </c>
      <c r="L126">
        <f t="shared" si="9"/>
        <v>3.2000000000000001E-2</v>
      </c>
      <c r="M126">
        <f t="shared" si="10"/>
        <v>6.9629629629629628</v>
      </c>
      <c r="N126">
        <f t="shared" si="11"/>
        <v>4</v>
      </c>
      <c r="O126">
        <f t="shared" si="12"/>
        <v>5.3666666666666668E-2</v>
      </c>
      <c r="P126">
        <f t="shared" si="13"/>
        <v>1.6E-2</v>
      </c>
      <c r="Q126">
        <f t="shared" si="14"/>
        <v>1.9876543209876545</v>
      </c>
      <c r="R126">
        <f t="shared" si="15"/>
        <v>1</v>
      </c>
    </row>
    <row r="127" spans="1:18" ht="15" x14ac:dyDescent="0.2">
      <c r="A127" s="510">
        <v>126</v>
      </c>
      <c r="B127" s="511" t="s">
        <v>1410</v>
      </c>
      <c r="C127" s="511">
        <v>2000</v>
      </c>
      <c r="D127" s="511" t="s">
        <v>1430</v>
      </c>
      <c r="E127" s="511" t="s">
        <v>64</v>
      </c>
      <c r="F127" s="510">
        <v>2.1999999999999999E-2</v>
      </c>
      <c r="G127" s="510">
        <v>0.151</v>
      </c>
      <c r="H127" s="510">
        <v>1.6E-2</v>
      </c>
      <c r="I127" s="510">
        <v>6.4000000000000001E-2</v>
      </c>
      <c r="J127" s="511" t="s">
        <v>1137</v>
      </c>
      <c r="K127">
        <f t="shared" si="8"/>
        <v>6.5000000000000002E-2</v>
      </c>
      <c r="L127">
        <f t="shared" si="9"/>
        <v>3.2000000000000001E-2</v>
      </c>
      <c r="M127">
        <f t="shared" si="10"/>
        <v>6.8636363636363642</v>
      </c>
      <c r="N127">
        <f t="shared" si="11"/>
        <v>4</v>
      </c>
      <c r="O127">
        <f t="shared" si="12"/>
        <v>4.3000000000000003E-2</v>
      </c>
      <c r="P127">
        <f t="shared" si="13"/>
        <v>1.6E-2</v>
      </c>
      <c r="Q127">
        <f t="shared" si="14"/>
        <v>1.9545454545454548</v>
      </c>
      <c r="R127">
        <f t="shared" si="15"/>
        <v>1</v>
      </c>
    </row>
    <row r="128" spans="1:18" ht="15" x14ac:dyDescent="0.2">
      <c r="A128" s="510">
        <v>127</v>
      </c>
      <c r="B128" s="511" t="s">
        <v>1410</v>
      </c>
      <c r="C128" s="511">
        <v>2500</v>
      </c>
      <c r="D128" s="511" t="s">
        <v>1431</v>
      </c>
      <c r="E128" s="511" t="s">
        <v>64</v>
      </c>
      <c r="F128" s="510">
        <v>1.4E-2</v>
      </c>
      <c r="G128" s="510">
        <v>9.8000000000000004E-2</v>
      </c>
      <c r="H128" s="510">
        <v>8.9999999999999993E-3</v>
      </c>
      <c r="I128" s="510">
        <v>3.5999999999999997E-2</v>
      </c>
      <c r="J128" s="511" t="s">
        <v>1137</v>
      </c>
      <c r="K128">
        <f t="shared" si="8"/>
        <v>4.2000000000000003E-2</v>
      </c>
      <c r="L128">
        <f t="shared" si="9"/>
        <v>1.7999999999999999E-2</v>
      </c>
      <c r="M128">
        <f t="shared" si="10"/>
        <v>7</v>
      </c>
      <c r="N128">
        <f t="shared" si="11"/>
        <v>4</v>
      </c>
      <c r="O128">
        <f t="shared" si="12"/>
        <v>2.8000000000000004E-2</v>
      </c>
      <c r="P128">
        <f t="shared" si="13"/>
        <v>8.9999999999999993E-3</v>
      </c>
      <c r="Q128">
        <f t="shared" si="14"/>
        <v>2.0000000000000004</v>
      </c>
      <c r="R128">
        <f t="shared" si="15"/>
        <v>1</v>
      </c>
    </row>
    <row r="129" spans="1:18" ht="15" x14ac:dyDescent="0.2">
      <c r="A129" s="510">
        <v>128</v>
      </c>
      <c r="B129" s="511" t="s">
        <v>1410</v>
      </c>
      <c r="C129" s="511">
        <v>3200</v>
      </c>
      <c r="D129" s="511" t="s">
        <v>1432</v>
      </c>
      <c r="E129" s="511" t="s">
        <v>64</v>
      </c>
      <c r="F129" s="510">
        <v>1.2999999999999999E-2</v>
      </c>
      <c r="G129" s="510">
        <v>9.4E-2</v>
      </c>
      <c r="H129" s="510">
        <v>8.0000000000000002E-3</v>
      </c>
      <c r="I129" s="510">
        <v>3.2000000000000001E-2</v>
      </c>
      <c r="J129" s="511" t="s">
        <v>1137</v>
      </c>
      <c r="K129">
        <f t="shared" si="8"/>
        <v>0.04</v>
      </c>
      <c r="L129">
        <f t="shared" si="9"/>
        <v>1.6E-2</v>
      </c>
      <c r="M129">
        <f t="shared" si="10"/>
        <v>7.2307692307692308</v>
      </c>
      <c r="N129">
        <f t="shared" si="11"/>
        <v>4</v>
      </c>
      <c r="O129">
        <f t="shared" si="12"/>
        <v>2.7000000000000003E-2</v>
      </c>
      <c r="P129">
        <f t="shared" si="13"/>
        <v>8.0000000000000002E-3</v>
      </c>
      <c r="Q129">
        <f t="shared" si="14"/>
        <v>2.0769230769230771</v>
      </c>
      <c r="R129">
        <f t="shared" si="15"/>
        <v>1</v>
      </c>
    </row>
    <row r="130" spans="1:18" ht="15" x14ac:dyDescent="0.2">
      <c r="A130" s="510">
        <v>129</v>
      </c>
      <c r="B130" s="511" t="s">
        <v>1410</v>
      </c>
      <c r="C130" s="511">
        <v>4000</v>
      </c>
      <c r="D130" s="511" t="s">
        <v>1433</v>
      </c>
      <c r="E130" s="511" t="s">
        <v>64</v>
      </c>
      <c r="F130" s="510">
        <v>8.9999999999999993E-3</v>
      </c>
      <c r="G130" s="510">
        <v>6.3E-2</v>
      </c>
      <c r="H130" s="510">
        <v>7.0000000000000001E-3</v>
      </c>
      <c r="I130" s="510">
        <v>2.8000000000000001E-2</v>
      </c>
      <c r="J130" s="511" t="s">
        <v>1137</v>
      </c>
      <c r="K130">
        <f t="shared" si="8"/>
        <v>2.7E-2</v>
      </c>
      <c r="L130">
        <f t="shared" si="9"/>
        <v>1.4E-2</v>
      </c>
      <c r="M130">
        <f t="shared" si="10"/>
        <v>7.0000000000000009</v>
      </c>
      <c r="N130">
        <f t="shared" si="11"/>
        <v>4</v>
      </c>
      <c r="O130">
        <f t="shared" si="12"/>
        <v>1.8000000000000002E-2</v>
      </c>
      <c r="P130">
        <f t="shared" si="13"/>
        <v>7.0000000000000001E-3</v>
      </c>
      <c r="Q130">
        <f t="shared" si="14"/>
        <v>2.0000000000000004</v>
      </c>
      <c r="R130">
        <f t="shared" si="15"/>
        <v>1</v>
      </c>
    </row>
    <row r="131" spans="1:18" ht="15" x14ac:dyDescent="0.2">
      <c r="A131" s="510">
        <v>130</v>
      </c>
      <c r="B131" s="511" t="s">
        <v>1410</v>
      </c>
      <c r="C131" s="511">
        <v>800</v>
      </c>
      <c r="D131" s="511" t="s">
        <v>1434</v>
      </c>
      <c r="E131" s="511" t="s">
        <v>334</v>
      </c>
      <c r="F131" s="510">
        <v>2.8000000000000001E-2</v>
      </c>
      <c r="G131" s="510">
        <v>0.19400000000000001</v>
      </c>
      <c r="H131" s="510">
        <v>1.15E-2</v>
      </c>
      <c r="I131" s="510">
        <v>4.5999999999999999E-2</v>
      </c>
      <c r="J131" s="511" t="s">
        <v>1137</v>
      </c>
      <c r="K131">
        <f t="shared" ref="K131:K194" si="16">(2*F131+G131)/3</f>
        <v>8.3333333333333329E-2</v>
      </c>
      <c r="L131">
        <f t="shared" ref="L131:L194" si="17">(2*H131+I131)/3</f>
        <v>2.3000000000000003E-2</v>
      </c>
      <c r="M131">
        <f t="shared" ref="M131:M194" si="18">G131/F131</f>
        <v>6.9285714285714288</v>
      </c>
      <c r="N131">
        <f t="shared" ref="N131:N194" si="19">I131/H131</f>
        <v>4</v>
      </c>
      <c r="O131">
        <f t="shared" ref="O131:O194" si="20">K131-F131</f>
        <v>5.5333333333333332E-2</v>
      </c>
      <c r="P131">
        <f t="shared" ref="P131:P194" si="21">L131-H131</f>
        <v>1.1500000000000003E-2</v>
      </c>
      <c r="Q131">
        <f t="shared" ref="Q131:Q194" si="22">O131/F131</f>
        <v>1.9761904761904761</v>
      </c>
      <c r="R131">
        <f t="shared" ref="R131:R194" si="23">P131/H131</f>
        <v>1.0000000000000002</v>
      </c>
    </row>
    <row r="132" spans="1:18" ht="15" x14ac:dyDescent="0.2">
      <c r="A132" s="510">
        <v>131</v>
      </c>
      <c r="B132" s="511" t="s">
        <v>1410</v>
      </c>
      <c r="C132" s="511">
        <v>1000</v>
      </c>
      <c r="D132" s="511" t="s">
        <v>1435</v>
      </c>
      <c r="E132" s="511" t="s">
        <v>334</v>
      </c>
      <c r="F132" s="510">
        <v>2.7E-2</v>
      </c>
      <c r="G132" s="510">
        <v>0.191</v>
      </c>
      <c r="H132" s="510">
        <v>0.11899999999999999</v>
      </c>
      <c r="I132" s="510">
        <v>4.7600000000000003E-2</v>
      </c>
      <c r="J132" s="511" t="s">
        <v>1137</v>
      </c>
      <c r="K132">
        <f t="shared" si="16"/>
        <v>8.1666666666666665E-2</v>
      </c>
      <c r="L132">
        <f t="shared" si="17"/>
        <v>9.5199999999999993E-2</v>
      </c>
      <c r="M132">
        <f t="shared" si="18"/>
        <v>7.0740740740740744</v>
      </c>
      <c r="N132">
        <f t="shared" si="19"/>
        <v>0.4</v>
      </c>
      <c r="O132">
        <f t="shared" si="20"/>
        <v>5.4666666666666669E-2</v>
      </c>
      <c r="P132">
        <f t="shared" si="21"/>
        <v>-2.3800000000000002E-2</v>
      </c>
      <c r="Q132">
        <f t="shared" si="22"/>
        <v>2.0246913580246915</v>
      </c>
      <c r="R132">
        <f t="shared" si="23"/>
        <v>-0.2</v>
      </c>
    </row>
    <row r="133" spans="1:18" ht="15" x14ac:dyDescent="0.2">
      <c r="A133" s="510">
        <v>132</v>
      </c>
      <c r="B133" s="511" t="s">
        <v>1410</v>
      </c>
      <c r="C133" s="511">
        <v>1600</v>
      </c>
      <c r="D133" s="511" t="s">
        <v>1436</v>
      </c>
      <c r="E133" s="511" t="s">
        <v>334</v>
      </c>
      <c r="F133" s="510">
        <v>2.1999999999999999E-2</v>
      </c>
      <c r="G133" s="510">
        <v>0.157</v>
      </c>
      <c r="H133" s="510">
        <v>1.24E-2</v>
      </c>
      <c r="I133" s="510">
        <v>4.9599999999999998E-2</v>
      </c>
      <c r="J133" s="511" t="s">
        <v>1137</v>
      </c>
      <c r="K133">
        <f t="shared" si="16"/>
        <v>6.7000000000000004E-2</v>
      </c>
      <c r="L133">
        <f t="shared" si="17"/>
        <v>2.4799999999999999E-2</v>
      </c>
      <c r="M133">
        <f t="shared" si="18"/>
        <v>7.1363636363636367</v>
      </c>
      <c r="N133">
        <f t="shared" si="19"/>
        <v>4</v>
      </c>
      <c r="O133">
        <f t="shared" si="20"/>
        <v>4.5000000000000005E-2</v>
      </c>
      <c r="P133">
        <f t="shared" si="21"/>
        <v>1.24E-2</v>
      </c>
      <c r="Q133">
        <f t="shared" si="22"/>
        <v>2.0454545454545459</v>
      </c>
      <c r="R133">
        <f t="shared" si="23"/>
        <v>1</v>
      </c>
    </row>
    <row r="134" spans="1:18" ht="15" x14ac:dyDescent="0.2">
      <c r="A134" s="510">
        <v>133</v>
      </c>
      <c r="B134" s="511" t="s">
        <v>1410</v>
      </c>
      <c r="C134" s="511">
        <v>2000</v>
      </c>
      <c r="D134" s="511" t="s">
        <v>1437</v>
      </c>
      <c r="E134" s="511" t="s">
        <v>334</v>
      </c>
      <c r="F134" s="510">
        <v>1.7000000000000001E-2</v>
      </c>
      <c r="G134" s="510">
        <v>0.11799999999999999</v>
      </c>
      <c r="H134" s="510">
        <v>5.4999999999999997E-3</v>
      </c>
      <c r="I134" s="510">
        <v>2.1999999999999999E-2</v>
      </c>
      <c r="J134" s="511" t="s">
        <v>1137</v>
      </c>
      <c r="K134">
        <f t="shared" si="16"/>
        <v>5.0666666666666665E-2</v>
      </c>
      <c r="L134">
        <f t="shared" si="17"/>
        <v>1.1000000000000001E-2</v>
      </c>
      <c r="M134">
        <f t="shared" si="18"/>
        <v>6.9411764705882346</v>
      </c>
      <c r="N134">
        <f t="shared" si="19"/>
        <v>4</v>
      </c>
      <c r="O134">
        <f t="shared" si="20"/>
        <v>3.3666666666666664E-2</v>
      </c>
      <c r="P134">
        <f t="shared" si="21"/>
        <v>5.5000000000000014E-3</v>
      </c>
      <c r="Q134">
        <f t="shared" si="22"/>
        <v>1.9803921568627447</v>
      </c>
      <c r="R134">
        <f t="shared" si="23"/>
        <v>1.0000000000000002</v>
      </c>
    </row>
    <row r="135" spans="1:18" ht="15" x14ac:dyDescent="0.2">
      <c r="A135" s="510">
        <v>134</v>
      </c>
      <c r="B135" s="511" t="s">
        <v>1410</v>
      </c>
      <c r="C135" s="511">
        <v>2500</v>
      </c>
      <c r="D135" s="511" t="s">
        <v>1438</v>
      </c>
      <c r="E135" s="511" t="s">
        <v>334</v>
      </c>
      <c r="F135" s="510">
        <v>1.2999999999999999E-2</v>
      </c>
      <c r="G135" s="510">
        <v>0.11799999999999999</v>
      </c>
      <c r="H135" s="510">
        <v>5.4000000000000003E-3</v>
      </c>
      <c r="I135" s="510">
        <v>2.1600000000000001E-2</v>
      </c>
      <c r="J135" s="511" t="s">
        <v>1137</v>
      </c>
      <c r="K135">
        <f t="shared" si="16"/>
        <v>4.7999999999999994E-2</v>
      </c>
      <c r="L135">
        <f t="shared" si="17"/>
        <v>1.0799999999999999E-2</v>
      </c>
      <c r="M135">
        <f t="shared" si="18"/>
        <v>9.0769230769230766</v>
      </c>
      <c r="N135">
        <f t="shared" si="19"/>
        <v>4</v>
      </c>
      <c r="O135">
        <f t="shared" si="20"/>
        <v>3.4999999999999996E-2</v>
      </c>
      <c r="P135">
        <f t="shared" si="21"/>
        <v>5.3999999999999986E-3</v>
      </c>
      <c r="Q135">
        <f t="shared" si="22"/>
        <v>2.6923076923076921</v>
      </c>
      <c r="R135">
        <f t="shared" si="23"/>
        <v>0.99999999999999967</v>
      </c>
    </row>
    <row r="136" spans="1:18" ht="15" x14ac:dyDescent="0.2">
      <c r="A136" s="510">
        <v>135</v>
      </c>
      <c r="B136" s="511" t="s">
        <v>1410</v>
      </c>
      <c r="C136" s="511">
        <v>3200</v>
      </c>
      <c r="D136" s="511" t="s">
        <v>1439</v>
      </c>
      <c r="E136" s="511" t="s">
        <v>334</v>
      </c>
      <c r="F136" s="510">
        <v>1.0999999999999999E-2</v>
      </c>
      <c r="G136" s="510">
        <v>8.7999999999999995E-2</v>
      </c>
      <c r="H136" s="510">
        <v>7.3000000000000001E-3</v>
      </c>
      <c r="I136" s="510">
        <v>2.92E-2</v>
      </c>
      <c r="J136" s="511" t="s">
        <v>1137</v>
      </c>
      <c r="K136">
        <f t="shared" si="16"/>
        <v>3.666666666666666E-2</v>
      </c>
      <c r="L136">
        <f t="shared" si="17"/>
        <v>1.46E-2</v>
      </c>
      <c r="M136">
        <f t="shared" si="18"/>
        <v>8</v>
      </c>
      <c r="N136">
        <f t="shared" si="19"/>
        <v>4</v>
      </c>
      <c r="O136">
        <f t="shared" si="20"/>
        <v>2.5666666666666661E-2</v>
      </c>
      <c r="P136">
        <f t="shared" si="21"/>
        <v>7.3000000000000001E-3</v>
      </c>
      <c r="Q136">
        <f t="shared" si="22"/>
        <v>2.333333333333333</v>
      </c>
      <c r="R136">
        <f t="shared" si="23"/>
        <v>1</v>
      </c>
    </row>
    <row r="137" spans="1:18" ht="15" x14ac:dyDescent="0.2">
      <c r="A137" s="510">
        <v>136</v>
      </c>
      <c r="B137" s="511" t="s">
        <v>1410</v>
      </c>
      <c r="C137" s="511">
        <v>4000</v>
      </c>
      <c r="D137" s="511" t="s">
        <v>1440</v>
      </c>
      <c r="E137" s="511" t="s">
        <v>334</v>
      </c>
      <c r="F137" s="510">
        <v>7.0000000000000001E-3</v>
      </c>
      <c r="G137" s="510">
        <v>5.1999999999999998E-2</v>
      </c>
      <c r="H137" s="510">
        <v>4.4999999999999997E-3</v>
      </c>
      <c r="I137" s="510">
        <v>1.7999999999999999E-2</v>
      </c>
      <c r="J137" s="511" t="s">
        <v>1137</v>
      </c>
      <c r="K137">
        <f t="shared" si="16"/>
        <v>2.2000000000000002E-2</v>
      </c>
      <c r="L137">
        <f t="shared" si="17"/>
        <v>8.9999999999999993E-3</v>
      </c>
      <c r="M137">
        <f t="shared" si="18"/>
        <v>7.4285714285714279</v>
      </c>
      <c r="N137">
        <f t="shared" si="19"/>
        <v>4</v>
      </c>
      <c r="O137">
        <f t="shared" si="20"/>
        <v>1.5000000000000003E-2</v>
      </c>
      <c r="P137">
        <f t="shared" si="21"/>
        <v>4.4999999999999997E-3</v>
      </c>
      <c r="Q137">
        <f t="shared" si="22"/>
        <v>2.1428571428571432</v>
      </c>
      <c r="R137">
        <f t="shared" si="23"/>
        <v>1</v>
      </c>
    </row>
    <row r="138" spans="1:18" ht="15" x14ac:dyDescent="0.2">
      <c r="A138" s="510">
        <v>137</v>
      </c>
      <c r="B138" s="511" t="s">
        <v>1410</v>
      </c>
      <c r="C138" s="511">
        <v>5000</v>
      </c>
      <c r="D138" s="511" t="s">
        <v>1441</v>
      </c>
      <c r="E138" s="511" t="s">
        <v>334</v>
      </c>
      <c r="F138" s="510">
        <v>6.0000000000000001E-3</v>
      </c>
      <c r="G138" s="510">
        <v>3.9E-2</v>
      </c>
      <c r="H138" s="510">
        <v>3.8E-3</v>
      </c>
      <c r="I138" s="510">
        <v>1.52E-2</v>
      </c>
      <c r="J138" s="511" t="s">
        <v>1137</v>
      </c>
      <c r="K138">
        <f t="shared" si="16"/>
        <v>1.7000000000000001E-2</v>
      </c>
      <c r="L138">
        <f t="shared" si="17"/>
        <v>7.6E-3</v>
      </c>
      <c r="M138">
        <f t="shared" si="18"/>
        <v>6.5</v>
      </c>
      <c r="N138">
        <f t="shared" si="19"/>
        <v>4</v>
      </c>
      <c r="O138">
        <f t="shared" si="20"/>
        <v>1.1000000000000001E-2</v>
      </c>
      <c r="P138">
        <f t="shared" si="21"/>
        <v>3.8E-3</v>
      </c>
      <c r="Q138">
        <f t="shared" si="22"/>
        <v>1.8333333333333335</v>
      </c>
      <c r="R138">
        <f t="shared" si="23"/>
        <v>1</v>
      </c>
    </row>
    <row r="139" spans="1:18" ht="15" x14ac:dyDescent="0.2">
      <c r="A139" s="510">
        <v>138</v>
      </c>
      <c r="B139" s="511" t="s">
        <v>1410</v>
      </c>
      <c r="C139" s="511">
        <v>6000</v>
      </c>
      <c r="D139" s="511" t="s">
        <v>1442</v>
      </c>
      <c r="E139" s="511" t="s">
        <v>334</v>
      </c>
      <c r="F139" s="510">
        <v>4.0000000000000001E-3</v>
      </c>
      <c r="G139" s="510">
        <v>2.9000000000000001E-2</v>
      </c>
      <c r="H139" s="510">
        <v>3.0999999999999999E-3</v>
      </c>
      <c r="I139" s="510">
        <v>1.24E-2</v>
      </c>
      <c r="J139" s="511" t="s">
        <v>1137</v>
      </c>
      <c r="K139">
        <f t="shared" si="16"/>
        <v>1.2333333333333335E-2</v>
      </c>
      <c r="L139">
        <f t="shared" si="17"/>
        <v>6.1999999999999998E-3</v>
      </c>
      <c r="M139">
        <f t="shared" si="18"/>
        <v>7.25</v>
      </c>
      <c r="N139">
        <f t="shared" si="19"/>
        <v>4</v>
      </c>
      <c r="O139">
        <f t="shared" si="20"/>
        <v>8.333333333333335E-3</v>
      </c>
      <c r="P139">
        <f t="shared" si="21"/>
        <v>3.0999999999999999E-3</v>
      </c>
      <c r="Q139">
        <f t="shared" si="22"/>
        <v>2.0833333333333335</v>
      </c>
      <c r="R139">
        <f t="shared" si="23"/>
        <v>1</v>
      </c>
    </row>
    <row r="140" spans="1:18" ht="15" x14ac:dyDescent="0.2">
      <c r="A140" s="510">
        <v>139</v>
      </c>
      <c r="B140" s="511" t="s">
        <v>1410</v>
      </c>
      <c r="C140" s="511">
        <v>800</v>
      </c>
      <c r="D140" s="511" t="s">
        <v>1443</v>
      </c>
      <c r="E140" s="511" t="s">
        <v>64</v>
      </c>
      <c r="F140" s="510">
        <v>4.7E-2</v>
      </c>
      <c r="G140" s="510">
        <v>0.187</v>
      </c>
      <c r="H140" s="510">
        <v>3.6999999999999998E-2</v>
      </c>
      <c r="I140" s="510">
        <v>0.14799999999999999</v>
      </c>
      <c r="J140" s="511" t="s">
        <v>1137</v>
      </c>
      <c r="K140">
        <f t="shared" si="16"/>
        <v>9.3666666666666676E-2</v>
      </c>
      <c r="L140">
        <f t="shared" si="17"/>
        <v>7.3999999999999996E-2</v>
      </c>
      <c r="M140">
        <f t="shared" si="18"/>
        <v>3.978723404255319</v>
      </c>
      <c r="N140">
        <f t="shared" si="19"/>
        <v>4</v>
      </c>
      <c r="O140">
        <f t="shared" si="20"/>
        <v>4.6666666666666676E-2</v>
      </c>
      <c r="P140">
        <f t="shared" si="21"/>
        <v>3.6999999999999998E-2</v>
      </c>
      <c r="Q140">
        <f t="shared" si="22"/>
        <v>0.99290780141843993</v>
      </c>
      <c r="R140">
        <f t="shared" si="23"/>
        <v>1</v>
      </c>
    </row>
    <row r="141" spans="1:18" ht="15" x14ac:dyDescent="0.2">
      <c r="A141" s="510">
        <v>140</v>
      </c>
      <c r="B141" s="511" t="s">
        <v>1410</v>
      </c>
      <c r="C141" s="511">
        <v>1000</v>
      </c>
      <c r="D141" s="511" t="s">
        <v>1444</v>
      </c>
      <c r="E141" s="511" t="s">
        <v>64</v>
      </c>
      <c r="F141" s="510">
        <v>4.1000000000000002E-2</v>
      </c>
      <c r="G141" s="510">
        <v>0.16200000000000001</v>
      </c>
      <c r="H141" s="510">
        <v>3.6999999999999998E-2</v>
      </c>
      <c r="I141" s="510">
        <v>0.14799999999999999</v>
      </c>
      <c r="J141" s="511" t="s">
        <v>1137</v>
      </c>
      <c r="K141">
        <f t="shared" si="16"/>
        <v>8.1333333333333327E-2</v>
      </c>
      <c r="L141">
        <f t="shared" si="17"/>
        <v>7.3999999999999996E-2</v>
      </c>
      <c r="M141">
        <f t="shared" si="18"/>
        <v>3.9512195121951219</v>
      </c>
      <c r="N141">
        <f t="shared" si="19"/>
        <v>4</v>
      </c>
      <c r="O141">
        <f t="shared" si="20"/>
        <v>4.0333333333333325E-2</v>
      </c>
      <c r="P141">
        <f t="shared" si="21"/>
        <v>3.6999999999999998E-2</v>
      </c>
      <c r="Q141">
        <f t="shared" si="22"/>
        <v>0.98373983739837378</v>
      </c>
      <c r="R141">
        <f t="shared" si="23"/>
        <v>1</v>
      </c>
    </row>
    <row r="142" spans="1:18" ht="15" x14ac:dyDescent="0.2">
      <c r="A142" s="510">
        <v>141</v>
      </c>
      <c r="B142" s="511" t="s">
        <v>1410</v>
      </c>
      <c r="C142" s="511">
        <v>1250</v>
      </c>
      <c r="D142" s="511" t="s">
        <v>1445</v>
      </c>
      <c r="E142" s="511" t="s">
        <v>64</v>
      </c>
      <c r="F142" s="510">
        <v>3.1E-2</v>
      </c>
      <c r="G142" s="510">
        <v>0.124</v>
      </c>
      <c r="H142" s="510">
        <v>2.1999999999999999E-2</v>
      </c>
      <c r="I142" s="510">
        <v>8.7999999999999995E-2</v>
      </c>
      <c r="J142" s="511" t="s">
        <v>1137</v>
      </c>
      <c r="K142">
        <f t="shared" si="16"/>
        <v>6.2E-2</v>
      </c>
      <c r="L142">
        <f t="shared" si="17"/>
        <v>4.4000000000000004E-2</v>
      </c>
      <c r="M142">
        <f t="shared" si="18"/>
        <v>4</v>
      </c>
      <c r="N142">
        <f t="shared" si="19"/>
        <v>4</v>
      </c>
      <c r="O142">
        <f t="shared" si="20"/>
        <v>3.1E-2</v>
      </c>
      <c r="P142">
        <f t="shared" si="21"/>
        <v>2.2000000000000006E-2</v>
      </c>
      <c r="Q142">
        <f t="shared" si="22"/>
        <v>1</v>
      </c>
      <c r="R142">
        <f t="shared" si="23"/>
        <v>1.0000000000000002</v>
      </c>
    </row>
    <row r="143" spans="1:18" ht="15" x14ac:dyDescent="0.2">
      <c r="A143" s="510">
        <v>142</v>
      </c>
      <c r="B143" s="511" t="s">
        <v>1410</v>
      </c>
      <c r="C143" s="511">
        <v>1600</v>
      </c>
      <c r="D143" s="511" t="s">
        <v>1446</v>
      </c>
      <c r="E143" s="511" t="s">
        <v>64</v>
      </c>
      <c r="F143" s="510">
        <v>2.9000000000000001E-2</v>
      </c>
      <c r="G143" s="510">
        <v>0.114</v>
      </c>
      <c r="H143" s="510">
        <v>1.9E-2</v>
      </c>
      <c r="I143" s="510">
        <v>7.5999999999999998E-2</v>
      </c>
      <c r="J143" s="511" t="s">
        <v>1137</v>
      </c>
      <c r="K143">
        <f t="shared" si="16"/>
        <v>5.733333333333334E-2</v>
      </c>
      <c r="L143">
        <f t="shared" si="17"/>
        <v>3.7999999999999999E-2</v>
      </c>
      <c r="M143">
        <f t="shared" si="18"/>
        <v>3.9310344827586206</v>
      </c>
      <c r="N143">
        <f t="shared" si="19"/>
        <v>4</v>
      </c>
      <c r="O143">
        <f t="shared" si="20"/>
        <v>2.8333333333333339E-2</v>
      </c>
      <c r="P143">
        <f t="shared" si="21"/>
        <v>1.9E-2</v>
      </c>
      <c r="Q143">
        <f t="shared" si="22"/>
        <v>0.9770114942528737</v>
      </c>
      <c r="R143">
        <f t="shared" si="23"/>
        <v>1</v>
      </c>
    </row>
    <row r="144" spans="1:18" ht="15" x14ac:dyDescent="0.2">
      <c r="A144" s="510">
        <v>143</v>
      </c>
      <c r="B144" s="511" t="s">
        <v>1410</v>
      </c>
      <c r="C144" s="511">
        <v>2000</v>
      </c>
      <c r="D144" s="511" t="s">
        <v>1447</v>
      </c>
      <c r="E144" s="511" t="s">
        <v>64</v>
      </c>
      <c r="F144" s="510">
        <v>0.02</v>
      </c>
      <c r="G144" s="510">
        <v>8.1000000000000003E-2</v>
      </c>
      <c r="H144" s="510">
        <v>1.9E-2</v>
      </c>
      <c r="I144" s="510">
        <v>7.5999999999999998E-2</v>
      </c>
      <c r="J144" s="511" t="s">
        <v>1137</v>
      </c>
      <c r="K144">
        <f t="shared" si="16"/>
        <v>4.0333333333333332E-2</v>
      </c>
      <c r="L144">
        <f t="shared" si="17"/>
        <v>3.7999999999999999E-2</v>
      </c>
      <c r="M144">
        <f t="shared" si="18"/>
        <v>4.05</v>
      </c>
      <c r="N144">
        <f t="shared" si="19"/>
        <v>4</v>
      </c>
      <c r="O144">
        <f t="shared" si="20"/>
        <v>2.0333333333333332E-2</v>
      </c>
      <c r="P144">
        <f t="shared" si="21"/>
        <v>1.9E-2</v>
      </c>
      <c r="Q144">
        <f t="shared" si="22"/>
        <v>1.0166666666666666</v>
      </c>
      <c r="R144">
        <f t="shared" si="23"/>
        <v>1</v>
      </c>
    </row>
    <row r="145" spans="1:18" ht="15" x14ac:dyDescent="0.2">
      <c r="A145" s="510">
        <v>144</v>
      </c>
      <c r="B145" s="511" t="s">
        <v>1410</v>
      </c>
      <c r="C145" s="511">
        <v>2500</v>
      </c>
      <c r="D145" s="511" t="s">
        <v>1448</v>
      </c>
      <c r="E145" s="511" t="s">
        <v>64</v>
      </c>
      <c r="F145" s="510">
        <v>1.6E-2</v>
      </c>
      <c r="G145" s="510">
        <v>6.2E-2</v>
      </c>
      <c r="H145" s="510">
        <v>1.0999999999999999E-2</v>
      </c>
      <c r="I145" s="510">
        <v>4.3999999999999997E-2</v>
      </c>
      <c r="J145" s="511" t="s">
        <v>1137</v>
      </c>
      <c r="K145">
        <f t="shared" si="16"/>
        <v>3.1333333333333331E-2</v>
      </c>
      <c r="L145">
        <f t="shared" si="17"/>
        <v>2.2000000000000002E-2</v>
      </c>
      <c r="M145">
        <f t="shared" si="18"/>
        <v>3.875</v>
      </c>
      <c r="N145">
        <f t="shared" si="19"/>
        <v>4</v>
      </c>
      <c r="O145">
        <f t="shared" si="20"/>
        <v>1.5333333333333331E-2</v>
      </c>
      <c r="P145">
        <f t="shared" si="21"/>
        <v>1.1000000000000003E-2</v>
      </c>
      <c r="Q145">
        <f t="shared" si="22"/>
        <v>0.95833333333333315</v>
      </c>
      <c r="R145">
        <f t="shared" si="23"/>
        <v>1.0000000000000002</v>
      </c>
    </row>
    <row r="146" spans="1:18" ht="15" x14ac:dyDescent="0.2">
      <c r="A146" s="510">
        <v>145</v>
      </c>
      <c r="B146" s="511" t="s">
        <v>1410</v>
      </c>
      <c r="C146" s="511">
        <v>3200</v>
      </c>
      <c r="D146" s="511" t="s">
        <v>1449</v>
      </c>
      <c r="E146" s="511" t="s">
        <v>64</v>
      </c>
      <c r="F146" s="510">
        <v>1.4E-2</v>
      </c>
      <c r="G146" s="510">
        <v>5.7000000000000002E-2</v>
      </c>
      <c r="H146" s="510">
        <v>0.01</v>
      </c>
      <c r="I146" s="510">
        <v>0.04</v>
      </c>
      <c r="J146" s="511" t="s">
        <v>1137</v>
      </c>
      <c r="K146">
        <f t="shared" si="16"/>
        <v>2.8333333333333335E-2</v>
      </c>
      <c r="L146">
        <f t="shared" si="17"/>
        <v>0.02</v>
      </c>
      <c r="M146">
        <f t="shared" si="18"/>
        <v>4.0714285714285712</v>
      </c>
      <c r="N146">
        <f t="shared" si="19"/>
        <v>4</v>
      </c>
      <c r="O146">
        <f t="shared" si="20"/>
        <v>1.4333333333333335E-2</v>
      </c>
      <c r="P146">
        <f t="shared" si="21"/>
        <v>0.01</v>
      </c>
      <c r="Q146">
        <f t="shared" si="22"/>
        <v>1.0238095238095239</v>
      </c>
      <c r="R146">
        <f t="shared" si="23"/>
        <v>1</v>
      </c>
    </row>
    <row r="147" spans="1:18" ht="15" x14ac:dyDescent="0.2">
      <c r="A147" s="510">
        <v>146</v>
      </c>
      <c r="B147" s="511" t="s">
        <v>1410</v>
      </c>
      <c r="C147" s="511">
        <v>4000</v>
      </c>
      <c r="D147" s="511" t="s">
        <v>1450</v>
      </c>
      <c r="E147" s="511" t="s">
        <v>64</v>
      </c>
      <c r="F147" s="510">
        <v>0.01</v>
      </c>
      <c r="G147" s="510">
        <v>3.7999999999999999E-2</v>
      </c>
      <c r="H147" s="510">
        <v>8.0000000000000002E-3</v>
      </c>
      <c r="I147" s="510">
        <v>3.2000000000000001E-2</v>
      </c>
      <c r="J147" s="511" t="s">
        <v>1137</v>
      </c>
      <c r="K147">
        <f t="shared" si="16"/>
        <v>1.9333333333333331E-2</v>
      </c>
      <c r="L147">
        <f t="shared" si="17"/>
        <v>1.6E-2</v>
      </c>
      <c r="M147">
        <f t="shared" si="18"/>
        <v>3.8</v>
      </c>
      <c r="N147">
        <f t="shared" si="19"/>
        <v>4</v>
      </c>
      <c r="O147">
        <f t="shared" si="20"/>
        <v>9.3333333333333306E-3</v>
      </c>
      <c r="P147">
        <f t="shared" si="21"/>
        <v>8.0000000000000002E-3</v>
      </c>
      <c r="Q147">
        <f t="shared" si="22"/>
        <v>0.93333333333333302</v>
      </c>
      <c r="R147">
        <f t="shared" si="23"/>
        <v>1</v>
      </c>
    </row>
    <row r="148" spans="1:18" ht="15" x14ac:dyDescent="0.2">
      <c r="A148" s="510">
        <v>147</v>
      </c>
      <c r="B148" s="511" t="s">
        <v>1410</v>
      </c>
      <c r="C148" s="511">
        <v>800</v>
      </c>
      <c r="D148" s="511" t="s">
        <v>1451</v>
      </c>
      <c r="E148" s="511" t="s">
        <v>334</v>
      </c>
      <c r="F148" s="510">
        <v>0.03</v>
      </c>
      <c r="G148" s="510">
        <v>0.121</v>
      </c>
      <c r="H148" s="510">
        <v>3.6999999999999998E-2</v>
      </c>
      <c r="I148" s="510">
        <v>0.14799999999999999</v>
      </c>
      <c r="J148" s="511" t="s">
        <v>1137</v>
      </c>
      <c r="K148">
        <f t="shared" si="16"/>
        <v>6.0333333333333329E-2</v>
      </c>
      <c r="L148">
        <f t="shared" si="17"/>
        <v>7.3999999999999996E-2</v>
      </c>
      <c r="M148">
        <f t="shared" si="18"/>
        <v>4.0333333333333332</v>
      </c>
      <c r="N148">
        <f t="shared" si="19"/>
        <v>4</v>
      </c>
      <c r="O148">
        <f t="shared" si="20"/>
        <v>3.033333333333333E-2</v>
      </c>
      <c r="P148">
        <f t="shared" si="21"/>
        <v>3.6999999999999998E-2</v>
      </c>
      <c r="Q148">
        <f t="shared" si="22"/>
        <v>1.0111111111111111</v>
      </c>
      <c r="R148">
        <f t="shared" si="23"/>
        <v>1</v>
      </c>
    </row>
    <row r="149" spans="1:18" ht="15" x14ac:dyDescent="0.2">
      <c r="A149" s="510">
        <v>148</v>
      </c>
      <c r="B149" s="511" t="s">
        <v>1410</v>
      </c>
      <c r="C149" s="511">
        <v>1000</v>
      </c>
      <c r="D149" s="511" t="s">
        <v>1452</v>
      </c>
      <c r="E149" s="511" t="s">
        <v>334</v>
      </c>
      <c r="F149" s="510">
        <v>2.9000000000000001E-2</v>
      </c>
      <c r="G149" s="510">
        <v>0.11700000000000001</v>
      </c>
      <c r="H149" s="510">
        <v>3.6999999999999998E-2</v>
      </c>
      <c r="I149" s="510">
        <v>0.14799999999999999</v>
      </c>
      <c r="J149" s="511" t="s">
        <v>1137</v>
      </c>
      <c r="K149">
        <f t="shared" si="16"/>
        <v>5.8333333333333341E-2</v>
      </c>
      <c r="L149">
        <f t="shared" si="17"/>
        <v>7.3999999999999996E-2</v>
      </c>
      <c r="M149">
        <f t="shared" si="18"/>
        <v>4.0344827586206895</v>
      </c>
      <c r="N149">
        <f t="shared" si="19"/>
        <v>4</v>
      </c>
      <c r="O149">
        <f t="shared" si="20"/>
        <v>2.933333333333334E-2</v>
      </c>
      <c r="P149">
        <f t="shared" si="21"/>
        <v>3.6999999999999998E-2</v>
      </c>
      <c r="Q149">
        <f t="shared" si="22"/>
        <v>1.0114942528735633</v>
      </c>
      <c r="R149">
        <f t="shared" si="23"/>
        <v>1</v>
      </c>
    </row>
    <row r="150" spans="1:18" ht="15" x14ac:dyDescent="0.2">
      <c r="A150" s="510">
        <v>149</v>
      </c>
      <c r="B150" s="511" t="s">
        <v>1410</v>
      </c>
      <c r="C150" s="511">
        <v>1250</v>
      </c>
      <c r="D150" s="511" t="s">
        <v>1453</v>
      </c>
      <c r="E150" s="511" t="s">
        <v>334</v>
      </c>
      <c r="F150" s="510">
        <v>2.7E-2</v>
      </c>
      <c r="G150" s="510">
        <v>0.108</v>
      </c>
      <c r="H150" s="510">
        <v>2.1999999999999999E-2</v>
      </c>
      <c r="I150" s="510">
        <v>8.7999999999999995E-2</v>
      </c>
      <c r="J150" s="511" t="s">
        <v>1137</v>
      </c>
      <c r="K150">
        <f t="shared" si="16"/>
        <v>5.3999999999999999E-2</v>
      </c>
      <c r="L150">
        <f t="shared" si="17"/>
        <v>4.4000000000000004E-2</v>
      </c>
      <c r="M150">
        <f t="shared" si="18"/>
        <v>4</v>
      </c>
      <c r="N150">
        <f t="shared" si="19"/>
        <v>4</v>
      </c>
      <c r="O150">
        <f t="shared" si="20"/>
        <v>2.7E-2</v>
      </c>
      <c r="P150">
        <f t="shared" si="21"/>
        <v>2.2000000000000006E-2</v>
      </c>
      <c r="Q150">
        <f t="shared" si="22"/>
        <v>1</v>
      </c>
      <c r="R150">
        <f t="shared" si="23"/>
        <v>1.0000000000000002</v>
      </c>
    </row>
    <row r="151" spans="1:18" ht="15" x14ac:dyDescent="0.2">
      <c r="A151" s="510">
        <v>150</v>
      </c>
      <c r="B151" s="511" t="s">
        <v>1410</v>
      </c>
      <c r="C151" s="511">
        <v>1600</v>
      </c>
      <c r="D151" s="511" t="s">
        <v>1454</v>
      </c>
      <c r="E151" s="511" t="s">
        <v>334</v>
      </c>
      <c r="F151" s="510">
        <v>2.5000000000000001E-2</v>
      </c>
      <c r="G151" s="510">
        <v>0.10100000000000001</v>
      </c>
      <c r="H151" s="510">
        <v>1.9E-2</v>
      </c>
      <c r="I151" s="510">
        <v>7.5999999999999998E-2</v>
      </c>
      <c r="J151" s="511" t="s">
        <v>1137</v>
      </c>
      <c r="K151">
        <f t="shared" si="16"/>
        <v>5.0333333333333341E-2</v>
      </c>
      <c r="L151">
        <f t="shared" si="17"/>
        <v>3.7999999999999999E-2</v>
      </c>
      <c r="M151">
        <f t="shared" si="18"/>
        <v>4.04</v>
      </c>
      <c r="N151">
        <f t="shared" si="19"/>
        <v>4</v>
      </c>
      <c r="O151">
        <f t="shared" si="20"/>
        <v>2.533333333333334E-2</v>
      </c>
      <c r="P151">
        <f t="shared" si="21"/>
        <v>1.9E-2</v>
      </c>
      <c r="Q151">
        <f t="shared" si="22"/>
        <v>1.0133333333333334</v>
      </c>
      <c r="R151">
        <f t="shared" si="23"/>
        <v>1</v>
      </c>
    </row>
    <row r="152" spans="1:18" ht="15" x14ac:dyDescent="0.2">
      <c r="A152" s="510">
        <v>151</v>
      </c>
      <c r="B152" s="511" t="s">
        <v>1410</v>
      </c>
      <c r="C152" s="511">
        <v>2000</v>
      </c>
      <c r="D152" s="511" t="s">
        <v>1455</v>
      </c>
      <c r="E152" s="511" t="s">
        <v>334</v>
      </c>
      <c r="F152" s="510">
        <v>1.7999999999999999E-2</v>
      </c>
      <c r="G152" s="510">
        <v>7.0999999999999994E-2</v>
      </c>
      <c r="H152" s="510">
        <v>1.9E-2</v>
      </c>
      <c r="I152" s="510">
        <v>7.5999999999999998E-2</v>
      </c>
      <c r="J152" s="511" t="s">
        <v>1137</v>
      </c>
      <c r="K152">
        <f t="shared" si="16"/>
        <v>3.5666666666666659E-2</v>
      </c>
      <c r="L152">
        <f t="shared" si="17"/>
        <v>3.7999999999999999E-2</v>
      </c>
      <c r="M152">
        <f t="shared" si="18"/>
        <v>3.9444444444444442</v>
      </c>
      <c r="N152">
        <f t="shared" si="19"/>
        <v>4</v>
      </c>
      <c r="O152">
        <f t="shared" si="20"/>
        <v>1.766666666666666E-2</v>
      </c>
      <c r="P152">
        <f t="shared" si="21"/>
        <v>1.9E-2</v>
      </c>
      <c r="Q152">
        <f t="shared" si="22"/>
        <v>0.98148148148148118</v>
      </c>
      <c r="R152">
        <f t="shared" si="23"/>
        <v>1</v>
      </c>
    </row>
    <row r="153" spans="1:18" ht="15" x14ac:dyDescent="0.2">
      <c r="A153" s="510">
        <v>152</v>
      </c>
      <c r="B153" s="511" t="s">
        <v>1410</v>
      </c>
      <c r="C153" s="511">
        <v>2500</v>
      </c>
      <c r="D153" s="511" t="s">
        <v>1456</v>
      </c>
      <c r="E153" s="511" t="s">
        <v>334</v>
      </c>
      <c r="F153" s="510">
        <v>1.2999999999999999E-2</v>
      </c>
      <c r="G153" s="510">
        <v>5.3999999999999999E-2</v>
      </c>
      <c r="H153" s="510">
        <v>1.0999999999999999E-2</v>
      </c>
      <c r="I153" s="510">
        <v>4.3999999999999997E-2</v>
      </c>
      <c r="J153" s="511" t="s">
        <v>1137</v>
      </c>
      <c r="K153">
        <f t="shared" si="16"/>
        <v>2.6666666666666668E-2</v>
      </c>
      <c r="L153">
        <f t="shared" si="17"/>
        <v>2.2000000000000002E-2</v>
      </c>
      <c r="M153">
        <f t="shared" si="18"/>
        <v>4.1538461538461542</v>
      </c>
      <c r="N153">
        <f t="shared" si="19"/>
        <v>4</v>
      </c>
      <c r="O153">
        <f t="shared" si="20"/>
        <v>1.3666666666666669E-2</v>
      </c>
      <c r="P153">
        <f t="shared" si="21"/>
        <v>1.1000000000000003E-2</v>
      </c>
      <c r="Q153">
        <f t="shared" si="22"/>
        <v>1.0512820512820515</v>
      </c>
      <c r="R153">
        <f t="shared" si="23"/>
        <v>1.0000000000000002</v>
      </c>
    </row>
    <row r="154" spans="1:18" ht="15" x14ac:dyDescent="0.2">
      <c r="A154" s="510">
        <v>153</v>
      </c>
      <c r="B154" s="511" t="s">
        <v>1410</v>
      </c>
      <c r="C154" s="511">
        <v>3200</v>
      </c>
      <c r="D154" s="511" t="s">
        <v>1457</v>
      </c>
      <c r="E154" s="511" t="s">
        <v>334</v>
      </c>
      <c r="F154" s="510">
        <v>1.2999999999999999E-2</v>
      </c>
      <c r="G154" s="510">
        <v>5.0999999999999997E-2</v>
      </c>
      <c r="H154" s="510">
        <v>0.01</v>
      </c>
      <c r="I154" s="510">
        <v>0.04</v>
      </c>
      <c r="J154" s="511" t="s">
        <v>1137</v>
      </c>
      <c r="K154">
        <f t="shared" si="16"/>
        <v>2.5666666666666667E-2</v>
      </c>
      <c r="L154">
        <f t="shared" si="17"/>
        <v>0.02</v>
      </c>
      <c r="M154">
        <f t="shared" si="18"/>
        <v>3.9230769230769229</v>
      </c>
      <c r="N154">
        <f t="shared" si="19"/>
        <v>4</v>
      </c>
      <c r="O154">
        <f t="shared" si="20"/>
        <v>1.2666666666666668E-2</v>
      </c>
      <c r="P154">
        <f t="shared" si="21"/>
        <v>0.01</v>
      </c>
      <c r="Q154">
        <f t="shared" si="22"/>
        <v>0.97435897435897456</v>
      </c>
      <c r="R154">
        <f t="shared" si="23"/>
        <v>1</v>
      </c>
    </row>
    <row r="155" spans="1:18" ht="15" x14ac:dyDescent="0.2">
      <c r="A155" s="510">
        <v>154</v>
      </c>
      <c r="B155" s="511" t="s">
        <v>1410</v>
      </c>
      <c r="C155" s="511">
        <v>4000</v>
      </c>
      <c r="D155" s="511" t="s">
        <v>1458</v>
      </c>
      <c r="E155" s="511" t="s">
        <v>334</v>
      </c>
      <c r="F155" s="510">
        <v>8.9999999999999993E-3</v>
      </c>
      <c r="G155" s="510">
        <v>3.5999999999999997E-2</v>
      </c>
      <c r="H155" s="510">
        <v>8.0000000000000002E-3</v>
      </c>
      <c r="I155" s="510">
        <v>3.2000000000000001E-2</v>
      </c>
      <c r="J155" s="511" t="s">
        <v>1137</v>
      </c>
      <c r="K155">
        <f t="shared" si="16"/>
        <v>1.7999999999999999E-2</v>
      </c>
      <c r="L155">
        <f t="shared" si="17"/>
        <v>1.6E-2</v>
      </c>
      <c r="M155">
        <f t="shared" si="18"/>
        <v>4</v>
      </c>
      <c r="N155">
        <f t="shared" si="19"/>
        <v>4</v>
      </c>
      <c r="O155">
        <f t="shared" si="20"/>
        <v>8.9999999999999993E-3</v>
      </c>
      <c r="P155">
        <f t="shared" si="21"/>
        <v>8.0000000000000002E-3</v>
      </c>
      <c r="Q155">
        <f t="shared" si="22"/>
        <v>1</v>
      </c>
      <c r="R155">
        <f t="shared" si="23"/>
        <v>1</v>
      </c>
    </row>
    <row r="156" spans="1:18" ht="15" x14ac:dyDescent="0.2">
      <c r="A156" s="510">
        <v>155</v>
      </c>
      <c r="B156" s="511" t="s">
        <v>1410</v>
      </c>
      <c r="C156" s="511">
        <v>5000</v>
      </c>
      <c r="D156" s="511" t="s">
        <v>1459</v>
      </c>
      <c r="E156" s="511" t="s">
        <v>334</v>
      </c>
      <c r="F156" s="510">
        <v>6.0000000000000001E-3</v>
      </c>
      <c r="G156" s="510">
        <v>2.5000000000000001E-2</v>
      </c>
      <c r="H156" s="510">
        <v>7.0000000000000001E-3</v>
      </c>
      <c r="I156" s="510">
        <v>2.8000000000000001E-2</v>
      </c>
      <c r="J156" s="511" t="s">
        <v>1137</v>
      </c>
      <c r="K156">
        <f t="shared" si="16"/>
        <v>1.2333333333333335E-2</v>
      </c>
      <c r="L156">
        <f t="shared" si="17"/>
        <v>1.4E-2</v>
      </c>
      <c r="M156">
        <f t="shared" si="18"/>
        <v>4.166666666666667</v>
      </c>
      <c r="N156">
        <f t="shared" si="19"/>
        <v>4</v>
      </c>
      <c r="O156">
        <f t="shared" si="20"/>
        <v>6.3333333333333349E-3</v>
      </c>
      <c r="P156">
        <f t="shared" si="21"/>
        <v>7.0000000000000001E-3</v>
      </c>
      <c r="Q156">
        <f t="shared" si="22"/>
        <v>1.0555555555555558</v>
      </c>
      <c r="R156">
        <f t="shared" si="23"/>
        <v>1</v>
      </c>
    </row>
    <row r="157" spans="1:18" ht="15" x14ac:dyDescent="0.2">
      <c r="A157" s="510">
        <v>156</v>
      </c>
      <c r="B157" s="511" t="s">
        <v>1410</v>
      </c>
      <c r="C157" s="511">
        <v>6300</v>
      </c>
      <c r="D157" s="511" t="s">
        <v>1460</v>
      </c>
      <c r="E157" s="511" t="s">
        <v>334</v>
      </c>
      <c r="F157" s="510">
        <v>6.0000000000000001E-3</v>
      </c>
      <c r="G157" s="510">
        <v>2.4E-2</v>
      </c>
      <c r="H157" s="510">
        <v>7.0000000000000001E-3</v>
      </c>
      <c r="I157" s="510">
        <v>2.8000000000000001E-2</v>
      </c>
      <c r="J157" s="511" t="s">
        <v>1137</v>
      </c>
      <c r="K157">
        <f t="shared" si="16"/>
        <v>1.2000000000000002E-2</v>
      </c>
      <c r="L157">
        <f t="shared" si="17"/>
        <v>1.4E-2</v>
      </c>
      <c r="M157">
        <f t="shared" si="18"/>
        <v>4</v>
      </c>
      <c r="N157">
        <f t="shared" si="19"/>
        <v>4</v>
      </c>
      <c r="O157">
        <f t="shared" si="20"/>
        <v>6.0000000000000019E-3</v>
      </c>
      <c r="P157">
        <f t="shared" si="21"/>
        <v>7.0000000000000001E-3</v>
      </c>
      <c r="Q157">
        <f t="shared" si="22"/>
        <v>1.0000000000000002</v>
      </c>
      <c r="R157">
        <f t="shared" si="23"/>
        <v>1</v>
      </c>
    </row>
    <row r="158" spans="1:18" ht="15" x14ac:dyDescent="0.2">
      <c r="A158" s="510">
        <v>157</v>
      </c>
      <c r="B158" s="511" t="s">
        <v>1461</v>
      </c>
      <c r="C158" s="511">
        <v>25</v>
      </c>
      <c r="D158" s="511" t="s">
        <v>1462</v>
      </c>
      <c r="E158" s="511" t="s">
        <v>334</v>
      </c>
      <c r="F158" s="510">
        <v>5.74</v>
      </c>
      <c r="G158" s="510">
        <v>22.96</v>
      </c>
      <c r="H158" s="510">
        <v>4.92</v>
      </c>
      <c r="I158" s="510">
        <v>19.68</v>
      </c>
      <c r="J158" s="511" t="s">
        <v>1137</v>
      </c>
      <c r="K158">
        <f t="shared" si="16"/>
        <v>11.479999999999999</v>
      </c>
      <c r="L158">
        <f t="shared" si="17"/>
        <v>9.84</v>
      </c>
      <c r="M158">
        <f t="shared" si="18"/>
        <v>4</v>
      </c>
      <c r="N158">
        <f t="shared" si="19"/>
        <v>4</v>
      </c>
      <c r="O158">
        <f t="shared" si="20"/>
        <v>5.7399999999999984</v>
      </c>
      <c r="P158">
        <f t="shared" si="21"/>
        <v>4.92</v>
      </c>
      <c r="Q158">
        <f t="shared" si="22"/>
        <v>0.99999999999999967</v>
      </c>
      <c r="R158">
        <f t="shared" si="23"/>
        <v>1</v>
      </c>
    </row>
    <row r="159" spans="1:18" ht="15" x14ac:dyDescent="0.2">
      <c r="A159" s="510">
        <v>158</v>
      </c>
      <c r="B159" s="511" t="s">
        <v>1461</v>
      </c>
      <c r="C159" s="511">
        <v>40</v>
      </c>
      <c r="D159" s="511" t="s">
        <v>1463</v>
      </c>
      <c r="E159" s="511" t="s">
        <v>334</v>
      </c>
      <c r="F159" s="510">
        <v>2.96</v>
      </c>
      <c r="G159" s="510">
        <v>11.84</v>
      </c>
      <c r="H159" s="510">
        <v>2.54</v>
      </c>
      <c r="I159" s="510">
        <v>10.16</v>
      </c>
      <c r="J159" s="511" t="s">
        <v>1137</v>
      </c>
      <c r="K159">
        <f t="shared" si="16"/>
        <v>5.919999999999999</v>
      </c>
      <c r="L159">
        <f t="shared" si="17"/>
        <v>5.08</v>
      </c>
      <c r="M159">
        <f t="shared" si="18"/>
        <v>4</v>
      </c>
      <c r="N159">
        <f t="shared" si="19"/>
        <v>4</v>
      </c>
      <c r="O159">
        <f t="shared" si="20"/>
        <v>2.9599999999999991</v>
      </c>
      <c r="P159">
        <f t="shared" si="21"/>
        <v>2.54</v>
      </c>
      <c r="Q159">
        <f t="shared" si="22"/>
        <v>0.99999999999999967</v>
      </c>
      <c r="R159">
        <f t="shared" si="23"/>
        <v>1</v>
      </c>
    </row>
    <row r="160" spans="1:18" ht="15" x14ac:dyDescent="0.2">
      <c r="A160" s="510">
        <v>159</v>
      </c>
      <c r="B160" s="511" t="s">
        <v>1461</v>
      </c>
      <c r="C160" s="511">
        <v>63</v>
      </c>
      <c r="D160" s="511" t="s">
        <v>1464</v>
      </c>
      <c r="E160" s="511" t="s">
        <v>334</v>
      </c>
      <c r="F160" s="510">
        <v>2.1800000000000002</v>
      </c>
      <c r="G160" s="510">
        <v>8.7200000000000006</v>
      </c>
      <c r="H160" s="510">
        <v>1.97</v>
      </c>
      <c r="I160" s="510">
        <v>7.88</v>
      </c>
      <c r="J160" s="511" t="s">
        <v>1137</v>
      </c>
      <c r="K160">
        <f t="shared" si="16"/>
        <v>4.3600000000000003</v>
      </c>
      <c r="L160">
        <f t="shared" si="17"/>
        <v>3.94</v>
      </c>
      <c r="M160">
        <f t="shared" si="18"/>
        <v>4</v>
      </c>
      <c r="N160">
        <f t="shared" si="19"/>
        <v>4</v>
      </c>
      <c r="O160">
        <f t="shared" si="20"/>
        <v>2.1800000000000002</v>
      </c>
      <c r="P160">
        <f t="shared" si="21"/>
        <v>1.97</v>
      </c>
      <c r="Q160">
        <f t="shared" si="22"/>
        <v>1</v>
      </c>
      <c r="R160">
        <f t="shared" si="23"/>
        <v>1</v>
      </c>
    </row>
    <row r="161" spans="1:18" ht="15" x14ac:dyDescent="0.2">
      <c r="A161" s="510">
        <v>160</v>
      </c>
      <c r="B161" s="511" t="s">
        <v>1461</v>
      </c>
      <c r="C161" s="511">
        <v>40</v>
      </c>
      <c r="D161" s="511" t="s">
        <v>1465</v>
      </c>
      <c r="E161" s="511" t="s">
        <v>334</v>
      </c>
      <c r="F161" s="510">
        <v>0.96</v>
      </c>
      <c r="G161" s="510">
        <v>3.84</v>
      </c>
      <c r="H161" s="510">
        <v>9.8000000000000004E-2</v>
      </c>
      <c r="I161" s="510">
        <v>0.39200000000000002</v>
      </c>
      <c r="J161" s="511" t="s">
        <v>1137</v>
      </c>
      <c r="K161">
        <f t="shared" si="16"/>
        <v>1.92</v>
      </c>
      <c r="L161">
        <f t="shared" si="17"/>
        <v>0.19600000000000004</v>
      </c>
      <c r="M161">
        <f t="shared" si="18"/>
        <v>4</v>
      </c>
      <c r="N161">
        <f t="shared" si="19"/>
        <v>4</v>
      </c>
      <c r="O161">
        <f t="shared" si="20"/>
        <v>0.96</v>
      </c>
      <c r="P161">
        <f t="shared" si="21"/>
        <v>9.8000000000000032E-2</v>
      </c>
      <c r="Q161">
        <f t="shared" si="22"/>
        <v>1</v>
      </c>
      <c r="R161">
        <f t="shared" si="23"/>
        <v>1.0000000000000002</v>
      </c>
    </row>
    <row r="162" spans="1:18" ht="15" x14ac:dyDescent="0.2">
      <c r="A162" s="510">
        <v>161</v>
      </c>
      <c r="B162" s="511" t="s">
        <v>1461</v>
      </c>
      <c r="C162" s="511">
        <v>63</v>
      </c>
      <c r="D162" s="511" t="s">
        <v>1466</v>
      </c>
      <c r="E162" s="511" t="s">
        <v>334</v>
      </c>
      <c r="F162" s="510">
        <v>0.96</v>
      </c>
      <c r="G162" s="510">
        <v>3.84</v>
      </c>
      <c r="H162" s="510">
        <v>9.8000000000000004E-2</v>
      </c>
      <c r="I162" s="510">
        <v>0.39200000000000002</v>
      </c>
      <c r="J162" s="511" t="s">
        <v>1137</v>
      </c>
      <c r="K162">
        <f t="shared" si="16"/>
        <v>1.92</v>
      </c>
      <c r="L162">
        <f t="shared" si="17"/>
        <v>0.19600000000000004</v>
      </c>
      <c r="M162">
        <f t="shared" si="18"/>
        <v>4</v>
      </c>
      <c r="N162">
        <f t="shared" si="19"/>
        <v>4</v>
      </c>
      <c r="O162">
        <f t="shared" si="20"/>
        <v>0.96</v>
      </c>
      <c r="P162">
        <f t="shared" si="21"/>
        <v>9.8000000000000032E-2</v>
      </c>
      <c r="Q162">
        <f t="shared" si="22"/>
        <v>1</v>
      </c>
      <c r="R162">
        <f t="shared" si="23"/>
        <v>1.0000000000000002</v>
      </c>
    </row>
    <row r="163" spans="1:18" ht="15" x14ac:dyDescent="0.2">
      <c r="A163" s="510">
        <v>162</v>
      </c>
      <c r="B163" s="511" t="s">
        <v>1461</v>
      </c>
      <c r="C163" s="511">
        <v>80</v>
      </c>
      <c r="D163" s="511" t="s">
        <v>1467</v>
      </c>
      <c r="E163" s="511" t="s">
        <v>334</v>
      </c>
      <c r="F163" s="510">
        <v>0.96</v>
      </c>
      <c r="G163" s="510">
        <v>3.84</v>
      </c>
      <c r="H163" s="510">
        <v>9.8000000000000004E-2</v>
      </c>
      <c r="I163" s="510">
        <v>0.39200000000000002</v>
      </c>
      <c r="J163" s="511" t="s">
        <v>1137</v>
      </c>
      <c r="K163">
        <f t="shared" si="16"/>
        <v>1.92</v>
      </c>
      <c r="L163">
        <f t="shared" si="17"/>
        <v>0.19600000000000004</v>
      </c>
      <c r="M163">
        <f t="shared" si="18"/>
        <v>4</v>
      </c>
      <c r="N163">
        <f t="shared" si="19"/>
        <v>4</v>
      </c>
      <c r="O163">
        <f t="shared" si="20"/>
        <v>0.96</v>
      </c>
      <c r="P163">
        <f t="shared" si="21"/>
        <v>9.8000000000000032E-2</v>
      </c>
      <c r="Q163">
        <f t="shared" si="22"/>
        <v>1</v>
      </c>
      <c r="R163">
        <f t="shared" si="23"/>
        <v>1.0000000000000002</v>
      </c>
    </row>
    <row r="164" spans="1:18" ht="15" x14ac:dyDescent="0.2">
      <c r="A164" s="510">
        <v>163</v>
      </c>
      <c r="B164" s="511" t="s">
        <v>1461</v>
      </c>
      <c r="C164" s="511">
        <v>100</v>
      </c>
      <c r="D164" s="511" t="s">
        <v>1468</v>
      </c>
      <c r="E164" s="511" t="s">
        <v>334</v>
      </c>
      <c r="F164" s="510">
        <v>0.48</v>
      </c>
      <c r="G164" s="510">
        <v>1.92</v>
      </c>
      <c r="H164" s="510">
        <v>8.5000000000000006E-2</v>
      </c>
      <c r="I164" s="510">
        <v>0.34</v>
      </c>
      <c r="J164" s="511" t="s">
        <v>1137</v>
      </c>
      <c r="K164">
        <f t="shared" si="16"/>
        <v>0.96</v>
      </c>
      <c r="L164">
        <f t="shared" si="17"/>
        <v>0.17</v>
      </c>
      <c r="M164">
        <f t="shared" si="18"/>
        <v>4</v>
      </c>
      <c r="N164">
        <f t="shared" si="19"/>
        <v>4</v>
      </c>
      <c r="O164">
        <f t="shared" si="20"/>
        <v>0.48</v>
      </c>
      <c r="P164">
        <f t="shared" si="21"/>
        <v>8.5000000000000006E-2</v>
      </c>
      <c r="Q164">
        <f t="shared" si="22"/>
        <v>1</v>
      </c>
      <c r="R164">
        <f t="shared" si="23"/>
        <v>1</v>
      </c>
    </row>
    <row r="165" spans="1:18" ht="15" x14ac:dyDescent="0.2">
      <c r="A165" s="510">
        <v>164</v>
      </c>
      <c r="B165" s="511" t="s">
        <v>1461</v>
      </c>
      <c r="C165" s="511">
        <v>125</v>
      </c>
      <c r="D165" s="511" t="s">
        <v>1469</v>
      </c>
      <c r="E165" s="511" t="s">
        <v>334</v>
      </c>
      <c r="F165" s="510">
        <v>0.48</v>
      </c>
      <c r="G165" s="510">
        <v>1.92</v>
      </c>
      <c r="H165" s="510">
        <v>8.5000000000000006E-2</v>
      </c>
      <c r="I165" s="510">
        <v>0.34</v>
      </c>
      <c r="J165" s="511" t="s">
        <v>1137</v>
      </c>
      <c r="K165">
        <f t="shared" si="16"/>
        <v>0.96</v>
      </c>
      <c r="L165">
        <f t="shared" si="17"/>
        <v>0.17</v>
      </c>
      <c r="M165">
        <f t="shared" si="18"/>
        <v>4</v>
      </c>
      <c r="N165">
        <f t="shared" si="19"/>
        <v>4</v>
      </c>
      <c r="O165">
        <f t="shared" si="20"/>
        <v>0.48</v>
      </c>
      <c r="P165">
        <f t="shared" si="21"/>
        <v>8.5000000000000006E-2</v>
      </c>
      <c r="Q165">
        <f t="shared" si="22"/>
        <v>1</v>
      </c>
      <c r="R165">
        <f t="shared" si="23"/>
        <v>1</v>
      </c>
    </row>
    <row r="166" spans="1:18" ht="15" x14ac:dyDescent="0.2">
      <c r="A166" s="510">
        <v>165</v>
      </c>
      <c r="B166" s="511" t="s">
        <v>1461</v>
      </c>
      <c r="C166" s="511">
        <v>125</v>
      </c>
      <c r="D166" s="511" t="s">
        <v>1470</v>
      </c>
      <c r="E166" s="511" t="s">
        <v>334</v>
      </c>
      <c r="F166" s="510">
        <v>0.66900000000000004</v>
      </c>
      <c r="G166" s="510">
        <v>2.6760000000000002</v>
      </c>
      <c r="H166" s="510">
        <v>0.20899999999999999</v>
      </c>
      <c r="I166" s="510">
        <v>0.83599999999999997</v>
      </c>
      <c r="J166" s="511" t="s">
        <v>1137</v>
      </c>
      <c r="K166">
        <f t="shared" si="16"/>
        <v>1.3380000000000001</v>
      </c>
      <c r="L166">
        <f t="shared" si="17"/>
        <v>0.41799999999999998</v>
      </c>
      <c r="M166">
        <f t="shared" si="18"/>
        <v>4</v>
      </c>
      <c r="N166">
        <f t="shared" si="19"/>
        <v>4</v>
      </c>
      <c r="O166">
        <f t="shared" si="20"/>
        <v>0.66900000000000004</v>
      </c>
      <c r="P166">
        <f t="shared" si="21"/>
        <v>0.20899999999999999</v>
      </c>
      <c r="Q166">
        <f t="shared" si="22"/>
        <v>1</v>
      </c>
      <c r="R166">
        <f t="shared" si="23"/>
        <v>1</v>
      </c>
    </row>
    <row r="167" spans="1:18" ht="15" x14ac:dyDescent="0.2">
      <c r="A167" s="510">
        <v>166</v>
      </c>
      <c r="B167" s="511" t="s">
        <v>1461</v>
      </c>
      <c r="C167" s="511">
        <v>160</v>
      </c>
      <c r="D167" s="511" t="s">
        <v>1471</v>
      </c>
      <c r="E167" s="511" t="s">
        <v>334</v>
      </c>
      <c r="F167" s="510">
        <v>0.39700000000000002</v>
      </c>
      <c r="G167" s="510">
        <v>1.5880000000000001</v>
      </c>
      <c r="H167" s="510">
        <v>0.14799999999999999</v>
      </c>
      <c r="I167" s="510">
        <v>0.59199999999999997</v>
      </c>
      <c r="J167" s="511" t="s">
        <v>1137</v>
      </c>
      <c r="K167">
        <f t="shared" si="16"/>
        <v>0.79400000000000004</v>
      </c>
      <c r="L167">
        <f t="shared" si="17"/>
        <v>0.29599999999999999</v>
      </c>
      <c r="M167">
        <f t="shared" si="18"/>
        <v>4</v>
      </c>
      <c r="N167">
        <f t="shared" si="19"/>
        <v>4</v>
      </c>
      <c r="O167">
        <f t="shared" si="20"/>
        <v>0.39700000000000002</v>
      </c>
      <c r="P167">
        <f t="shared" si="21"/>
        <v>0.14799999999999999</v>
      </c>
      <c r="Q167">
        <f t="shared" si="22"/>
        <v>1</v>
      </c>
      <c r="R167">
        <f t="shared" si="23"/>
        <v>1</v>
      </c>
    </row>
    <row r="168" spans="1:18" ht="15" x14ac:dyDescent="0.2">
      <c r="A168" s="510">
        <v>167</v>
      </c>
      <c r="B168" s="511" t="s">
        <v>1461</v>
      </c>
      <c r="C168" s="511">
        <v>250</v>
      </c>
      <c r="D168" s="511" t="s">
        <v>1472</v>
      </c>
      <c r="E168" s="511" t="s">
        <v>334</v>
      </c>
      <c r="F168" s="510">
        <v>0.29599999999999999</v>
      </c>
      <c r="G168" s="510">
        <v>1.1839999999999999</v>
      </c>
      <c r="H168" s="510">
        <v>0.13300000000000001</v>
      </c>
      <c r="I168" s="510">
        <v>0.53200000000000003</v>
      </c>
      <c r="J168" s="511" t="s">
        <v>1137</v>
      </c>
      <c r="K168">
        <f t="shared" si="16"/>
        <v>0.59199999999999997</v>
      </c>
      <c r="L168">
        <f t="shared" si="17"/>
        <v>0.26600000000000001</v>
      </c>
      <c r="M168">
        <f t="shared" si="18"/>
        <v>4</v>
      </c>
      <c r="N168">
        <f t="shared" si="19"/>
        <v>4</v>
      </c>
      <c r="O168">
        <f t="shared" si="20"/>
        <v>0.29599999999999999</v>
      </c>
      <c r="P168">
        <f t="shared" si="21"/>
        <v>0.13300000000000001</v>
      </c>
      <c r="Q168">
        <f t="shared" si="22"/>
        <v>1</v>
      </c>
      <c r="R168">
        <f t="shared" si="23"/>
        <v>1</v>
      </c>
    </row>
    <row r="169" spans="1:18" ht="15" x14ac:dyDescent="0.2">
      <c r="A169" s="510">
        <v>168</v>
      </c>
      <c r="B169" s="511" t="s">
        <v>1461</v>
      </c>
      <c r="C169" s="511">
        <v>400</v>
      </c>
      <c r="D169" s="511" t="s">
        <v>1473</v>
      </c>
      <c r="E169" s="511" t="s">
        <v>334</v>
      </c>
      <c r="F169" s="510">
        <v>0.16200000000000001</v>
      </c>
      <c r="G169" s="510">
        <v>0.64800000000000002</v>
      </c>
      <c r="H169" s="510">
        <v>0.107</v>
      </c>
      <c r="I169" s="510">
        <v>0.42799999999999999</v>
      </c>
      <c r="J169" s="511" t="s">
        <v>1137</v>
      </c>
      <c r="K169">
        <f t="shared" si="16"/>
        <v>0.32400000000000001</v>
      </c>
      <c r="L169">
        <f t="shared" si="17"/>
        <v>0.214</v>
      </c>
      <c r="M169">
        <f t="shared" si="18"/>
        <v>4</v>
      </c>
      <c r="N169">
        <f t="shared" si="19"/>
        <v>4</v>
      </c>
      <c r="O169">
        <f t="shared" si="20"/>
        <v>0.16200000000000001</v>
      </c>
      <c r="P169">
        <f t="shared" si="21"/>
        <v>0.107</v>
      </c>
      <c r="Q169">
        <f t="shared" si="22"/>
        <v>1</v>
      </c>
      <c r="R169">
        <f t="shared" si="23"/>
        <v>1</v>
      </c>
    </row>
    <row r="170" spans="1:18" ht="15" x14ac:dyDescent="0.2">
      <c r="A170" s="510">
        <v>169</v>
      </c>
      <c r="B170" s="511" t="s">
        <v>1461</v>
      </c>
      <c r="C170" s="511">
        <v>630</v>
      </c>
      <c r="D170" s="511" t="s">
        <v>1474</v>
      </c>
      <c r="E170" s="511" t="s">
        <v>334</v>
      </c>
      <c r="F170" s="510">
        <v>0.09</v>
      </c>
      <c r="G170" s="510">
        <v>0.36</v>
      </c>
      <c r="H170" s="510">
        <v>8.6999999999999994E-2</v>
      </c>
      <c r="I170" s="510">
        <v>0.34799999999999998</v>
      </c>
      <c r="J170" s="511" t="s">
        <v>1137</v>
      </c>
      <c r="K170">
        <f t="shared" si="16"/>
        <v>0.18000000000000002</v>
      </c>
      <c r="L170">
        <f t="shared" si="17"/>
        <v>0.17400000000000002</v>
      </c>
      <c r="M170">
        <f t="shared" si="18"/>
        <v>4</v>
      </c>
      <c r="N170">
        <f t="shared" si="19"/>
        <v>4</v>
      </c>
      <c r="O170">
        <f t="shared" si="20"/>
        <v>9.0000000000000024E-2</v>
      </c>
      <c r="P170">
        <f t="shared" si="21"/>
        <v>8.7000000000000022E-2</v>
      </c>
      <c r="Q170">
        <f t="shared" si="22"/>
        <v>1.0000000000000002</v>
      </c>
      <c r="R170">
        <f t="shared" si="23"/>
        <v>1.0000000000000002</v>
      </c>
    </row>
    <row r="171" spans="1:18" ht="15" x14ac:dyDescent="0.2">
      <c r="A171" s="510">
        <v>170</v>
      </c>
      <c r="B171" s="511" t="s">
        <v>1461</v>
      </c>
      <c r="C171" s="511">
        <v>800</v>
      </c>
      <c r="D171" s="511" t="s">
        <v>1475</v>
      </c>
      <c r="E171" s="511" t="s">
        <v>334</v>
      </c>
      <c r="F171" s="510">
        <v>7.9000000000000001E-2</v>
      </c>
      <c r="G171" s="510">
        <v>0.316</v>
      </c>
      <c r="H171" s="510">
        <v>7.9000000000000001E-2</v>
      </c>
      <c r="I171" s="510">
        <v>0.316</v>
      </c>
      <c r="J171" s="511" t="s">
        <v>1137</v>
      </c>
      <c r="K171">
        <f t="shared" si="16"/>
        <v>0.158</v>
      </c>
      <c r="L171">
        <f t="shared" si="17"/>
        <v>0.158</v>
      </c>
      <c r="M171">
        <f t="shared" si="18"/>
        <v>4</v>
      </c>
      <c r="N171">
        <f t="shared" si="19"/>
        <v>4</v>
      </c>
      <c r="O171">
        <f t="shared" si="20"/>
        <v>7.9000000000000001E-2</v>
      </c>
      <c r="P171">
        <f t="shared" si="21"/>
        <v>7.9000000000000001E-2</v>
      </c>
      <c r="Q171">
        <f t="shared" si="22"/>
        <v>1</v>
      </c>
      <c r="R171">
        <f t="shared" si="23"/>
        <v>1</v>
      </c>
    </row>
    <row r="172" spans="1:18" ht="15" x14ac:dyDescent="0.2">
      <c r="A172" s="510">
        <v>171</v>
      </c>
      <c r="B172" s="511" t="s">
        <v>1461</v>
      </c>
      <c r="C172" s="511">
        <v>500</v>
      </c>
      <c r="D172" s="511" t="s">
        <v>1476</v>
      </c>
      <c r="E172" s="511" t="s">
        <v>334</v>
      </c>
      <c r="F172" s="510">
        <v>7.2599999999999998E-2</v>
      </c>
      <c r="G172" s="510">
        <v>0.28999999999999998</v>
      </c>
      <c r="H172" s="510">
        <v>3.5000000000000003E-2</v>
      </c>
      <c r="I172" s="510">
        <v>0.14000000000000001</v>
      </c>
      <c r="J172" s="511" t="s">
        <v>1137</v>
      </c>
      <c r="K172">
        <f t="shared" si="16"/>
        <v>0.14506666666666665</v>
      </c>
      <c r="L172">
        <f t="shared" si="17"/>
        <v>7.0000000000000007E-2</v>
      </c>
      <c r="M172">
        <f t="shared" si="18"/>
        <v>3.9944903581267215</v>
      </c>
      <c r="N172">
        <f t="shared" si="19"/>
        <v>4</v>
      </c>
      <c r="O172">
        <f t="shared" si="20"/>
        <v>7.2466666666666651E-2</v>
      </c>
      <c r="P172">
        <f t="shared" si="21"/>
        <v>3.5000000000000003E-2</v>
      </c>
      <c r="Q172">
        <f t="shared" si="22"/>
        <v>0.99816345270890705</v>
      </c>
      <c r="R172">
        <f t="shared" si="23"/>
        <v>1</v>
      </c>
    </row>
    <row r="173" spans="1:18" ht="15" x14ac:dyDescent="0.2">
      <c r="A173" s="510">
        <v>172</v>
      </c>
      <c r="B173" s="511" t="s">
        <v>1461</v>
      </c>
      <c r="C173" s="511">
        <v>800</v>
      </c>
      <c r="D173" s="511" t="s">
        <v>1477</v>
      </c>
      <c r="E173" s="511" t="s">
        <v>334</v>
      </c>
      <c r="F173" s="510">
        <v>7.8600000000000003E-2</v>
      </c>
      <c r="G173" s="510">
        <v>0.314</v>
      </c>
      <c r="H173" s="510">
        <v>3.5000000000000003E-2</v>
      </c>
      <c r="I173" s="510">
        <v>0.14000000000000001</v>
      </c>
      <c r="J173" s="511" t="s">
        <v>1137</v>
      </c>
      <c r="K173">
        <f t="shared" si="16"/>
        <v>0.15706666666666666</v>
      </c>
      <c r="L173">
        <f t="shared" si="17"/>
        <v>7.0000000000000007E-2</v>
      </c>
      <c r="M173">
        <f t="shared" si="18"/>
        <v>3.994910941475827</v>
      </c>
      <c r="N173">
        <f t="shared" si="19"/>
        <v>4</v>
      </c>
      <c r="O173">
        <f t="shared" si="20"/>
        <v>7.8466666666666657E-2</v>
      </c>
      <c r="P173">
        <f t="shared" si="21"/>
        <v>3.5000000000000003E-2</v>
      </c>
      <c r="Q173">
        <f t="shared" si="22"/>
        <v>0.99830364715860886</v>
      </c>
      <c r="R173">
        <f t="shared" si="23"/>
        <v>1</v>
      </c>
    </row>
    <row r="174" spans="1:18" ht="15" x14ac:dyDescent="0.2">
      <c r="A174" s="510">
        <v>173</v>
      </c>
      <c r="B174" s="511" t="s">
        <v>1461</v>
      </c>
      <c r="C174" s="511">
        <v>1000</v>
      </c>
      <c r="D174" s="511" t="s">
        <v>1478</v>
      </c>
      <c r="E174" s="511" t="s">
        <v>334</v>
      </c>
      <c r="F174" s="510">
        <v>6.0100000000000001E-2</v>
      </c>
      <c r="G174" s="510">
        <v>0.24</v>
      </c>
      <c r="H174" s="510">
        <v>3.1E-2</v>
      </c>
      <c r="I174" s="510">
        <v>0.124</v>
      </c>
      <c r="J174" s="511" t="s">
        <v>1137</v>
      </c>
      <c r="K174">
        <f t="shared" si="16"/>
        <v>0.12006666666666665</v>
      </c>
      <c r="L174">
        <f t="shared" si="17"/>
        <v>6.2E-2</v>
      </c>
      <c r="M174">
        <f t="shared" si="18"/>
        <v>3.9933444259567388</v>
      </c>
      <c r="N174">
        <f t="shared" si="19"/>
        <v>4</v>
      </c>
      <c r="O174">
        <f t="shared" si="20"/>
        <v>5.9966666666666654E-2</v>
      </c>
      <c r="P174">
        <f t="shared" si="21"/>
        <v>3.1E-2</v>
      </c>
      <c r="Q174">
        <f t="shared" si="22"/>
        <v>0.9977814753189127</v>
      </c>
      <c r="R174">
        <f t="shared" si="23"/>
        <v>1</v>
      </c>
    </row>
    <row r="175" spans="1:18" ht="15" x14ac:dyDescent="0.2">
      <c r="A175" s="510">
        <v>174</v>
      </c>
      <c r="B175" s="511" t="s">
        <v>1461</v>
      </c>
      <c r="C175" s="511">
        <v>1200</v>
      </c>
      <c r="D175" s="511" t="s">
        <v>1479</v>
      </c>
      <c r="E175" s="511" t="s">
        <v>334</v>
      </c>
      <c r="F175" s="510">
        <v>4.8599999999999997E-2</v>
      </c>
      <c r="G175" s="510">
        <v>0.19400000000000001</v>
      </c>
      <c r="H175" s="510">
        <v>2.5000000000000001E-2</v>
      </c>
      <c r="I175" s="510">
        <v>0.1</v>
      </c>
      <c r="J175" s="511" t="s">
        <v>1137</v>
      </c>
      <c r="K175">
        <f t="shared" si="16"/>
        <v>9.7066666666666676E-2</v>
      </c>
      <c r="L175">
        <f t="shared" si="17"/>
        <v>5.000000000000001E-2</v>
      </c>
      <c r="M175">
        <f t="shared" si="18"/>
        <v>3.9917695473251031</v>
      </c>
      <c r="N175">
        <f t="shared" si="19"/>
        <v>4</v>
      </c>
      <c r="O175">
        <f t="shared" si="20"/>
        <v>4.8466666666666679E-2</v>
      </c>
      <c r="P175">
        <f t="shared" si="21"/>
        <v>2.5000000000000008E-2</v>
      </c>
      <c r="Q175">
        <f t="shared" si="22"/>
        <v>0.9972565157750346</v>
      </c>
      <c r="R175">
        <f t="shared" si="23"/>
        <v>1.0000000000000002</v>
      </c>
    </row>
    <row r="176" spans="1:18" ht="15" x14ac:dyDescent="0.2">
      <c r="A176" s="510">
        <v>175</v>
      </c>
      <c r="B176" s="511" t="s">
        <v>1461</v>
      </c>
      <c r="C176" s="511">
        <v>1350</v>
      </c>
      <c r="D176" s="511" t="s">
        <v>1480</v>
      </c>
      <c r="E176" s="511" t="s">
        <v>334</v>
      </c>
      <c r="F176" s="510">
        <v>4.0899999999999999E-2</v>
      </c>
      <c r="G176" s="510">
        <v>0.16400000000000001</v>
      </c>
      <c r="H176" s="510">
        <v>2.1000000000000001E-2</v>
      </c>
      <c r="I176" s="510">
        <v>8.4000000000000005E-2</v>
      </c>
      <c r="J176" s="511" t="s">
        <v>1137</v>
      </c>
      <c r="K176">
        <f t="shared" si="16"/>
        <v>8.1933333333333344E-2</v>
      </c>
      <c r="L176">
        <f t="shared" si="17"/>
        <v>4.2000000000000003E-2</v>
      </c>
      <c r="M176">
        <f t="shared" si="18"/>
        <v>4.0097799511002448</v>
      </c>
      <c r="N176">
        <f t="shared" si="19"/>
        <v>4</v>
      </c>
      <c r="O176">
        <f t="shared" si="20"/>
        <v>4.1033333333333345E-2</v>
      </c>
      <c r="P176">
        <f t="shared" si="21"/>
        <v>2.1000000000000001E-2</v>
      </c>
      <c r="Q176">
        <f t="shared" si="22"/>
        <v>1.0032599837000817</v>
      </c>
      <c r="R176">
        <f t="shared" si="23"/>
        <v>1</v>
      </c>
    </row>
    <row r="177" spans="1:18" ht="15" x14ac:dyDescent="0.2">
      <c r="A177" s="510">
        <v>176</v>
      </c>
      <c r="B177" s="511" t="s">
        <v>1461</v>
      </c>
      <c r="C177" s="511">
        <v>1600</v>
      </c>
      <c r="D177" s="511" t="s">
        <v>1481</v>
      </c>
      <c r="E177" s="511" t="s">
        <v>334</v>
      </c>
      <c r="F177" s="510">
        <v>3.1E-2</v>
      </c>
      <c r="G177" s="510">
        <v>0.124</v>
      </c>
      <c r="H177" s="510">
        <v>1.7999999999999999E-2</v>
      </c>
      <c r="I177" s="510">
        <v>7.1999999999999995E-2</v>
      </c>
      <c r="J177" s="511" t="s">
        <v>1137</v>
      </c>
      <c r="K177">
        <f t="shared" si="16"/>
        <v>6.2E-2</v>
      </c>
      <c r="L177">
        <f t="shared" si="17"/>
        <v>3.5999999999999997E-2</v>
      </c>
      <c r="M177">
        <f t="shared" si="18"/>
        <v>4</v>
      </c>
      <c r="N177">
        <f t="shared" si="19"/>
        <v>4</v>
      </c>
      <c r="O177">
        <f t="shared" si="20"/>
        <v>3.1E-2</v>
      </c>
      <c r="P177">
        <f t="shared" si="21"/>
        <v>1.7999999999999999E-2</v>
      </c>
      <c r="Q177">
        <f t="shared" si="22"/>
        <v>1</v>
      </c>
      <c r="R177">
        <f t="shared" si="23"/>
        <v>1</v>
      </c>
    </row>
    <row r="178" spans="1:18" ht="15" x14ac:dyDescent="0.2">
      <c r="A178" s="510">
        <v>177</v>
      </c>
      <c r="B178" s="511" t="s">
        <v>1461</v>
      </c>
      <c r="C178" s="511">
        <v>2000</v>
      </c>
      <c r="D178" s="511" t="s">
        <v>1482</v>
      </c>
      <c r="E178" s="511" t="s">
        <v>334</v>
      </c>
      <c r="F178" s="510">
        <v>2.41E-2</v>
      </c>
      <c r="G178" s="510">
        <v>9.6000000000000002E-2</v>
      </c>
      <c r="H178" s="510">
        <v>1.41E-2</v>
      </c>
      <c r="I178" s="510">
        <v>5.6000000000000001E-2</v>
      </c>
      <c r="J178" s="511" t="s">
        <v>1137</v>
      </c>
      <c r="K178">
        <f t="shared" si="16"/>
        <v>4.8066666666666667E-2</v>
      </c>
      <c r="L178">
        <f t="shared" si="17"/>
        <v>2.8066666666666667E-2</v>
      </c>
      <c r="M178">
        <f t="shared" si="18"/>
        <v>3.9834024896265561</v>
      </c>
      <c r="N178">
        <f t="shared" si="19"/>
        <v>3.9716312056737588</v>
      </c>
      <c r="O178">
        <f t="shared" si="20"/>
        <v>2.3966666666666667E-2</v>
      </c>
      <c r="P178">
        <f t="shared" si="21"/>
        <v>1.3966666666666667E-2</v>
      </c>
      <c r="Q178">
        <f t="shared" si="22"/>
        <v>0.99446749654218536</v>
      </c>
      <c r="R178">
        <f t="shared" si="23"/>
        <v>0.99054373522458639</v>
      </c>
    </row>
    <row r="179" spans="1:18" ht="15" x14ac:dyDescent="0.2">
      <c r="A179" s="510">
        <v>178</v>
      </c>
      <c r="B179" s="511" t="s">
        <v>1461</v>
      </c>
      <c r="C179" s="511">
        <v>2500</v>
      </c>
      <c r="D179" s="511" t="s">
        <v>1483</v>
      </c>
      <c r="E179" s="511" t="s">
        <v>334</v>
      </c>
      <c r="F179" s="510">
        <v>1.7399999999999999E-2</v>
      </c>
      <c r="G179" s="510">
        <v>7.0000000000000007E-2</v>
      </c>
      <c r="H179" s="510">
        <v>1.2999999999999999E-2</v>
      </c>
      <c r="I179" s="510">
        <v>5.0999999999999997E-2</v>
      </c>
      <c r="J179" s="511" t="s">
        <v>1137</v>
      </c>
      <c r="K179">
        <f t="shared" si="16"/>
        <v>3.4933333333333337E-2</v>
      </c>
      <c r="L179">
        <f t="shared" si="17"/>
        <v>2.5666666666666667E-2</v>
      </c>
      <c r="M179">
        <f t="shared" si="18"/>
        <v>4.0229885057471275</v>
      </c>
      <c r="N179">
        <f t="shared" si="19"/>
        <v>3.9230769230769229</v>
      </c>
      <c r="O179">
        <f t="shared" si="20"/>
        <v>1.7533333333333338E-2</v>
      </c>
      <c r="P179">
        <f t="shared" si="21"/>
        <v>1.2666666666666668E-2</v>
      </c>
      <c r="Q179">
        <f t="shared" si="22"/>
        <v>1.0076628352490424</v>
      </c>
      <c r="R179">
        <f t="shared" si="23"/>
        <v>0.97435897435897456</v>
      </c>
    </row>
    <row r="180" spans="1:18" ht="15" x14ac:dyDescent="0.2">
      <c r="A180" s="510">
        <v>179</v>
      </c>
      <c r="B180" s="511" t="s">
        <v>1461</v>
      </c>
      <c r="C180" s="511">
        <v>3200</v>
      </c>
      <c r="D180" s="511" t="s">
        <v>1484</v>
      </c>
      <c r="E180" s="511" t="s">
        <v>334</v>
      </c>
      <c r="F180" s="510">
        <v>1.55E-2</v>
      </c>
      <c r="G180" s="510">
        <v>6.2E-2</v>
      </c>
      <c r="H180" s="510">
        <v>8.9999999999999993E-3</v>
      </c>
      <c r="I180" s="510">
        <v>3.5999999999999997E-2</v>
      </c>
      <c r="J180" s="511" t="s">
        <v>1137</v>
      </c>
      <c r="K180">
        <f t="shared" si="16"/>
        <v>3.1E-2</v>
      </c>
      <c r="L180">
        <f t="shared" si="17"/>
        <v>1.7999999999999999E-2</v>
      </c>
      <c r="M180">
        <f t="shared" si="18"/>
        <v>4</v>
      </c>
      <c r="N180">
        <f t="shared" si="19"/>
        <v>4</v>
      </c>
      <c r="O180">
        <f t="shared" si="20"/>
        <v>1.55E-2</v>
      </c>
      <c r="P180">
        <f t="shared" si="21"/>
        <v>8.9999999999999993E-3</v>
      </c>
      <c r="Q180">
        <f t="shared" si="22"/>
        <v>1</v>
      </c>
      <c r="R180">
        <f t="shared" si="23"/>
        <v>1</v>
      </c>
    </row>
    <row r="181" spans="1:18" ht="15" x14ac:dyDescent="0.2">
      <c r="A181" s="510">
        <v>180</v>
      </c>
      <c r="B181" s="511" t="s">
        <v>1461</v>
      </c>
      <c r="C181" s="511">
        <v>4000</v>
      </c>
      <c r="D181" s="511" t="s">
        <v>1485</v>
      </c>
      <c r="E181" s="511" t="s">
        <v>334</v>
      </c>
      <c r="F181" s="510">
        <v>1.2E-2</v>
      </c>
      <c r="G181" s="510">
        <v>4.8000000000000001E-2</v>
      </c>
      <c r="H181" s="510">
        <v>7.0000000000000001E-3</v>
      </c>
      <c r="I181" s="510">
        <v>2.8000000000000001E-2</v>
      </c>
      <c r="J181" s="511" t="s">
        <v>1137</v>
      </c>
      <c r="K181">
        <f t="shared" si="16"/>
        <v>2.4000000000000004E-2</v>
      </c>
      <c r="L181">
        <f t="shared" si="17"/>
        <v>1.4E-2</v>
      </c>
      <c r="M181">
        <f t="shared" si="18"/>
        <v>4</v>
      </c>
      <c r="N181">
        <f t="shared" si="19"/>
        <v>4</v>
      </c>
      <c r="O181">
        <f t="shared" si="20"/>
        <v>1.2000000000000004E-2</v>
      </c>
      <c r="P181">
        <f t="shared" si="21"/>
        <v>7.0000000000000001E-3</v>
      </c>
      <c r="Q181">
        <f t="shared" si="22"/>
        <v>1.0000000000000002</v>
      </c>
      <c r="R181">
        <f t="shared" si="23"/>
        <v>1</v>
      </c>
    </row>
    <row r="182" spans="1:18" ht="15" x14ac:dyDescent="0.2">
      <c r="A182" s="510">
        <v>181</v>
      </c>
      <c r="B182" s="511" t="s">
        <v>1461</v>
      </c>
      <c r="C182" s="511">
        <v>5000</v>
      </c>
      <c r="D182" s="511" t="s">
        <v>1486</v>
      </c>
      <c r="E182" s="511" t="s">
        <v>334</v>
      </c>
      <c r="F182" s="510">
        <v>9.5999999999999992E-3</v>
      </c>
      <c r="G182" s="510">
        <v>3.7999999999999999E-2</v>
      </c>
      <c r="H182" s="510">
        <v>6.0000000000000001E-3</v>
      </c>
      <c r="I182" s="510">
        <v>2.1999999999999999E-2</v>
      </c>
      <c r="J182" s="511" t="s">
        <v>1137</v>
      </c>
      <c r="K182">
        <f t="shared" si="16"/>
        <v>1.9066666666666666E-2</v>
      </c>
      <c r="L182">
        <f t="shared" si="17"/>
        <v>1.1333333333333334E-2</v>
      </c>
      <c r="M182">
        <f t="shared" si="18"/>
        <v>3.9583333333333335</v>
      </c>
      <c r="N182">
        <f t="shared" si="19"/>
        <v>3.6666666666666665</v>
      </c>
      <c r="O182">
        <f t="shared" si="20"/>
        <v>9.4666666666666666E-3</v>
      </c>
      <c r="P182">
        <f t="shared" si="21"/>
        <v>5.333333333333334E-3</v>
      </c>
      <c r="Q182">
        <f t="shared" si="22"/>
        <v>0.98611111111111116</v>
      </c>
      <c r="R182">
        <f t="shared" si="23"/>
        <v>0.88888888888888895</v>
      </c>
    </row>
    <row r="183" spans="1:18" ht="15" x14ac:dyDescent="0.2">
      <c r="A183" s="510">
        <v>182</v>
      </c>
      <c r="B183" s="511" t="s">
        <v>1461</v>
      </c>
      <c r="C183" s="511">
        <v>6300</v>
      </c>
      <c r="D183" s="511" t="s">
        <v>1487</v>
      </c>
      <c r="E183" s="511" t="s">
        <v>334</v>
      </c>
      <c r="F183" s="510">
        <v>6.3E-3</v>
      </c>
      <c r="G183" s="510">
        <v>2.5000000000000001E-2</v>
      </c>
      <c r="H183" s="510">
        <v>4.0000000000000001E-3</v>
      </c>
      <c r="I183" s="510">
        <v>1.6E-2</v>
      </c>
      <c r="J183" s="511" t="s">
        <v>1137</v>
      </c>
      <c r="K183">
        <f t="shared" si="16"/>
        <v>1.2533333333333334E-2</v>
      </c>
      <c r="L183">
        <f t="shared" si="17"/>
        <v>8.0000000000000002E-3</v>
      </c>
      <c r="M183">
        <f t="shared" si="18"/>
        <v>3.9682539682539684</v>
      </c>
      <c r="N183">
        <f t="shared" si="19"/>
        <v>4</v>
      </c>
      <c r="O183">
        <f t="shared" si="20"/>
        <v>6.2333333333333338E-3</v>
      </c>
      <c r="P183">
        <f t="shared" si="21"/>
        <v>4.0000000000000001E-3</v>
      </c>
      <c r="Q183">
        <f t="shared" si="22"/>
        <v>0.98941798941798953</v>
      </c>
      <c r="R183">
        <f t="shared" si="23"/>
        <v>1</v>
      </c>
    </row>
    <row r="184" spans="1:18" ht="15" x14ac:dyDescent="0.2">
      <c r="A184" s="510">
        <v>183</v>
      </c>
      <c r="B184" s="511" t="s">
        <v>1488</v>
      </c>
      <c r="C184" s="511">
        <v>25</v>
      </c>
      <c r="D184" s="511" t="s">
        <v>1462</v>
      </c>
      <c r="E184" s="511" t="s">
        <v>334</v>
      </c>
      <c r="F184" s="510">
        <v>6.19</v>
      </c>
      <c r="G184" s="510">
        <v>12.4</v>
      </c>
      <c r="H184" s="510">
        <v>1.3</v>
      </c>
      <c r="I184" s="510">
        <v>3.07</v>
      </c>
      <c r="J184" s="511" t="s">
        <v>1137</v>
      </c>
      <c r="K184">
        <f t="shared" si="16"/>
        <v>8.26</v>
      </c>
      <c r="L184">
        <f t="shared" si="17"/>
        <v>1.89</v>
      </c>
      <c r="M184">
        <f t="shared" si="18"/>
        <v>2.0032310177705979</v>
      </c>
      <c r="N184">
        <f t="shared" si="19"/>
        <v>2.3615384615384611</v>
      </c>
      <c r="O184">
        <f t="shared" si="20"/>
        <v>2.0699999999999994</v>
      </c>
      <c r="P184">
        <f t="shared" si="21"/>
        <v>0.58999999999999986</v>
      </c>
      <c r="Q184">
        <f t="shared" si="22"/>
        <v>0.33441033925686581</v>
      </c>
      <c r="R184">
        <f t="shared" si="23"/>
        <v>0.45384615384615373</v>
      </c>
    </row>
    <row r="185" spans="1:18" ht="15" x14ac:dyDescent="0.2">
      <c r="A185" s="510">
        <v>184</v>
      </c>
      <c r="B185" s="511" t="s">
        <v>1488</v>
      </c>
      <c r="C185" s="511">
        <v>40</v>
      </c>
      <c r="D185" s="511" t="s">
        <v>1463</v>
      </c>
      <c r="E185" s="511" t="s">
        <v>334</v>
      </c>
      <c r="F185" s="510">
        <v>2.96</v>
      </c>
      <c r="G185" s="510">
        <v>8.2100000000000009</v>
      </c>
      <c r="H185" s="510">
        <v>0.62</v>
      </c>
      <c r="I185" s="510">
        <v>2</v>
      </c>
      <c r="J185" s="511" t="s">
        <v>1137</v>
      </c>
      <c r="K185">
        <f t="shared" si="16"/>
        <v>4.71</v>
      </c>
      <c r="L185">
        <f t="shared" si="17"/>
        <v>1.08</v>
      </c>
      <c r="M185">
        <f t="shared" si="18"/>
        <v>2.7736486486486491</v>
      </c>
      <c r="N185">
        <f t="shared" si="19"/>
        <v>3.2258064516129035</v>
      </c>
      <c r="O185">
        <f t="shared" si="20"/>
        <v>1.75</v>
      </c>
      <c r="P185">
        <f t="shared" si="21"/>
        <v>0.46000000000000008</v>
      </c>
      <c r="Q185">
        <f t="shared" si="22"/>
        <v>0.59121621621621623</v>
      </c>
      <c r="R185">
        <f t="shared" si="23"/>
        <v>0.74193548387096786</v>
      </c>
    </row>
    <row r="186" spans="1:18" ht="15" x14ac:dyDescent="0.2">
      <c r="A186" s="510">
        <v>185</v>
      </c>
      <c r="B186" s="511" t="s">
        <v>1488</v>
      </c>
      <c r="C186" s="511">
        <v>63</v>
      </c>
      <c r="D186" s="511" t="s">
        <v>1464</v>
      </c>
      <c r="E186" s="511" t="s">
        <v>334</v>
      </c>
      <c r="F186" s="510">
        <v>2.31</v>
      </c>
      <c r="G186" s="510">
        <v>7.35</v>
      </c>
      <c r="H186" s="510">
        <v>0.49</v>
      </c>
      <c r="I186" s="510">
        <v>1.75</v>
      </c>
      <c r="J186" s="511" t="s">
        <v>1137</v>
      </c>
      <c r="K186">
        <f t="shared" si="16"/>
        <v>3.9899999999999998</v>
      </c>
      <c r="L186">
        <f t="shared" si="17"/>
        <v>0.91</v>
      </c>
      <c r="M186">
        <f t="shared" si="18"/>
        <v>3.1818181818181817</v>
      </c>
      <c r="N186">
        <f t="shared" si="19"/>
        <v>3.5714285714285716</v>
      </c>
      <c r="O186">
        <f t="shared" si="20"/>
        <v>1.6799999999999997</v>
      </c>
      <c r="P186">
        <f t="shared" si="21"/>
        <v>0.42000000000000004</v>
      </c>
      <c r="Q186">
        <f t="shared" si="22"/>
        <v>0.72727272727272718</v>
      </c>
      <c r="R186">
        <f t="shared" si="23"/>
        <v>0.85714285714285721</v>
      </c>
    </row>
    <row r="187" spans="1:18" ht="15" x14ac:dyDescent="0.2">
      <c r="A187" s="510">
        <v>186</v>
      </c>
      <c r="B187" s="511" t="s">
        <v>1488</v>
      </c>
      <c r="C187" s="511">
        <v>500</v>
      </c>
      <c r="D187" s="511" t="s">
        <v>1489</v>
      </c>
      <c r="E187" s="511" t="s">
        <v>64</v>
      </c>
      <c r="F187" s="510">
        <v>7.6999999999999999E-2</v>
      </c>
      <c r="G187" s="510">
        <v>0.26900000000000002</v>
      </c>
      <c r="H187" s="510">
        <v>4.4999999999999998E-2</v>
      </c>
      <c r="I187" s="510">
        <v>0.255</v>
      </c>
      <c r="J187" s="511" t="s">
        <v>1137</v>
      </c>
      <c r="K187">
        <f t="shared" si="16"/>
        <v>0.14100000000000001</v>
      </c>
      <c r="L187">
        <f t="shared" si="17"/>
        <v>0.11499999999999999</v>
      </c>
      <c r="M187">
        <f t="shared" si="18"/>
        <v>3.4935064935064939</v>
      </c>
      <c r="N187">
        <f t="shared" si="19"/>
        <v>5.666666666666667</v>
      </c>
      <c r="O187">
        <f t="shared" si="20"/>
        <v>6.4000000000000015E-2</v>
      </c>
      <c r="P187">
        <f t="shared" si="21"/>
        <v>6.9999999999999993E-2</v>
      </c>
      <c r="Q187">
        <f t="shared" si="22"/>
        <v>0.83116883116883133</v>
      </c>
      <c r="R187">
        <f t="shared" si="23"/>
        <v>1.5555555555555554</v>
      </c>
    </row>
    <row r="188" spans="1:18" ht="15" x14ac:dyDescent="0.2">
      <c r="A188" s="510">
        <v>187</v>
      </c>
      <c r="B188" s="511" t="s">
        <v>1488</v>
      </c>
      <c r="C188" s="511">
        <v>800</v>
      </c>
      <c r="D188" s="511" t="s">
        <v>1490</v>
      </c>
      <c r="E188" s="511" t="s">
        <v>64</v>
      </c>
      <c r="F188" s="510">
        <v>4.7E-2</v>
      </c>
      <c r="G188" s="510">
        <v>0.11600000000000001</v>
      </c>
      <c r="H188" s="510">
        <v>3.5000000000000003E-2</v>
      </c>
      <c r="I188" s="510">
        <v>0.23599999999999999</v>
      </c>
      <c r="J188" s="511" t="s">
        <v>1137</v>
      </c>
      <c r="K188">
        <f t="shared" si="16"/>
        <v>7.0000000000000007E-2</v>
      </c>
      <c r="L188">
        <f t="shared" si="17"/>
        <v>0.10199999999999999</v>
      </c>
      <c r="M188">
        <f t="shared" si="18"/>
        <v>2.4680851063829787</v>
      </c>
      <c r="N188">
        <f t="shared" si="19"/>
        <v>6.742857142857142</v>
      </c>
      <c r="O188">
        <f t="shared" si="20"/>
        <v>2.3000000000000007E-2</v>
      </c>
      <c r="P188">
        <f t="shared" si="21"/>
        <v>6.699999999999999E-2</v>
      </c>
      <c r="Q188">
        <f t="shared" si="22"/>
        <v>0.48936170212765973</v>
      </c>
      <c r="R188">
        <f t="shared" si="23"/>
        <v>1.9142857142857139</v>
      </c>
    </row>
    <row r="189" spans="1:18" ht="15" x14ac:dyDescent="0.2">
      <c r="A189" s="510">
        <v>188</v>
      </c>
      <c r="B189" s="511" t="s">
        <v>1488</v>
      </c>
      <c r="C189" s="511">
        <v>1000</v>
      </c>
      <c r="D189" s="511" t="s">
        <v>1491</v>
      </c>
      <c r="E189" s="511" t="s">
        <v>64</v>
      </c>
      <c r="F189" s="510">
        <v>4.1000000000000002E-2</v>
      </c>
      <c r="G189" s="510">
        <v>0.11</v>
      </c>
      <c r="H189" s="510">
        <v>0.02</v>
      </c>
      <c r="I189" s="510">
        <v>0.26600000000000001</v>
      </c>
      <c r="J189" s="511" t="s">
        <v>1137</v>
      </c>
      <c r="K189">
        <f t="shared" si="16"/>
        <v>6.4000000000000001E-2</v>
      </c>
      <c r="L189">
        <f t="shared" si="17"/>
        <v>0.10199999999999999</v>
      </c>
      <c r="M189">
        <f t="shared" si="18"/>
        <v>2.6829268292682924</v>
      </c>
      <c r="N189">
        <f t="shared" si="19"/>
        <v>13.3</v>
      </c>
      <c r="O189">
        <f t="shared" si="20"/>
        <v>2.3E-2</v>
      </c>
      <c r="P189">
        <f t="shared" si="21"/>
        <v>8.199999999999999E-2</v>
      </c>
      <c r="Q189">
        <f t="shared" si="22"/>
        <v>0.5609756097560975</v>
      </c>
      <c r="R189">
        <f t="shared" si="23"/>
        <v>4.0999999999999996</v>
      </c>
    </row>
    <row r="190" spans="1:18" ht="15" x14ac:dyDescent="0.2">
      <c r="A190" s="510">
        <v>189</v>
      </c>
      <c r="B190" s="511" t="s">
        <v>1488</v>
      </c>
      <c r="C190" s="511">
        <v>1250</v>
      </c>
      <c r="D190" s="511" t="s">
        <v>1492</v>
      </c>
      <c r="E190" s="511" t="s">
        <v>64</v>
      </c>
      <c r="F190" s="510">
        <v>4.1000000000000002E-2</v>
      </c>
      <c r="G190" s="510">
        <v>0.11</v>
      </c>
      <c r="H190" s="510">
        <v>0.02</v>
      </c>
      <c r="I190" s="510">
        <v>0.26600000000000001</v>
      </c>
      <c r="J190" s="511" t="s">
        <v>1137</v>
      </c>
      <c r="K190">
        <f t="shared" si="16"/>
        <v>6.4000000000000001E-2</v>
      </c>
      <c r="L190">
        <f t="shared" si="17"/>
        <v>0.10199999999999999</v>
      </c>
      <c r="M190">
        <f t="shared" si="18"/>
        <v>2.6829268292682924</v>
      </c>
      <c r="N190">
        <f t="shared" si="19"/>
        <v>13.3</v>
      </c>
      <c r="O190">
        <f t="shared" si="20"/>
        <v>2.3E-2</v>
      </c>
      <c r="P190">
        <f t="shared" si="21"/>
        <v>8.199999999999999E-2</v>
      </c>
      <c r="Q190">
        <f t="shared" si="22"/>
        <v>0.5609756097560975</v>
      </c>
      <c r="R190">
        <f t="shared" si="23"/>
        <v>4.0999999999999996</v>
      </c>
    </row>
    <row r="191" spans="1:18" ht="15" x14ac:dyDescent="0.2">
      <c r="A191" s="510">
        <v>190</v>
      </c>
      <c r="B191" s="511" t="s">
        <v>1488</v>
      </c>
      <c r="C191" s="511">
        <v>1600</v>
      </c>
      <c r="D191" s="511" t="s">
        <v>1493</v>
      </c>
      <c r="E191" s="511" t="s">
        <v>64</v>
      </c>
      <c r="F191" s="510">
        <v>2.8000000000000001E-2</v>
      </c>
      <c r="G191" s="510">
        <v>9.7000000000000003E-2</v>
      </c>
      <c r="H191" s="510">
        <v>1.4999999999999999E-2</v>
      </c>
      <c r="I191" s="510">
        <v>0.27</v>
      </c>
      <c r="J191" s="511" t="s">
        <v>1137</v>
      </c>
      <c r="K191">
        <f t="shared" si="16"/>
        <v>5.0999999999999997E-2</v>
      </c>
      <c r="L191">
        <f t="shared" si="17"/>
        <v>0.10000000000000002</v>
      </c>
      <c r="M191">
        <f t="shared" si="18"/>
        <v>3.4642857142857144</v>
      </c>
      <c r="N191">
        <f t="shared" si="19"/>
        <v>18.000000000000004</v>
      </c>
      <c r="O191">
        <f t="shared" si="20"/>
        <v>2.2999999999999996E-2</v>
      </c>
      <c r="P191">
        <f t="shared" si="21"/>
        <v>8.500000000000002E-2</v>
      </c>
      <c r="Q191">
        <f t="shared" si="22"/>
        <v>0.82142857142857129</v>
      </c>
      <c r="R191">
        <f t="shared" si="23"/>
        <v>5.6666666666666679</v>
      </c>
    </row>
    <row r="192" spans="1:18" ht="15" x14ac:dyDescent="0.2">
      <c r="A192" s="510">
        <v>191</v>
      </c>
      <c r="B192" s="511" t="s">
        <v>1488</v>
      </c>
      <c r="C192" s="511">
        <v>2000</v>
      </c>
      <c r="D192" s="511" t="s">
        <v>1494</v>
      </c>
      <c r="E192" s="511" t="s">
        <v>64</v>
      </c>
      <c r="F192" s="510">
        <v>2.5999999999999999E-2</v>
      </c>
      <c r="G192" s="510">
        <v>7.6999999999999999E-2</v>
      </c>
      <c r="H192" s="510">
        <v>1.2999999999999999E-2</v>
      </c>
      <c r="I192" s="510">
        <v>0.22900000000000001</v>
      </c>
      <c r="J192" s="511" t="s">
        <v>1137</v>
      </c>
      <c r="K192">
        <f t="shared" si="16"/>
        <v>4.3000000000000003E-2</v>
      </c>
      <c r="L192">
        <f t="shared" si="17"/>
        <v>8.5000000000000006E-2</v>
      </c>
      <c r="M192">
        <f t="shared" si="18"/>
        <v>2.9615384615384617</v>
      </c>
      <c r="N192">
        <f t="shared" si="19"/>
        <v>17.615384615384617</v>
      </c>
      <c r="O192">
        <f t="shared" si="20"/>
        <v>1.7000000000000005E-2</v>
      </c>
      <c r="P192">
        <f t="shared" si="21"/>
        <v>7.2000000000000008E-2</v>
      </c>
      <c r="Q192">
        <f t="shared" si="22"/>
        <v>0.65384615384615408</v>
      </c>
      <c r="R192">
        <f t="shared" si="23"/>
        <v>5.5384615384615392</v>
      </c>
    </row>
    <row r="193" spans="1:18" ht="15" x14ac:dyDescent="0.2">
      <c r="A193" s="510">
        <v>192</v>
      </c>
      <c r="B193" s="511" t="s">
        <v>1488</v>
      </c>
      <c r="C193" s="511">
        <v>2500</v>
      </c>
      <c r="D193" s="511" t="s">
        <v>1495</v>
      </c>
      <c r="E193" s="511" t="s">
        <v>64</v>
      </c>
      <c r="F193" s="510">
        <v>1.7999999999999999E-2</v>
      </c>
      <c r="G193" s="510">
        <v>6.6000000000000003E-2</v>
      </c>
      <c r="H193" s="510">
        <v>0.01</v>
      </c>
      <c r="I193" s="510">
        <v>0.184</v>
      </c>
      <c r="J193" s="511" t="s">
        <v>1137</v>
      </c>
      <c r="K193">
        <f t="shared" si="16"/>
        <v>3.4000000000000002E-2</v>
      </c>
      <c r="L193">
        <f t="shared" si="17"/>
        <v>6.7999999999999991E-2</v>
      </c>
      <c r="M193">
        <f t="shared" si="18"/>
        <v>3.666666666666667</v>
      </c>
      <c r="N193">
        <f t="shared" si="19"/>
        <v>18.399999999999999</v>
      </c>
      <c r="O193">
        <f t="shared" si="20"/>
        <v>1.6000000000000004E-2</v>
      </c>
      <c r="P193">
        <f t="shared" si="21"/>
        <v>5.7999999999999989E-2</v>
      </c>
      <c r="Q193">
        <f t="shared" si="22"/>
        <v>0.88888888888888917</v>
      </c>
      <c r="R193">
        <f t="shared" si="23"/>
        <v>5.7999999999999989</v>
      </c>
    </row>
    <row r="194" spans="1:18" ht="15" x14ac:dyDescent="0.2">
      <c r="A194" s="510">
        <v>193</v>
      </c>
      <c r="B194" s="511" t="s">
        <v>1488</v>
      </c>
      <c r="C194" s="511">
        <v>3200</v>
      </c>
      <c r="D194" s="511" t="s">
        <v>1496</v>
      </c>
      <c r="E194" s="511" t="s">
        <v>64</v>
      </c>
      <c r="F194" s="510">
        <v>1.4E-2</v>
      </c>
      <c r="G194" s="510">
        <v>6.2E-2</v>
      </c>
      <c r="H194" s="510">
        <v>8.9999999999999993E-3</v>
      </c>
      <c r="I194" s="510">
        <v>0.159</v>
      </c>
      <c r="J194" s="511" t="s">
        <v>1137</v>
      </c>
      <c r="K194">
        <f t="shared" si="16"/>
        <v>0.03</v>
      </c>
      <c r="L194">
        <f t="shared" si="17"/>
        <v>5.8999999999999997E-2</v>
      </c>
      <c r="M194">
        <f t="shared" si="18"/>
        <v>4.4285714285714288</v>
      </c>
      <c r="N194">
        <f t="shared" si="19"/>
        <v>17.666666666666668</v>
      </c>
      <c r="O194">
        <f t="shared" si="20"/>
        <v>1.6E-2</v>
      </c>
      <c r="P194">
        <f t="shared" si="21"/>
        <v>4.9999999999999996E-2</v>
      </c>
      <c r="Q194">
        <f t="shared" si="22"/>
        <v>1.1428571428571428</v>
      </c>
      <c r="R194">
        <f t="shared" si="23"/>
        <v>5.5555555555555554</v>
      </c>
    </row>
    <row r="195" spans="1:18" ht="15" x14ac:dyDescent="0.2">
      <c r="A195" s="510">
        <v>194</v>
      </c>
      <c r="B195" s="511" t="s">
        <v>1488</v>
      </c>
      <c r="C195" s="511">
        <v>4000</v>
      </c>
      <c r="D195" s="511" t="s">
        <v>1497</v>
      </c>
      <c r="E195" s="511" t="s">
        <v>64</v>
      </c>
      <c r="F195" s="510">
        <v>1.2E-2</v>
      </c>
      <c r="G195" s="510">
        <v>0.06</v>
      </c>
      <c r="H195" s="510">
        <v>7.0000000000000001E-3</v>
      </c>
      <c r="I195" s="510">
        <v>0.151</v>
      </c>
      <c r="J195" s="511" t="s">
        <v>1137</v>
      </c>
      <c r="K195">
        <f t="shared" ref="K195:K258" si="24">(2*F195+G195)/3</f>
        <v>2.7999999999999997E-2</v>
      </c>
      <c r="L195">
        <f t="shared" ref="L195:L258" si="25">(2*H195+I195)/3</f>
        <v>5.5E-2</v>
      </c>
      <c r="M195">
        <f t="shared" ref="M195:M258" si="26">G195/F195</f>
        <v>5</v>
      </c>
      <c r="N195">
        <f t="shared" ref="N195:N258" si="27">I195/H195</f>
        <v>21.571428571428569</v>
      </c>
      <c r="O195">
        <f t="shared" ref="O195:O258" si="28">K195-F195</f>
        <v>1.5999999999999997E-2</v>
      </c>
      <c r="P195">
        <f t="shared" ref="P195:P258" si="29">L195-H195</f>
        <v>4.8000000000000001E-2</v>
      </c>
      <c r="Q195">
        <f t="shared" ref="Q195:Q258" si="30">O195/F195</f>
        <v>1.333333333333333</v>
      </c>
      <c r="R195">
        <f t="shared" ref="R195:R258" si="31">P195/H195</f>
        <v>6.8571428571428568</v>
      </c>
    </row>
    <row r="196" spans="1:18" ht="15" x14ac:dyDescent="0.2">
      <c r="A196" s="510">
        <v>195</v>
      </c>
      <c r="B196" s="511" t="s">
        <v>1488</v>
      </c>
      <c r="C196" s="511">
        <v>5000</v>
      </c>
      <c r="D196" s="511" t="s">
        <v>1498</v>
      </c>
      <c r="E196" s="511" t="s">
        <v>64</v>
      </c>
      <c r="F196" s="510">
        <v>1.0999999999999999E-2</v>
      </c>
      <c r="G196" s="510">
        <v>5.6000000000000001E-2</v>
      </c>
      <c r="H196" s="510">
        <v>5.0000000000000001E-3</v>
      </c>
      <c r="I196" s="510">
        <v>0.14599999999999999</v>
      </c>
      <c r="J196" s="511" t="s">
        <v>1137</v>
      </c>
      <c r="K196">
        <f t="shared" si="24"/>
        <v>2.5999999999999999E-2</v>
      </c>
      <c r="L196">
        <f t="shared" si="25"/>
        <v>5.1999999999999998E-2</v>
      </c>
      <c r="M196">
        <f t="shared" si="26"/>
        <v>5.0909090909090917</v>
      </c>
      <c r="N196">
        <f t="shared" si="27"/>
        <v>29.2</v>
      </c>
      <c r="O196">
        <f t="shared" si="28"/>
        <v>1.4999999999999999E-2</v>
      </c>
      <c r="P196">
        <f t="shared" si="29"/>
        <v>4.7E-2</v>
      </c>
      <c r="Q196">
        <f t="shared" si="30"/>
        <v>1.3636363636363638</v>
      </c>
      <c r="R196">
        <f t="shared" si="31"/>
        <v>9.4</v>
      </c>
    </row>
    <row r="197" spans="1:18" ht="15" x14ac:dyDescent="0.2">
      <c r="A197" s="510">
        <v>196</v>
      </c>
      <c r="B197" s="511" t="s">
        <v>1488</v>
      </c>
      <c r="C197" s="511">
        <v>6300</v>
      </c>
      <c r="D197" s="511" t="s">
        <v>1499</v>
      </c>
      <c r="E197" s="511" t="s">
        <v>64</v>
      </c>
      <c r="F197" s="510">
        <v>7.0000000000000001E-3</v>
      </c>
      <c r="G197" s="510">
        <v>3.6999999999999998E-2</v>
      </c>
      <c r="H197" s="510">
        <v>4.0000000000000001E-3</v>
      </c>
      <c r="I197" s="510">
        <v>8.7999999999999995E-2</v>
      </c>
      <c r="J197" s="511" t="s">
        <v>1137</v>
      </c>
      <c r="K197">
        <f t="shared" si="24"/>
        <v>1.6999999999999998E-2</v>
      </c>
      <c r="L197">
        <f t="shared" si="25"/>
        <v>3.2000000000000001E-2</v>
      </c>
      <c r="M197">
        <f t="shared" si="26"/>
        <v>5.2857142857142856</v>
      </c>
      <c r="N197">
        <f t="shared" si="27"/>
        <v>22</v>
      </c>
      <c r="O197">
        <f t="shared" si="28"/>
        <v>9.9999999999999985E-3</v>
      </c>
      <c r="P197">
        <f t="shared" si="29"/>
        <v>2.8000000000000001E-2</v>
      </c>
      <c r="Q197">
        <f t="shared" si="30"/>
        <v>1.4285714285714284</v>
      </c>
      <c r="R197">
        <f t="shared" si="31"/>
        <v>7</v>
      </c>
    </row>
    <row r="198" spans="1:18" ht="15" x14ac:dyDescent="0.2">
      <c r="A198" s="510">
        <v>197</v>
      </c>
      <c r="B198" s="511" t="s">
        <v>1488</v>
      </c>
      <c r="C198" s="511">
        <v>40</v>
      </c>
      <c r="D198" s="511" t="s">
        <v>1500</v>
      </c>
      <c r="E198" s="511" t="s">
        <v>64</v>
      </c>
      <c r="F198" s="510">
        <v>1.3009999999999999</v>
      </c>
      <c r="G198" s="510">
        <v>2.2040000000000002</v>
      </c>
      <c r="H198" s="510">
        <v>0.34599999999999997</v>
      </c>
      <c r="I198" s="510">
        <v>0.14199999999999999</v>
      </c>
      <c r="J198" s="511" t="s">
        <v>1137</v>
      </c>
      <c r="K198">
        <f t="shared" si="24"/>
        <v>1.6020000000000001</v>
      </c>
      <c r="L198">
        <f t="shared" si="25"/>
        <v>0.27799999999999997</v>
      </c>
      <c r="M198">
        <f t="shared" si="26"/>
        <v>1.6940814757878557</v>
      </c>
      <c r="N198">
        <f t="shared" si="27"/>
        <v>0.41040462427745666</v>
      </c>
      <c r="O198">
        <f t="shared" si="28"/>
        <v>0.30100000000000016</v>
      </c>
      <c r="P198">
        <f t="shared" si="29"/>
        <v>-6.8000000000000005E-2</v>
      </c>
      <c r="Q198">
        <f t="shared" si="30"/>
        <v>0.23136049192928529</v>
      </c>
      <c r="R198">
        <f t="shared" si="31"/>
        <v>-0.19653179190751449</v>
      </c>
    </row>
    <row r="199" spans="1:18" ht="15" x14ac:dyDescent="0.2">
      <c r="A199" s="510">
        <v>198</v>
      </c>
      <c r="B199" s="511" t="s">
        <v>1488</v>
      </c>
      <c r="C199" s="511">
        <v>63</v>
      </c>
      <c r="D199" s="511" t="s">
        <v>1501</v>
      </c>
      <c r="E199" s="511" t="s">
        <v>64</v>
      </c>
      <c r="F199" s="510">
        <v>0.90600000000000003</v>
      </c>
      <c r="G199" s="510">
        <v>1.6890000000000001</v>
      </c>
      <c r="H199" s="510">
        <v>0.308</v>
      </c>
      <c r="I199" s="510">
        <v>0.218</v>
      </c>
      <c r="J199" s="511" t="s">
        <v>1137</v>
      </c>
      <c r="K199">
        <f t="shared" si="24"/>
        <v>1.167</v>
      </c>
      <c r="L199">
        <f t="shared" si="25"/>
        <v>0.27799999999999997</v>
      </c>
      <c r="M199">
        <f t="shared" si="26"/>
        <v>1.8642384105960266</v>
      </c>
      <c r="N199">
        <f t="shared" si="27"/>
        <v>0.70779220779220775</v>
      </c>
      <c r="O199">
        <f t="shared" si="28"/>
        <v>0.26100000000000001</v>
      </c>
      <c r="P199">
        <f t="shared" si="29"/>
        <v>-3.0000000000000027E-2</v>
      </c>
      <c r="Q199">
        <f t="shared" si="30"/>
        <v>0.28807947019867552</v>
      </c>
      <c r="R199">
        <f t="shared" si="31"/>
        <v>-9.7402597402597491E-2</v>
      </c>
    </row>
    <row r="200" spans="1:18" ht="15" x14ac:dyDescent="0.2">
      <c r="A200" s="510">
        <v>199</v>
      </c>
      <c r="B200" s="511" t="s">
        <v>1488</v>
      </c>
      <c r="C200" s="511">
        <v>100</v>
      </c>
      <c r="D200" s="511" t="s">
        <v>1502</v>
      </c>
      <c r="E200" s="511" t="s">
        <v>64</v>
      </c>
      <c r="F200" s="510">
        <v>0.871</v>
      </c>
      <c r="G200" s="510">
        <v>1.645</v>
      </c>
      <c r="H200" s="510">
        <v>0.308</v>
      </c>
      <c r="I200" s="510">
        <v>0.218</v>
      </c>
      <c r="J200" s="511" t="s">
        <v>1137</v>
      </c>
      <c r="K200">
        <f t="shared" si="24"/>
        <v>1.129</v>
      </c>
      <c r="L200">
        <f t="shared" si="25"/>
        <v>0.27799999999999997</v>
      </c>
      <c r="M200">
        <f t="shared" si="26"/>
        <v>1.8886337543053962</v>
      </c>
      <c r="N200">
        <f t="shared" si="27"/>
        <v>0.70779220779220775</v>
      </c>
      <c r="O200">
        <f t="shared" si="28"/>
        <v>0.25800000000000001</v>
      </c>
      <c r="P200">
        <f t="shared" si="29"/>
        <v>-3.0000000000000027E-2</v>
      </c>
      <c r="Q200">
        <f t="shared" si="30"/>
        <v>0.29621125143513205</v>
      </c>
      <c r="R200">
        <f t="shared" si="31"/>
        <v>-9.7402597402597491E-2</v>
      </c>
    </row>
    <row r="201" spans="1:18" ht="15" x14ac:dyDescent="0.2">
      <c r="A201" s="510">
        <v>200</v>
      </c>
      <c r="B201" s="511" t="s">
        <v>1488</v>
      </c>
      <c r="C201" s="511">
        <v>160</v>
      </c>
      <c r="D201" s="511" t="s">
        <v>1503</v>
      </c>
      <c r="E201" s="511" t="s">
        <v>64</v>
      </c>
      <c r="F201" s="510">
        <v>0.61</v>
      </c>
      <c r="G201" s="510">
        <v>1.306</v>
      </c>
      <c r="H201" s="510">
        <v>0.20499999999999999</v>
      </c>
      <c r="I201" s="510">
        <v>0.42399999999999999</v>
      </c>
      <c r="J201" s="511" t="s">
        <v>1137</v>
      </c>
      <c r="K201">
        <f t="shared" si="24"/>
        <v>0.84199999999999997</v>
      </c>
      <c r="L201">
        <f t="shared" si="25"/>
        <v>0.27799999999999997</v>
      </c>
      <c r="M201">
        <f t="shared" si="26"/>
        <v>2.1409836065573771</v>
      </c>
      <c r="N201">
        <f t="shared" si="27"/>
        <v>2.0682926829268293</v>
      </c>
      <c r="O201">
        <f t="shared" si="28"/>
        <v>0.23199999999999998</v>
      </c>
      <c r="P201">
        <f t="shared" si="29"/>
        <v>7.2999999999999982E-2</v>
      </c>
      <c r="Q201">
        <f t="shared" si="30"/>
        <v>0.38032786885245901</v>
      </c>
      <c r="R201">
        <f t="shared" si="31"/>
        <v>0.35609756097560968</v>
      </c>
    </row>
    <row r="202" spans="1:18" ht="15" x14ac:dyDescent="0.2">
      <c r="A202" s="510">
        <v>201</v>
      </c>
      <c r="B202" s="511" t="s">
        <v>1488</v>
      </c>
      <c r="C202" s="511">
        <v>250</v>
      </c>
      <c r="D202" s="511" t="s">
        <v>1504</v>
      </c>
      <c r="E202" s="511" t="s">
        <v>64</v>
      </c>
      <c r="F202" s="510">
        <v>0.32400000000000001</v>
      </c>
      <c r="G202" s="510">
        <v>0.93300000000000005</v>
      </c>
      <c r="H202" s="510">
        <v>0.19900000000000001</v>
      </c>
      <c r="I202" s="510">
        <v>7.2999999999999995E-2</v>
      </c>
      <c r="J202" s="511" t="s">
        <v>1137</v>
      </c>
      <c r="K202">
        <f t="shared" si="24"/>
        <v>0.52700000000000002</v>
      </c>
      <c r="L202">
        <f t="shared" si="25"/>
        <v>0.157</v>
      </c>
      <c r="M202">
        <f t="shared" si="26"/>
        <v>2.8796296296296298</v>
      </c>
      <c r="N202">
        <f t="shared" si="27"/>
        <v>0.36683417085427134</v>
      </c>
      <c r="O202">
        <f t="shared" si="28"/>
        <v>0.20300000000000001</v>
      </c>
      <c r="P202">
        <f t="shared" si="29"/>
        <v>-4.200000000000001E-2</v>
      </c>
      <c r="Q202">
        <f t="shared" si="30"/>
        <v>0.62654320987654322</v>
      </c>
      <c r="R202">
        <f t="shared" si="31"/>
        <v>-0.21105527638190957</v>
      </c>
    </row>
    <row r="203" spans="1:18" ht="15" x14ac:dyDescent="0.2">
      <c r="A203" s="510">
        <v>202</v>
      </c>
      <c r="B203" s="511" t="s">
        <v>1488</v>
      </c>
      <c r="C203" s="511">
        <v>250</v>
      </c>
      <c r="D203" s="511" t="s">
        <v>1505</v>
      </c>
      <c r="E203" s="511" t="s">
        <v>64</v>
      </c>
      <c r="F203" s="510">
        <v>0.2</v>
      </c>
      <c r="G203" s="510">
        <v>0.97399999999999998</v>
      </c>
      <c r="H203" s="510">
        <v>0.06</v>
      </c>
      <c r="I203" s="510">
        <v>0.69</v>
      </c>
      <c r="J203" s="511" t="s">
        <v>1137</v>
      </c>
      <c r="K203">
        <f t="shared" si="24"/>
        <v>0.45800000000000002</v>
      </c>
      <c r="L203">
        <f t="shared" si="25"/>
        <v>0.26999999999999996</v>
      </c>
      <c r="M203">
        <f t="shared" si="26"/>
        <v>4.8699999999999992</v>
      </c>
      <c r="N203">
        <f t="shared" si="27"/>
        <v>11.5</v>
      </c>
      <c r="O203">
        <f t="shared" si="28"/>
        <v>0.25800000000000001</v>
      </c>
      <c r="P203">
        <f t="shared" si="29"/>
        <v>0.20999999999999996</v>
      </c>
      <c r="Q203">
        <f t="shared" si="30"/>
        <v>1.29</v>
      </c>
      <c r="R203">
        <f t="shared" si="31"/>
        <v>3.4999999999999996</v>
      </c>
    </row>
    <row r="204" spans="1:18" ht="15" x14ac:dyDescent="0.2">
      <c r="A204" s="510">
        <v>203</v>
      </c>
      <c r="B204" s="511" t="s">
        <v>1488</v>
      </c>
      <c r="C204" s="511">
        <v>315</v>
      </c>
      <c r="D204" s="511" t="s">
        <v>1506</v>
      </c>
      <c r="E204" s="511" t="s">
        <v>64</v>
      </c>
      <c r="F204" s="510">
        <v>0.15</v>
      </c>
      <c r="G204" s="510">
        <v>0.93600000000000005</v>
      </c>
      <c r="H204" s="510">
        <v>0.06</v>
      </c>
      <c r="I204" s="510">
        <v>0.69</v>
      </c>
      <c r="J204" s="511" t="s">
        <v>1137</v>
      </c>
      <c r="K204">
        <f t="shared" si="24"/>
        <v>0.41199999999999998</v>
      </c>
      <c r="L204">
        <f t="shared" si="25"/>
        <v>0.26999999999999996</v>
      </c>
      <c r="M204">
        <f t="shared" si="26"/>
        <v>6.24</v>
      </c>
      <c r="N204">
        <f t="shared" si="27"/>
        <v>11.5</v>
      </c>
      <c r="O204">
        <f t="shared" si="28"/>
        <v>0.26200000000000001</v>
      </c>
      <c r="P204">
        <f t="shared" si="29"/>
        <v>0.20999999999999996</v>
      </c>
      <c r="Q204">
        <f t="shared" si="30"/>
        <v>1.7466666666666668</v>
      </c>
      <c r="R204">
        <f t="shared" si="31"/>
        <v>3.4999999999999996</v>
      </c>
    </row>
    <row r="205" spans="1:18" ht="15" x14ac:dyDescent="0.2">
      <c r="A205" s="510">
        <v>204</v>
      </c>
      <c r="B205" s="511" t="s">
        <v>1488</v>
      </c>
      <c r="C205" s="511">
        <v>400</v>
      </c>
      <c r="D205" s="511" t="s">
        <v>1507</v>
      </c>
      <c r="E205" s="511" t="s">
        <v>64</v>
      </c>
      <c r="F205" s="510">
        <v>0.15</v>
      </c>
      <c r="G205" s="510">
        <v>0.71399999999999997</v>
      </c>
      <c r="H205" s="510">
        <v>0.06</v>
      </c>
      <c r="I205" s="510">
        <v>0.69</v>
      </c>
      <c r="J205" s="511" t="s">
        <v>1137</v>
      </c>
      <c r="K205">
        <f t="shared" si="24"/>
        <v>0.33800000000000002</v>
      </c>
      <c r="L205">
        <f t="shared" si="25"/>
        <v>0.26999999999999996</v>
      </c>
      <c r="M205">
        <f t="shared" si="26"/>
        <v>4.76</v>
      </c>
      <c r="N205">
        <f t="shared" si="27"/>
        <v>11.5</v>
      </c>
      <c r="O205">
        <f t="shared" si="28"/>
        <v>0.18800000000000003</v>
      </c>
      <c r="P205">
        <f t="shared" si="29"/>
        <v>0.20999999999999996</v>
      </c>
      <c r="Q205">
        <f t="shared" si="30"/>
        <v>1.2533333333333336</v>
      </c>
      <c r="R205">
        <f t="shared" si="31"/>
        <v>3.4999999999999996</v>
      </c>
    </row>
    <row r="206" spans="1:18" ht="15" x14ac:dyDescent="0.2">
      <c r="A206" s="510">
        <v>205</v>
      </c>
      <c r="B206" s="511" t="s">
        <v>1488</v>
      </c>
      <c r="C206" s="511">
        <v>250</v>
      </c>
      <c r="D206" s="511" t="s">
        <v>1508</v>
      </c>
      <c r="E206" s="511" t="s">
        <v>64</v>
      </c>
      <c r="F206" s="510">
        <v>0.155</v>
      </c>
      <c r="G206" s="510">
        <v>0.371</v>
      </c>
      <c r="H206" s="510">
        <v>4.7E-2</v>
      </c>
      <c r="I206" s="510">
        <v>0.27500000000000002</v>
      </c>
      <c r="J206" s="511" t="s">
        <v>1137</v>
      </c>
      <c r="K206">
        <f t="shared" si="24"/>
        <v>0.22700000000000001</v>
      </c>
      <c r="L206">
        <f t="shared" si="25"/>
        <v>0.123</v>
      </c>
      <c r="M206">
        <f t="shared" si="26"/>
        <v>2.3935483870967742</v>
      </c>
      <c r="N206">
        <f t="shared" si="27"/>
        <v>5.8510638297872344</v>
      </c>
      <c r="O206">
        <f t="shared" si="28"/>
        <v>7.2000000000000008E-2</v>
      </c>
      <c r="P206">
        <f t="shared" si="29"/>
        <v>7.5999999999999998E-2</v>
      </c>
      <c r="Q206">
        <f t="shared" si="30"/>
        <v>0.46451612903225814</v>
      </c>
      <c r="R206">
        <f t="shared" si="31"/>
        <v>1.6170212765957446</v>
      </c>
    </row>
    <row r="207" spans="1:18" ht="15" x14ac:dyDescent="0.2">
      <c r="A207" s="510">
        <v>206</v>
      </c>
      <c r="B207" s="511" t="s">
        <v>1488</v>
      </c>
      <c r="C207" s="511">
        <v>315</v>
      </c>
      <c r="D207" s="511" t="s">
        <v>1509</v>
      </c>
      <c r="E207" s="511" t="s">
        <v>64</v>
      </c>
      <c r="F207" s="510">
        <v>0.14499999999999999</v>
      </c>
      <c r="G207" s="510">
        <v>0.35799999999999998</v>
      </c>
      <c r="H207" s="510">
        <v>4.7E-2</v>
      </c>
      <c r="I207" s="510">
        <v>0.27500000000000002</v>
      </c>
      <c r="J207" s="511" t="s">
        <v>1137</v>
      </c>
      <c r="K207">
        <f t="shared" si="24"/>
        <v>0.21599999999999997</v>
      </c>
      <c r="L207">
        <f t="shared" si="25"/>
        <v>0.123</v>
      </c>
      <c r="M207">
        <f t="shared" si="26"/>
        <v>2.4689655172413794</v>
      </c>
      <c r="N207">
        <f t="shared" si="27"/>
        <v>5.8510638297872344</v>
      </c>
      <c r="O207">
        <f t="shared" si="28"/>
        <v>7.099999999999998E-2</v>
      </c>
      <c r="P207">
        <f t="shared" si="29"/>
        <v>7.5999999999999998E-2</v>
      </c>
      <c r="Q207">
        <f t="shared" si="30"/>
        <v>0.48965517241379297</v>
      </c>
      <c r="R207">
        <f t="shared" si="31"/>
        <v>1.6170212765957446</v>
      </c>
    </row>
    <row r="208" spans="1:18" ht="15" x14ac:dyDescent="0.2">
      <c r="A208" s="510">
        <v>207</v>
      </c>
      <c r="B208" s="511" t="s">
        <v>1488</v>
      </c>
      <c r="C208" s="511">
        <v>400</v>
      </c>
      <c r="D208" s="511" t="s">
        <v>1510</v>
      </c>
      <c r="E208" s="511" t="s">
        <v>64</v>
      </c>
      <c r="F208" s="510">
        <v>8.6999999999999994E-2</v>
      </c>
      <c r="G208" s="510">
        <v>0.28199999999999997</v>
      </c>
      <c r="H208" s="510">
        <v>4.4999999999999998E-2</v>
      </c>
      <c r="I208" s="510">
        <v>0.255</v>
      </c>
      <c r="J208" s="511" t="s">
        <v>1137</v>
      </c>
      <c r="K208">
        <f t="shared" si="24"/>
        <v>0.152</v>
      </c>
      <c r="L208">
        <f t="shared" si="25"/>
        <v>0.11499999999999999</v>
      </c>
      <c r="M208">
        <f t="shared" si="26"/>
        <v>3.2413793103448274</v>
      </c>
      <c r="N208">
        <f t="shared" si="27"/>
        <v>5.666666666666667</v>
      </c>
      <c r="O208">
        <f t="shared" si="28"/>
        <v>6.5000000000000002E-2</v>
      </c>
      <c r="P208">
        <f t="shared" si="29"/>
        <v>6.9999999999999993E-2</v>
      </c>
      <c r="Q208">
        <f t="shared" si="30"/>
        <v>0.74712643678160928</v>
      </c>
      <c r="R208">
        <f t="shared" si="31"/>
        <v>1.5555555555555554</v>
      </c>
    </row>
    <row r="209" spans="1:18" ht="15" x14ac:dyDescent="0.2">
      <c r="A209" s="510">
        <v>208</v>
      </c>
      <c r="B209" s="511" t="s">
        <v>1488</v>
      </c>
      <c r="C209" s="511">
        <v>500</v>
      </c>
      <c r="D209" s="511" t="s">
        <v>1511</v>
      </c>
      <c r="E209" s="511" t="s">
        <v>64</v>
      </c>
      <c r="F209" s="510">
        <v>7.6999999999999999E-2</v>
      </c>
      <c r="G209" s="510">
        <v>0.26900000000000002</v>
      </c>
      <c r="H209" s="510">
        <v>4.4999999999999998E-2</v>
      </c>
      <c r="I209" s="510">
        <v>0.255</v>
      </c>
      <c r="J209" s="511" t="s">
        <v>1137</v>
      </c>
      <c r="K209">
        <f t="shared" si="24"/>
        <v>0.14100000000000001</v>
      </c>
      <c r="L209">
        <f t="shared" si="25"/>
        <v>0.11499999999999999</v>
      </c>
      <c r="M209">
        <f t="shared" si="26"/>
        <v>3.4935064935064939</v>
      </c>
      <c r="N209">
        <f t="shared" si="27"/>
        <v>5.666666666666667</v>
      </c>
      <c r="O209">
        <f t="shared" si="28"/>
        <v>6.4000000000000015E-2</v>
      </c>
      <c r="P209">
        <f t="shared" si="29"/>
        <v>6.9999999999999993E-2</v>
      </c>
      <c r="Q209">
        <f t="shared" si="30"/>
        <v>0.83116883116883133</v>
      </c>
      <c r="R209">
        <f t="shared" si="31"/>
        <v>1.5555555555555554</v>
      </c>
    </row>
    <row r="210" spans="1:18" ht="15" x14ac:dyDescent="0.2">
      <c r="A210" s="510">
        <v>209</v>
      </c>
      <c r="B210" s="511" t="s">
        <v>1488</v>
      </c>
      <c r="C210" s="511">
        <v>630</v>
      </c>
      <c r="D210" s="511" t="s">
        <v>1512</v>
      </c>
      <c r="E210" s="511" t="s">
        <v>64</v>
      </c>
      <c r="F210" s="510">
        <v>7.5999999999999998E-2</v>
      </c>
      <c r="G210" s="510">
        <v>0.26800000000000002</v>
      </c>
      <c r="H210" s="510">
        <v>4.2999999999999997E-2</v>
      </c>
      <c r="I210" s="510">
        <v>0.25900000000000001</v>
      </c>
      <c r="J210" s="511" t="s">
        <v>1137</v>
      </c>
      <c r="K210">
        <f t="shared" si="24"/>
        <v>0.14000000000000001</v>
      </c>
      <c r="L210">
        <f t="shared" si="25"/>
        <v>0.11499999999999999</v>
      </c>
      <c r="M210">
        <f t="shared" si="26"/>
        <v>3.5263157894736845</v>
      </c>
      <c r="N210">
        <f t="shared" si="27"/>
        <v>6.0232558139534893</v>
      </c>
      <c r="O210">
        <f t="shared" si="28"/>
        <v>6.4000000000000015E-2</v>
      </c>
      <c r="P210">
        <f t="shared" si="29"/>
        <v>7.1999999999999995E-2</v>
      </c>
      <c r="Q210">
        <f t="shared" si="30"/>
        <v>0.84210526315789491</v>
      </c>
      <c r="R210">
        <f t="shared" si="31"/>
        <v>1.6744186046511629</v>
      </c>
    </row>
    <row r="211" spans="1:18" ht="15" x14ac:dyDescent="0.2">
      <c r="A211" s="510">
        <v>210</v>
      </c>
      <c r="B211" s="511" t="s">
        <v>1488</v>
      </c>
      <c r="C211" s="511">
        <v>800</v>
      </c>
      <c r="D211" s="511" t="s">
        <v>1513</v>
      </c>
      <c r="E211" s="511" t="s">
        <v>64</v>
      </c>
      <c r="F211" s="510">
        <v>4.7E-2</v>
      </c>
      <c r="G211" s="510">
        <v>0.11600000000000001</v>
      </c>
      <c r="H211" s="510">
        <v>3.5000000000000003E-2</v>
      </c>
      <c r="I211" s="510">
        <v>0.23599999999999999</v>
      </c>
      <c r="J211" s="511" t="s">
        <v>1137</v>
      </c>
      <c r="K211">
        <f t="shared" si="24"/>
        <v>7.0000000000000007E-2</v>
      </c>
      <c r="L211">
        <f t="shared" si="25"/>
        <v>0.10199999999999999</v>
      </c>
      <c r="M211">
        <f t="shared" si="26"/>
        <v>2.4680851063829787</v>
      </c>
      <c r="N211">
        <f t="shared" si="27"/>
        <v>6.742857142857142</v>
      </c>
      <c r="O211">
        <f t="shared" si="28"/>
        <v>2.3000000000000007E-2</v>
      </c>
      <c r="P211">
        <f t="shared" si="29"/>
        <v>6.699999999999999E-2</v>
      </c>
      <c r="Q211">
        <f t="shared" si="30"/>
        <v>0.48936170212765973</v>
      </c>
      <c r="R211">
        <f t="shared" si="31"/>
        <v>1.9142857142857139</v>
      </c>
    </row>
    <row r="212" spans="1:18" ht="15" x14ac:dyDescent="0.2">
      <c r="A212" s="510">
        <v>211</v>
      </c>
      <c r="B212" s="511" t="s">
        <v>1488</v>
      </c>
      <c r="C212" s="511">
        <v>1000</v>
      </c>
      <c r="D212" s="511" t="s">
        <v>1514</v>
      </c>
      <c r="E212" s="511" t="s">
        <v>64</v>
      </c>
      <c r="F212" s="510">
        <v>4.1000000000000002E-2</v>
      </c>
      <c r="G212" s="510">
        <v>0.11</v>
      </c>
      <c r="H212" s="510">
        <v>3.5000000000000003E-2</v>
      </c>
      <c r="I212" s="510">
        <v>0.23599999999999999</v>
      </c>
      <c r="J212" s="511" t="s">
        <v>1137</v>
      </c>
      <c r="K212">
        <f t="shared" si="24"/>
        <v>6.4000000000000001E-2</v>
      </c>
      <c r="L212">
        <f t="shared" si="25"/>
        <v>0.10199999999999999</v>
      </c>
      <c r="M212">
        <f t="shared" si="26"/>
        <v>2.6829268292682924</v>
      </c>
      <c r="N212">
        <f t="shared" si="27"/>
        <v>6.742857142857142</v>
      </c>
      <c r="O212">
        <f t="shared" si="28"/>
        <v>2.3E-2</v>
      </c>
      <c r="P212">
        <f t="shared" si="29"/>
        <v>6.699999999999999E-2</v>
      </c>
      <c r="Q212">
        <f t="shared" si="30"/>
        <v>0.5609756097560975</v>
      </c>
      <c r="R212">
        <f t="shared" si="31"/>
        <v>1.9142857142857139</v>
      </c>
    </row>
    <row r="213" spans="1:18" ht="15" x14ac:dyDescent="0.2">
      <c r="A213" s="510">
        <v>212</v>
      </c>
      <c r="B213" s="511" t="s">
        <v>1515</v>
      </c>
      <c r="C213" s="511">
        <v>40</v>
      </c>
      <c r="D213" s="511" t="s">
        <v>1516</v>
      </c>
      <c r="E213" s="511" t="s">
        <v>64</v>
      </c>
      <c r="F213" s="510">
        <v>3.96</v>
      </c>
      <c r="G213" s="510">
        <v>15.904</v>
      </c>
      <c r="H213" s="510">
        <v>0.28000000000000003</v>
      </c>
      <c r="I213" s="510">
        <v>2.1280000000000001</v>
      </c>
      <c r="J213" s="511" t="s">
        <v>1137</v>
      </c>
      <c r="K213">
        <f t="shared" si="24"/>
        <v>7.9413333333333327</v>
      </c>
      <c r="L213">
        <f t="shared" si="25"/>
        <v>0.89600000000000002</v>
      </c>
      <c r="M213">
        <f t="shared" si="26"/>
        <v>4.0161616161616163</v>
      </c>
      <c r="N213">
        <f t="shared" si="27"/>
        <v>7.6</v>
      </c>
      <c r="O213">
        <f t="shared" si="28"/>
        <v>3.9813333333333327</v>
      </c>
      <c r="P213">
        <f t="shared" si="29"/>
        <v>0.61599999999999999</v>
      </c>
      <c r="Q213">
        <f t="shared" si="30"/>
        <v>1.0053872053872053</v>
      </c>
      <c r="R213">
        <f t="shared" si="31"/>
        <v>2.1999999999999997</v>
      </c>
    </row>
    <row r="214" spans="1:18" ht="15" x14ac:dyDescent="0.2">
      <c r="A214" s="510">
        <v>213</v>
      </c>
      <c r="B214" s="511" t="s">
        <v>1515</v>
      </c>
      <c r="C214" s="511">
        <v>63</v>
      </c>
      <c r="D214" s="511" t="s">
        <v>1517</v>
      </c>
      <c r="E214" s="511" t="s">
        <v>64</v>
      </c>
      <c r="F214" s="510">
        <v>1.9359999999999999</v>
      </c>
      <c r="G214" s="510">
        <v>7.9109999999999996</v>
      </c>
      <c r="H214" s="510">
        <v>0.32400000000000001</v>
      </c>
      <c r="I214" s="510">
        <v>2.0579999999999998</v>
      </c>
      <c r="J214" s="511" t="s">
        <v>1137</v>
      </c>
      <c r="K214">
        <f t="shared" si="24"/>
        <v>3.9276666666666666</v>
      </c>
      <c r="L214">
        <f t="shared" si="25"/>
        <v>0.90200000000000002</v>
      </c>
      <c r="M214">
        <f t="shared" si="26"/>
        <v>4.0862603305785123</v>
      </c>
      <c r="N214">
        <f t="shared" si="27"/>
        <v>6.3518518518518512</v>
      </c>
      <c r="O214">
        <f t="shared" si="28"/>
        <v>1.9916666666666667</v>
      </c>
      <c r="P214">
        <f t="shared" si="29"/>
        <v>0.57800000000000007</v>
      </c>
      <c r="Q214">
        <f t="shared" si="30"/>
        <v>1.0287534435261709</v>
      </c>
      <c r="R214">
        <f t="shared" si="31"/>
        <v>1.7839506172839508</v>
      </c>
    </row>
    <row r="215" spans="1:18" ht="15" x14ac:dyDescent="0.2">
      <c r="A215" s="510">
        <v>214</v>
      </c>
      <c r="B215" s="511" t="s">
        <v>1515</v>
      </c>
      <c r="C215" s="511">
        <v>100</v>
      </c>
      <c r="D215" s="511" t="s">
        <v>1518</v>
      </c>
      <c r="E215" s="511" t="s">
        <v>64</v>
      </c>
      <c r="F215" s="510">
        <v>0.93799999999999994</v>
      </c>
      <c r="G215" s="510">
        <v>4.1150000000000002</v>
      </c>
      <c r="H215" s="510">
        <v>0.28599999999999998</v>
      </c>
      <c r="I215" s="510">
        <v>1.7969999999999999</v>
      </c>
      <c r="J215" s="511" t="s">
        <v>1137</v>
      </c>
      <c r="K215">
        <f t="shared" si="24"/>
        <v>1.9969999999999999</v>
      </c>
      <c r="L215">
        <f t="shared" si="25"/>
        <v>0.78966666666666663</v>
      </c>
      <c r="M215">
        <f t="shared" si="26"/>
        <v>4.386993603411514</v>
      </c>
      <c r="N215">
        <f t="shared" si="27"/>
        <v>6.2832167832167833</v>
      </c>
      <c r="O215">
        <f t="shared" si="28"/>
        <v>1.0589999999999999</v>
      </c>
      <c r="P215">
        <f t="shared" si="29"/>
        <v>0.50366666666666671</v>
      </c>
      <c r="Q215">
        <f t="shared" si="30"/>
        <v>1.1289978678038379</v>
      </c>
      <c r="R215">
        <f t="shared" si="31"/>
        <v>1.7610722610722613</v>
      </c>
    </row>
    <row r="216" spans="1:18" ht="15" x14ac:dyDescent="0.2">
      <c r="A216" s="510">
        <v>215</v>
      </c>
      <c r="B216" s="511" t="s">
        <v>1515</v>
      </c>
      <c r="C216" s="511">
        <v>125</v>
      </c>
      <c r="D216" s="511" t="s">
        <v>1519</v>
      </c>
      <c r="E216" s="511" t="s">
        <v>64</v>
      </c>
      <c r="F216" s="510">
        <v>0.91</v>
      </c>
      <c r="G216" s="510">
        <v>3.81</v>
      </c>
      <c r="H216" s="510">
        <v>0.3</v>
      </c>
      <c r="I216" s="510">
        <v>1.63</v>
      </c>
      <c r="J216" s="511" t="s">
        <v>1137</v>
      </c>
      <c r="K216">
        <f t="shared" si="24"/>
        <v>1.8766666666666667</v>
      </c>
      <c r="L216">
        <f t="shared" si="25"/>
        <v>0.74333333333333329</v>
      </c>
      <c r="M216">
        <f t="shared" si="26"/>
        <v>4.186813186813187</v>
      </c>
      <c r="N216">
        <f t="shared" si="27"/>
        <v>5.4333333333333336</v>
      </c>
      <c r="O216">
        <f t="shared" si="28"/>
        <v>0.96666666666666667</v>
      </c>
      <c r="P216">
        <f t="shared" si="29"/>
        <v>0.4433333333333333</v>
      </c>
      <c r="Q216">
        <f t="shared" si="30"/>
        <v>1.0622710622710623</v>
      </c>
      <c r="R216">
        <f t="shared" si="31"/>
        <v>1.4777777777777776</v>
      </c>
    </row>
    <row r="217" spans="1:18" ht="15" x14ac:dyDescent="0.2">
      <c r="A217" s="510">
        <v>216</v>
      </c>
      <c r="B217" s="511" t="s">
        <v>1515</v>
      </c>
      <c r="C217" s="511">
        <v>160</v>
      </c>
      <c r="D217" s="511" t="s">
        <v>1520</v>
      </c>
      <c r="E217" s="511" t="s">
        <v>334</v>
      </c>
      <c r="F217" s="510">
        <v>0.57799999999999996</v>
      </c>
      <c r="G217" s="510">
        <v>3.1669999999999998</v>
      </c>
      <c r="H217" s="510">
        <v>0.27300000000000002</v>
      </c>
      <c r="I217" s="510">
        <v>1.6559999999999999</v>
      </c>
      <c r="J217" s="511" t="s">
        <v>1137</v>
      </c>
      <c r="K217">
        <f t="shared" si="24"/>
        <v>1.4409999999999998</v>
      </c>
      <c r="L217">
        <f t="shared" si="25"/>
        <v>0.73399999999999999</v>
      </c>
      <c r="M217">
        <f t="shared" si="26"/>
        <v>5.4792387543252596</v>
      </c>
      <c r="N217">
        <f t="shared" si="27"/>
        <v>6.0659340659340648</v>
      </c>
      <c r="O217">
        <f t="shared" si="28"/>
        <v>0.86299999999999988</v>
      </c>
      <c r="P217">
        <f t="shared" si="29"/>
        <v>0.46099999999999997</v>
      </c>
      <c r="Q217">
        <f t="shared" si="30"/>
        <v>1.4930795847750864</v>
      </c>
      <c r="R217">
        <f t="shared" si="31"/>
        <v>1.6886446886446884</v>
      </c>
    </row>
    <row r="218" spans="1:18" ht="15" x14ac:dyDescent="0.2">
      <c r="A218" s="510">
        <v>217</v>
      </c>
      <c r="B218" s="511" t="s">
        <v>1515</v>
      </c>
      <c r="C218" s="511">
        <v>160</v>
      </c>
      <c r="D218" s="511" t="s">
        <v>1521</v>
      </c>
      <c r="E218" s="511" t="s">
        <v>64</v>
      </c>
      <c r="F218" s="510">
        <v>0.46700000000000003</v>
      </c>
      <c r="G218" s="510">
        <v>1.893</v>
      </c>
      <c r="H218" s="510">
        <v>0.16200000000000001</v>
      </c>
      <c r="I218" s="510">
        <v>0.75900000000000001</v>
      </c>
      <c r="J218" s="511" t="s">
        <v>1137</v>
      </c>
      <c r="K218">
        <f t="shared" si="24"/>
        <v>0.94233333333333336</v>
      </c>
      <c r="L218">
        <f t="shared" si="25"/>
        <v>0.36099999999999999</v>
      </c>
      <c r="M218">
        <f t="shared" si="26"/>
        <v>4.0535331905781584</v>
      </c>
      <c r="N218">
        <f t="shared" si="27"/>
        <v>4.6851851851851851</v>
      </c>
      <c r="O218">
        <f t="shared" si="28"/>
        <v>0.47533333333333333</v>
      </c>
      <c r="P218">
        <f t="shared" si="29"/>
        <v>0.19899999999999998</v>
      </c>
      <c r="Q218">
        <f t="shared" si="30"/>
        <v>1.017844396859386</v>
      </c>
      <c r="R218">
        <f t="shared" si="31"/>
        <v>1.228395061728395</v>
      </c>
    </row>
    <row r="219" spans="1:18" ht="15" x14ac:dyDescent="0.2">
      <c r="A219" s="510">
        <v>218</v>
      </c>
      <c r="B219" s="511" t="s">
        <v>1515</v>
      </c>
      <c r="C219" s="511">
        <v>250</v>
      </c>
      <c r="D219" s="511" t="s">
        <v>1522</v>
      </c>
      <c r="E219" s="511" t="s">
        <v>64</v>
      </c>
      <c r="F219" s="510">
        <v>0.35099999999999998</v>
      </c>
      <c r="G219" s="510">
        <v>1.9630000000000001</v>
      </c>
      <c r="H219" s="510">
        <v>0.113</v>
      </c>
      <c r="I219" s="510">
        <v>0.82399999999999995</v>
      </c>
      <c r="J219" s="511" t="s">
        <v>1137</v>
      </c>
      <c r="K219">
        <f t="shared" si="24"/>
        <v>0.88833333333333331</v>
      </c>
      <c r="L219">
        <f t="shared" si="25"/>
        <v>0.35000000000000003</v>
      </c>
      <c r="M219">
        <f t="shared" si="26"/>
        <v>5.5925925925925934</v>
      </c>
      <c r="N219">
        <f t="shared" si="27"/>
        <v>7.2920353982300883</v>
      </c>
      <c r="O219">
        <f t="shared" si="28"/>
        <v>0.53733333333333333</v>
      </c>
      <c r="P219">
        <f t="shared" si="29"/>
        <v>0.23700000000000004</v>
      </c>
      <c r="Q219">
        <f t="shared" si="30"/>
        <v>1.5308641975308643</v>
      </c>
      <c r="R219">
        <f t="shared" si="31"/>
        <v>2.0973451327433632</v>
      </c>
    </row>
    <row r="220" spans="1:18" ht="15" x14ac:dyDescent="0.2">
      <c r="A220" s="510">
        <v>219</v>
      </c>
      <c r="B220" s="511" t="s">
        <v>1515</v>
      </c>
      <c r="C220" s="511">
        <v>315</v>
      </c>
      <c r="D220" s="511" t="s">
        <v>1523</v>
      </c>
      <c r="E220" s="511" t="s">
        <v>64</v>
      </c>
      <c r="F220" s="510">
        <v>0.28499999999999998</v>
      </c>
      <c r="G220" s="510">
        <v>1.494</v>
      </c>
      <c r="H220" s="510">
        <v>0.113</v>
      </c>
      <c r="I220" s="510">
        <v>0.65800000000000003</v>
      </c>
      <c r="J220" s="511" t="s">
        <v>1137</v>
      </c>
      <c r="K220">
        <f t="shared" si="24"/>
        <v>0.68800000000000006</v>
      </c>
      <c r="L220">
        <f t="shared" si="25"/>
        <v>0.29466666666666669</v>
      </c>
      <c r="M220">
        <f t="shared" si="26"/>
        <v>5.242105263157895</v>
      </c>
      <c r="N220">
        <f t="shared" si="27"/>
        <v>5.8230088495575218</v>
      </c>
      <c r="O220">
        <f t="shared" si="28"/>
        <v>0.40300000000000008</v>
      </c>
      <c r="P220">
        <f t="shared" si="29"/>
        <v>0.1816666666666667</v>
      </c>
      <c r="Q220">
        <f t="shared" si="30"/>
        <v>1.4140350877192986</v>
      </c>
      <c r="R220">
        <f t="shared" si="31"/>
        <v>1.6076696165191742</v>
      </c>
    </row>
    <row r="221" spans="1:18" ht="15" x14ac:dyDescent="0.2">
      <c r="A221" s="510">
        <v>220</v>
      </c>
      <c r="B221" s="511" t="s">
        <v>1515</v>
      </c>
      <c r="C221" s="511">
        <v>400</v>
      </c>
      <c r="D221" s="511" t="s">
        <v>1524</v>
      </c>
      <c r="E221" s="511" t="s">
        <v>64</v>
      </c>
      <c r="F221" s="510">
        <v>0.16700000000000001</v>
      </c>
      <c r="G221" s="510">
        <v>1.2170000000000001</v>
      </c>
      <c r="H221" s="510">
        <v>0.123</v>
      </c>
      <c r="I221" s="510">
        <v>0.64</v>
      </c>
      <c r="J221" s="511" t="s">
        <v>1137</v>
      </c>
      <c r="K221">
        <f t="shared" si="24"/>
        <v>0.51700000000000002</v>
      </c>
      <c r="L221">
        <f t="shared" si="25"/>
        <v>0.29533333333333334</v>
      </c>
      <c r="M221">
        <f t="shared" si="26"/>
        <v>7.2874251497005993</v>
      </c>
      <c r="N221">
        <f t="shared" si="27"/>
        <v>5.2032520325203251</v>
      </c>
      <c r="O221">
        <f t="shared" si="28"/>
        <v>0.35</v>
      </c>
      <c r="P221">
        <f t="shared" si="29"/>
        <v>0.17233333333333334</v>
      </c>
      <c r="Q221">
        <f t="shared" si="30"/>
        <v>2.0958083832335328</v>
      </c>
      <c r="R221">
        <f t="shared" si="31"/>
        <v>1.4010840108401084</v>
      </c>
    </row>
    <row r="222" spans="1:18" ht="15" x14ac:dyDescent="0.2">
      <c r="A222" s="510">
        <v>221</v>
      </c>
      <c r="B222" s="511" t="s">
        <v>1515</v>
      </c>
      <c r="C222" s="511">
        <v>500</v>
      </c>
      <c r="D222" s="511" t="s">
        <v>1525</v>
      </c>
      <c r="E222" s="511" t="s">
        <v>64</v>
      </c>
      <c r="F222" s="510">
        <v>0.111</v>
      </c>
      <c r="G222" s="510">
        <v>0.53700000000000003</v>
      </c>
      <c r="H222" s="510">
        <v>5.7000000000000002E-2</v>
      </c>
      <c r="I222" s="510">
        <v>0.32900000000000001</v>
      </c>
      <c r="J222" s="511" t="s">
        <v>1137</v>
      </c>
      <c r="K222">
        <f t="shared" si="24"/>
        <v>0.253</v>
      </c>
      <c r="L222">
        <f t="shared" si="25"/>
        <v>0.14766666666666667</v>
      </c>
      <c r="M222">
        <f t="shared" si="26"/>
        <v>4.8378378378378377</v>
      </c>
      <c r="N222">
        <f t="shared" si="27"/>
        <v>5.7719298245614032</v>
      </c>
      <c r="O222">
        <f t="shared" si="28"/>
        <v>0.14200000000000002</v>
      </c>
      <c r="P222">
        <f t="shared" si="29"/>
        <v>9.0666666666666673E-2</v>
      </c>
      <c r="Q222">
        <f t="shared" si="30"/>
        <v>1.2792792792792793</v>
      </c>
      <c r="R222">
        <f t="shared" si="31"/>
        <v>1.5906432748538013</v>
      </c>
    </row>
    <row r="223" spans="1:18" ht="15" x14ac:dyDescent="0.2">
      <c r="A223" s="510">
        <v>222</v>
      </c>
      <c r="B223" s="511" t="s">
        <v>1515</v>
      </c>
      <c r="C223" s="511">
        <v>630</v>
      </c>
      <c r="D223" s="511" t="s">
        <v>1526</v>
      </c>
      <c r="E223" s="511" t="s">
        <v>64</v>
      </c>
      <c r="F223" s="510">
        <v>0.113</v>
      </c>
      <c r="G223" s="510">
        <v>0.53800000000000003</v>
      </c>
      <c r="H223" s="510">
        <v>5.7000000000000002E-2</v>
      </c>
      <c r="I223" s="510">
        <v>0.33100000000000002</v>
      </c>
      <c r="J223" s="511" t="s">
        <v>1137</v>
      </c>
      <c r="K223">
        <f t="shared" si="24"/>
        <v>0.25466666666666665</v>
      </c>
      <c r="L223">
        <f t="shared" si="25"/>
        <v>0.14833333333333334</v>
      </c>
      <c r="M223">
        <f t="shared" si="26"/>
        <v>4.7610619469026547</v>
      </c>
      <c r="N223">
        <f t="shared" si="27"/>
        <v>5.807017543859649</v>
      </c>
      <c r="O223">
        <f t="shared" si="28"/>
        <v>0.14166666666666666</v>
      </c>
      <c r="P223">
        <f t="shared" si="29"/>
        <v>9.133333333333335E-2</v>
      </c>
      <c r="Q223">
        <f t="shared" si="30"/>
        <v>1.2536873156342183</v>
      </c>
      <c r="R223">
        <f t="shared" si="31"/>
        <v>1.60233918128655</v>
      </c>
    </row>
    <row r="224" spans="1:18" ht="15" x14ac:dyDescent="0.2">
      <c r="A224" s="510">
        <v>223</v>
      </c>
      <c r="B224" s="511" t="s">
        <v>1515</v>
      </c>
      <c r="C224" s="511">
        <v>800</v>
      </c>
      <c r="D224" s="511" t="s">
        <v>1527</v>
      </c>
      <c r="E224" s="511" t="s">
        <v>64</v>
      </c>
      <c r="F224" s="510">
        <v>7.2999999999999995E-2</v>
      </c>
      <c r="G224" s="510">
        <v>0.49399999999999999</v>
      </c>
      <c r="H224" s="510">
        <v>5.8000000000000003E-2</v>
      </c>
      <c r="I224" s="510">
        <v>0.312</v>
      </c>
      <c r="J224" s="511" t="s">
        <v>1137</v>
      </c>
      <c r="K224">
        <f t="shared" si="24"/>
        <v>0.21333333333333335</v>
      </c>
      <c r="L224">
        <f t="shared" si="25"/>
        <v>0.14266666666666666</v>
      </c>
      <c r="M224">
        <f t="shared" si="26"/>
        <v>6.7671232876712333</v>
      </c>
      <c r="N224">
        <f t="shared" si="27"/>
        <v>5.3793103448275863</v>
      </c>
      <c r="O224">
        <f t="shared" si="28"/>
        <v>0.14033333333333337</v>
      </c>
      <c r="P224">
        <f t="shared" si="29"/>
        <v>8.4666666666666668E-2</v>
      </c>
      <c r="Q224">
        <f t="shared" si="30"/>
        <v>1.9223744292237448</v>
      </c>
      <c r="R224">
        <f t="shared" si="31"/>
        <v>1.4597701149425286</v>
      </c>
    </row>
    <row r="225" spans="1:18" ht="15" x14ac:dyDescent="0.2">
      <c r="A225" s="510">
        <v>224</v>
      </c>
      <c r="B225" s="511" t="s">
        <v>1515</v>
      </c>
      <c r="C225" s="511">
        <v>1000</v>
      </c>
      <c r="D225" s="511" t="s">
        <v>1528</v>
      </c>
      <c r="E225" s="511" t="s">
        <v>64</v>
      </c>
      <c r="F225" s="510">
        <v>5.0999999999999997E-2</v>
      </c>
      <c r="G225" s="510">
        <v>0.34</v>
      </c>
      <c r="H225" s="510">
        <v>5.8000000000000003E-2</v>
      </c>
      <c r="I225" s="510">
        <v>0.30099999999999999</v>
      </c>
      <c r="J225" s="511" t="s">
        <v>1137</v>
      </c>
      <c r="K225">
        <f t="shared" si="24"/>
        <v>0.14733333333333334</v>
      </c>
      <c r="L225">
        <f t="shared" si="25"/>
        <v>0.13899999999999998</v>
      </c>
      <c r="M225">
        <f t="shared" si="26"/>
        <v>6.6666666666666679</v>
      </c>
      <c r="N225">
        <f t="shared" si="27"/>
        <v>5.1896551724137927</v>
      </c>
      <c r="O225">
        <f t="shared" si="28"/>
        <v>9.6333333333333354E-2</v>
      </c>
      <c r="P225">
        <f t="shared" si="29"/>
        <v>8.0999999999999989E-2</v>
      </c>
      <c r="Q225">
        <f t="shared" si="30"/>
        <v>1.8888888888888895</v>
      </c>
      <c r="R225">
        <f t="shared" si="31"/>
        <v>1.3965517241379308</v>
      </c>
    </row>
    <row r="226" spans="1:18" ht="15" x14ac:dyDescent="0.2">
      <c r="A226" s="510">
        <v>225</v>
      </c>
      <c r="B226" s="511" t="s">
        <v>1515</v>
      </c>
      <c r="C226" s="511">
        <v>160</v>
      </c>
      <c r="D226" s="511" t="s">
        <v>1529</v>
      </c>
      <c r="E226" s="511" t="s">
        <v>334</v>
      </c>
      <c r="F226" s="510">
        <v>0.30299999999999999</v>
      </c>
      <c r="G226" s="510">
        <v>1.419</v>
      </c>
      <c r="H226" s="510">
        <v>0.157</v>
      </c>
      <c r="I226" s="510">
        <v>0.69099999999999995</v>
      </c>
      <c r="J226" s="511" t="s">
        <v>1137</v>
      </c>
      <c r="K226">
        <f t="shared" si="24"/>
        <v>0.67499999999999993</v>
      </c>
      <c r="L226">
        <f t="shared" si="25"/>
        <v>0.33499999999999996</v>
      </c>
      <c r="M226">
        <f t="shared" si="26"/>
        <v>4.6831683168316838</v>
      </c>
      <c r="N226">
        <f t="shared" si="27"/>
        <v>4.4012738853503182</v>
      </c>
      <c r="O226">
        <f t="shared" si="28"/>
        <v>0.37199999999999994</v>
      </c>
      <c r="P226">
        <f t="shared" si="29"/>
        <v>0.17799999999999996</v>
      </c>
      <c r="Q226">
        <f t="shared" si="30"/>
        <v>1.2277227722772275</v>
      </c>
      <c r="R226">
        <f t="shared" si="31"/>
        <v>1.1337579617834392</v>
      </c>
    </row>
    <row r="227" spans="1:18" ht="15" x14ac:dyDescent="0.2">
      <c r="A227" s="510">
        <v>226</v>
      </c>
      <c r="B227" s="511" t="s">
        <v>1515</v>
      </c>
      <c r="C227" s="511">
        <v>250</v>
      </c>
      <c r="D227" s="511" t="s">
        <v>1530</v>
      </c>
      <c r="E227" s="511" t="s">
        <v>334</v>
      </c>
      <c r="F227" s="510">
        <v>0.29499999999999998</v>
      </c>
      <c r="G227" s="510">
        <v>1.429</v>
      </c>
      <c r="H227" s="510">
        <v>0.158</v>
      </c>
      <c r="I227" s="510">
        <v>0.70199999999999996</v>
      </c>
      <c r="J227" s="511" t="s">
        <v>1137</v>
      </c>
      <c r="K227">
        <f t="shared" si="24"/>
        <v>0.67300000000000004</v>
      </c>
      <c r="L227">
        <f t="shared" si="25"/>
        <v>0.33933333333333332</v>
      </c>
      <c r="M227">
        <f t="shared" si="26"/>
        <v>4.8440677966101697</v>
      </c>
      <c r="N227">
        <f t="shared" si="27"/>
        <v>4.443037974683544</v>
      </c>
      <c r="O227">
        <f t="shared" si="28"/>
        <v>0.37800000000000006</v>
      </c>
      <c r="P227">
        <f t="shared" si="29"/>
        <v>0.18133333333333332</v>
      </c>
      <c r="Q227">
        <f t="shared" si="30"/>
        <v>1.2813559322033901</v>
      </c>
      <c r="R227">
        <f t="shared" si="31"/>
        <v>1.1476793248945147</v>
      </c>
    </row>
    <row r="228" spans="1:18" ht="15" x14ac:dyDescent="0.2">
      <c r="A228" s="510">
        <v>227</v>
      </c>
      <c r="B228" s="511" t="s">
        <v>1515</v>
      </c>
      <c r="C228" s="511">
        <v>315</v>
      </c>
      <c r="D228" s="511" t="s">
        <v>1531</v>
      </c>
      <c r="E228" s="511" t="s">
        <v>334</v>
      </c>
      <c r="F228" s="510">
        <v>0.29499999999999998</v>
      </c>
      <c r="G228" s="510">
        <v>1.3009999999999999</v>
      </c>
      <c r="H228" s="510">
        <v>0.123</v>
      </c>
      <c r="I228" s="510">
        <v>0.59</v>
      </c>
      <c r="J228" s="511" t="s">
        <v>1137</v>
      </c>
      <c r="K228">
        <f t="shared" si="24"/>
        <v>0.6303333333333333</v>
      </c>
      <c r="L228">
        <f t="shared" si="25"/>
        <v>0.27866666666666667</v>
      </c>
      <c r="M228">
        <f t="shared" si="26"/>
        <v>4.4101694915254237</v>
      </c>
      <c r="N228">
        <f t="shared" si="27"/>
        <v>4.7967479674796749</v>
      </c>
      <c r="O228">
        <f t="shared" si="28"/>
        <v>0.33533333333333332</v>
      </c>
      <c r="P228">
        <f t="shared" si="29"/>
        <v>0.15566666666666668</v>
      </c>
      <c r="Q228">
        <f t="shared" si="30"/>
        <v>1.1367231638418078</v>
      </c>
      <c r="R228">
        <f t="shared" si="31"/>
        <v>1.2655826558265584</v>
      </c>
    </row>
    <row r="229" spans="1:18" ht="15" x14ac:dyDescent="0.2">
      <c r="A229" s="510">
        <v>228</v>
      </c>
      <c r="B229" s="511" t="s">
        <v>1515</v>
      </c>
      <c r="C229" s="511">
        <v>400</v>
      </c>
      <c r="D229" s="511" t="s">
        <v>1532</v>
      </c>
      <c r="E229" s="511" t="s">
        <v>334</v>
      </c>
      <c r="F229" s="510">
        <v>0.18</v>
      </c>
      <c r="G229" s="510">
        <v>1.1910000000000001</v>
      </c>
      <c r="H229" s="510">
        <v>0.114</v>
      </c>
      <c r="I229" s="510">
        <v>0.63200000000000001</v>
      </c>
      <c r="J229" s="511" t="s">
        <v>1137</v>
      </c>
      <c r="K229">
        <f t="shared" si="24"/>
        <v>0.51700000000000002</v>
      </c>
      <c r="L229">
        <f t="shared" si="25"/>
        <v>0.28666666666666668</v>
      </c>
      <c r="M229">
        <f t="shared" si="26"/>
        <v>6.6166666666666671</v>
      </c>
      <c r="N229">
        <f t="shared" si="27"/>
        <v>5.5438596491228065</v>
      </c>
      <c r="O229">
        <f t="shared" si="28"/>
        <v>0.33700000000000002</v>
      </c>
      <c r="P229">
        <f t="shared" si="29"/>
        <v>0.17266666666666669</v>
      </c>
      <c r="Q229">
        <f t="shared" si="30"/>
        <v>1.8722222222222225</v>
      </c>
      <c r="R229">
        <f t="shared" si="31"/>
        <v>1.5146198830409359</v>
      </c>
    </row>
    <row r="230" spans="1:18" ht="15" x14ac:dyDescent="0.2">
      <c r="A230" s="510">
        <v>229</v>
      </c>
      <c r="B230" s="511" t="s">
        <v>1515</v>
      </c>
      <c r="C230" s="511">
        <v>500</v>
      </c>
      <c r="D230" s="511" t="s">
        <v>1533</v>
      </c>
      <c r="E230" s="511" t="s">
        <v>334</v>
      </c>
      <c r="F230" s="510">
        <v>0.113</v>
      </c>
      <c r="G230" s="510">
        <v>0.53200000000000003</v>
      </c>
      <c r="H230" s="510">
        <v>5.2999999999999999E-2</v>
      </c>
      <c r="I230" s="510">
        <v>0.313</v>
      </c>
      <c r="J230" s="511" t="s">
        <v>1137</v>
      </c>
      <c r="K230">
        <f t="shared" si="24"/>
        <v>0.25266666666666665</v>
      </c>
      <c r="L230">
        <f t="shared" si="25"/>
        <v>0.13966666666666666</v>
      </c>
      <c r="M230">
        <f t="shared" si="26"/>
        <v>4.7079646017699117</v>
      </c>
      <c r="N230">
        <f t="shared" si="27"/>
        <v>5.9056603773584904</v>
      </c>
      <c r="O230">
        <f t="shared" si="28"/>
        <v>0.13966666666666666</v>
      </c>
      <c r="P230">
        <f t="shared" si="29"/>
        <v>8.666666666666667E-2</v>
      </c>
      <c r="Q230">
        <f t="shared" si="30"/>
        <v>1.2359882005899705</v>
      </c>
      <c r="R230">
        <f t="shared" si="31"/>
        <v>1.6352201257861636</v>
      </c>
    </row>
    <row r="231" spans="1:18" ht="15" x14ac:dyDescent="0.2">
      <c r="A231" s="510">
        <v>230</v>
      </c>
      <c r="B231" s="511" t="s">
        <v>1515</v>
      </c>
      <c r="C231" s="511">
        <v>630</v>
      </c>
      <c r="D231" s="511" t="s">
        <v>1534</v>
      </c>
      <c r="E231" s="511" t="s">
        <v>334</v>
      </c>
      <c r="F231" s="510">
        <v>0.113</v>
      </c>
      <c r="G231" s="510">
        <v>0.52900000000000003</v>
      </c>
      <c r="H231" s="510">
        <v>5.3999999999999999E-2</v>
      </c>
      <c r="I231" s="510">
        <v>0.314</v>
      </c>
      <c r="J231" s="511" t="s">
        <v>1137</v>
      </c>
      <c r="K231">
        <f t="shared" si="24"/>
        <v>0.25166666666666665</v>
      </c>
      <c r="L231">
        <f t="shared" si="25"/>
        <v>0.14066666666666666</v>
      </c>
      <c r="M231">
        <f t="shared" si="26"/>
        <v>4.6814159292035402</v>
      </c>
      <c r="N231">
        <f t="shared" si="27"/>
        <v>5.8148148148148149</v>
      </c>
      <c r="O231">
        <f t="shared" si="28"/>
        <v>0.13866666666666666</v>
      </c>
      <c r="P231">
        <f t="shared" si="29"/>
        <v>8.666666666666667E-2</v>
      </c>
      <c r="Q231">
        <f t="shared" si="30"/>
        <v>1.2271386430678466</v>
      </c>
      <c r="R231">
        <f t="shared" si="31"/>
        <v>1.6049382716049383</v>
      </c>
    </row>
    <row r="232" spans="1:18" ht="15" x14ac:dyDescent="0.2">
      <c r="A232" s="510">
        <v>231</v>
      </c>
      <c r="B232" s="511" t="s">
        <v>1515</v>
      </c>
      <c r="C232" s="511">
        <v>800</v>
      </c>
      <c r="D232" s="511" t="s">
        <v>1535</v>
      </c>
      <c r="E232" s="511" t="s">
        <v>334</v>
      </c>
      <c r="F232" s="510">
        <v>0.05</v>
      </c>
      <c r="G232" s="510">
        <v>0.28399999999999997</v>
      </c>
      <c r="H232" s="510">
        <v>5.2999999999999999E-2</v>
      </c>
      <c r="I232" s="510">
        <v>0.26100000000000001</v>
      </c>
      <c r="J232" s="511" t="s">
        <v>1137</v>
      </c>
      <c r="K232">
        <f t="shared" si="24"/>
        <v>0.128</v>
      </c>
      <c r="L232">
        <f t="shared" si="25"/>
        <v>0.12233333333333334</v>
      </c>
      <c r="M232">
        <f t="shared" si="26"/>
        <v>5.6799999999999988</v>
      </c>
      <c r="N232">
        <f t="shared" si="27"/>
        <v>4.9245283018867925</v>
      </c>
      <c r="O232">
        <f t="shared" si="28"/>
        <v>7.8E-2</v>
      </c>
      <c r="P232">
        <f t="shared" si="29"/>
        <v>6.933333333333333E-2</v>
      </c>
      <c r="Q232">
        <f t="shared" si="30"/>
        <v>1.5599999999999998</v>
      </c>
      <c r="R232">
        <f t="shared" si="31"/>
        <v>1.3081761006289307</v>
      </c>
    </row>
    <row r="233" spans="1:18" ht="15" x14ac:dyDescent="0.2">
      <c r="A233" s="510">
        <v>232</v>
      </c>
      <c r="B233" s="511" t="s">
        <v>1515</v>
      </c>
      <c r="C233" s="511">
        <v>1000</v>
      </c>
      <c r="D233" s="511" t="s">
        <v>1536</v>
      </c>
      <c r="E233" s="511" t="s">
        <v>334</v>
      </c>
      <c r="F233" s="510">
        <v>0.05</v>
      </c>
      <c r="G233" s="510">
        <v>0.28399999999999997</v>
      </c>
      <c r="H233" s="510">
        <v>5.2999999999999999E-2</v>
      </c>
      <c r="I233" s="510">
        <v>0.26400000000000001</v>
      </c>
      <c r="J233" s="511" t="s">
        <v>1137</v>
      </c>
      <c r="K233">
        <f t="shared" si="24"/>
        <v>0.128</v>
      </c>
      <c r="L233">
        <f t="shared" si="25"/>
        <v>0.12333333333333334</v>
      </c>
      <c r="M233">
        <f t="shared" si="26"/>
        <v>5.6799999999999988</v>
      </c>
      <c r="N233">
        <f t="shared" si="27"/>
        <v>4.9811320754716988</v>
      </c>
      <c r="O233">
        <f t="shared" si="28"/>
        <v>7.8E-2</v>
      </c>
      <c r="P233">
        <f t="shared" si="29"/>
        <v>7.0333333333333331E-2</v>
      </c>
      <c r="Q233">
        <f t="shared" si="30"/>
        <v>1.5599999999999998</v>
      </c>
      <c r="R233">
        <f t="shared" si="31"/>
        <v>1.3270440251572326</v>
      </c>
    </row>
    <row r="234" spans="1:18" ht="15" x14ac:dyDescent="0.2">
      <c r="A234" s="510">
        <v>233</v>
      </c>
      <c r="B234" s="511" t="s">
        <v>1515</v>
      </c>
      <c r="C234" s="511">
        <v>1250</v>
      </c>
      <c r="D234" s="511" t="s">
        <v>1537</v>
      </c>
      <c r="E234" s="511" t="s">
        <v>334</v>
      </c>
      <c r="F234" s="510">
        <v>3.2000000000000001E-2</v>
      </c>
      <c r="G234" s="510">
        <v>0.186</v>
      </c>
      <c r="H234" s="510">
        <v>5.3999999999999999E-2</v>
      </c>
      <c r="I234" s="510">
        <v>0.27500000000000002</v>
      </c>
      <c r="J234" s="511" t="s">
        <v>1137</v>
      </c>
      <c r="K234">
        <f t="shared" si="24"/>
        <v>8.3333333333333329E-2</v>
      </c>
      <c r="L234">
        <f t="shared" si="25"/>
        <v>0.12766666666666668</v>
      </c>
      <c r="M234">
        <f t="shared" si="26"/>
        <v>5.8125</v>
      </c>
      <c r="N234">
        <f t="shared" si="27"/>
        <v>5.0925925925925934</v>
      </c>
      <c r="O234">
        <f t="shared" si="28"/>
        <v>5.1333333333333328E-2</v>
      </c>
      <c r="P234">
        <f t="shared" si="29"/>
        <v>7.3666666666666686E-2</v>
      </c>
      <c r="Q234">
        <f t="shared" si="30"/>
        <v>1.6041666666666665</v>
      </c>
      <c r="R234">
        <f t="shared" si="31"/>
        <v>1.3641975308641978</v>
      </c>
    </row>
    <row r="235" spans="1:18" ht="15" x14ac:dyDescent="0.2">
      <c r="A235" s="510">
        <v>234</v>
      </c>
      <c r="B235" s="511" t="s">
        <v>1515</v>
      </c>
      <c r="C235" s="511">
        <v>25</v>
      </c>
      <c r="D235" s="511" t="s">
        <v>1538</v>
      </c>
      <c r="E235" s="511" t="s">
        <v>334</v>
      </c>
      <c r="F235" s="510">
        <v>5.79</v>
      </c>
      <c r="G235" s="510">
        <v>24.24</v>
      </c>
      <c r="H235" s="510">
        <v>0.26</v>
      </c>
      <c r="I235" s="510">
        <v>1.77</v>
      </c>
      <c r="J235" s="511" t="s">
        <v>1137</v>
      </c>
      <c r="K235">
        <f t="shared" si="24"/>
        <v>11.94</v>
      </c>
      <c r="L235">
        <f t="shared" si="25"/>
        <v>0.76333333333333331</v>
      </c>
      <c r="M235">
        <f t="shared" si="26"/>
        <v>4.1865284974093262</v>
      </c>
      <c r="N235">
        <f t="shared" si="27"/>
        <v>6.8076923076923075</v>
      </c>
      <c r="O235">
        <f t="shared" si="28"/>
        <v>6.1499999999999995</v>
      </c>
      <c r="P235">
        <f t="shared" si="29"/>
        <v>0.5033333333333333</v>
      </c>
      <c r="Q235">
        <f t="shared" si="30"/>
        <v>1.0621761658031088</v>
      </c>
      <c r="R235">
        <f t="shared" si="31"/>
        <v>1.9358974358974357</v>
      </c>
    </row>
    <row r="236" spans="1:18" ht="15" x14ac:dyDescent="0.2">
      <c r="A236" s="510">
        <v>235</v>
      </c>
      <c r="B236" s="511" t="s">
        <v>1515</v>
      </c>
      <c r="C236" s="511">
        <v>40</v>
      </c>
      <c r="D236" s="511" t="s">
        <v>1539</v>
      </c>
      <c r="E236" s="511" t="s">
        <v>334</v>
      </c>
      <c r="F236" s="510">
        <v>4.5599999999999996</v>
      </c>
      <c r="G236" s="510">
        <v>18.59</v>
      </c>
      <c r="H236" s="510">
        <v>0.15</v>
      </c>
      <c r="I236" s="510">
        <v>0.82</v>
      </c>
      <c r="J236" s="511" t="s">
        <v>1137</v>
      </c>
      <c r="K236">
        <f t="shared" si="24"/>
        <v>9.2366666666666664</v>
      </c>
      <c r="L236">
        <f t="shared" si="25"/>
        <v>0.37333333333333329</v>
      </c>
      <c r="M236">
        <f t="shared" si="26"/>
        <v>4.0767543859649127</v>
      </c>
      <c r="N236">
        <f t="shared" si="27"/>
        <v>5.4666666666666668</v>
      </c>
      <c r="O236">
        <f t="shared" si="28"/>
        <v>4.6766666666666667</v>
      </c>
      <c r="P236">
        <f t="shared" si="29"/>
        <v>0.2233333333333333</v>
      </c>
      <c r="Q236">
        <f t="shared" si="30"/>
        <v>1.0255847953216375</v>
      </c>
      <c r="R236">
        <f t="shared" si="31"/>
        <v>1.4888888888888887</v>
      </c>
    </row>
    <row r="237" spans="1:18" ht="15" x14ac:dyDescent="0.2">
      <c r="A237" s="510">
        <v>236</v>
      </c>
      <c r="B237" s="511" t="s">
        <v>1515</v>
      </c>
      <c r="C237" s="511">
        <v>25</v>
      </c>
      <c r="D237" s="511" t="s">
        <v>1540</v>
      </c>
      <c r="E237" s="511" t="s">
        <v>334</v>
      </c>
      <c r="F237" s="510">
        <v>3.55</v>
      </c>
      <c r="G237" s="510">
        <v>14.85</v>
      </c>
      <c r="H237" s="510">
        <v>0.4</v>
      </c>
      <c r="I237" s="510">
        <v>0.99</v>
      </c>
      <c r="J237" s="511" t="s">
        <v>1137</v>
      </c>
      <c r="K237">
        <f t="shared" si="24"/>
        <v>7.3166666666666664</v>
      </c>
      <c r="L237">
        <f t="shared" si="25"/>
        <v>0.59666666666666668</v>
      </c>
      <c r="M237">
        <f t="shared" si="26"/>
        <v>4.183098591549296</v>
      </c>
      <c r="N237">
        <f t="shared" si="27"/>
        <v>2.4749999999999996</v>
      </c>
      <c r="O237">
        <f t="shared" si="28"/>
        <v>3.7666666666666666</v>
      </c>
      <c r="P237">
        <f t="shared" si="29"/>
        <v>0.19666666666666666</v>
      </c>
      <c r="Q237">
        <f t="shared" si="30"/>
        <v>1.0610328638497653</v>
      </c>
      <c r="R237">
        <f t="shared" si="31"/>
        <v>0.49166666666666664</v>
      </c>
    </row>
    <row r="238" spans="1:18" ht="15" x14ac:dyDescent="0.2">
      <c r="A238" s="510">
        <v>237</v>
      </c>
      <c r="B238" s="511" t="s">
        <v>1515</v>
      </c>
      <c r="C238" s="511">
        <v>40</v>
      </c>
      <c r="D238" s="511" t="s">
        <v>1541</v>
      </c>
      <c r="E238" s="511" t="s">
        <v>334</v>
      </c>
      <c r="F238" s="510">
        <v>3.69</v>
      </c>
      <c r="G238" s="510">
        <v>14.33</v>
      </c>
      <c r="H238" s="510">
        <v>0.13</v>
      </c>
      <c r="I238" s="510">
        <v>0.78</v>
      </c>
      <c r="J238" s="511" t="s">
        <v>1137</v>
      </c>
      <c r="K238">
        <f t="shared" si="24"/>
        <v>7.2366666666666672</v>
      </c>
      <c r="L238">
        <f t="shared" si="25"/>
        <v>0.34666666666666668</v>
      </c>
      <c r="M238">
        <f t="shared" si="26"/>
        <v>3.883468834688347</v>
      </c>
      <c r="N238">
        <f t="shared" si="27"/>
        <v>6</v>
      </c>
      <c r="O238">
        <f t="shared" si="28"/>
        <v>3.5466666666666673</v>
      </c>
      <c r="P238">
        <f t="shared" si="29"/>
        <v>0.21666666666666667</v>
      </c>
      <c r="Q238">
        <f t="shared" si="30"/>
        <v>0.96115627822944916</v>
      </c>
      <c r="R238">
        <f t="shared" si="31"/>
        <v>1.6666666666666667</v>
      </c>
    </row>
    <row r="239" spans="1:18" ht="15" x14ac:dyDescent="0.2">
      <c r="A239" s="510">
        <v>238</v>
      </c>
      <c r="B239" s="511" t="s">
        <v>1542</v>
      </c>
      <c r="C239" s="511">
        <v>250</v>
      </c>
      <c r="D239" s="511" t="s">
        <v>1543</v>
      </c>
      <c r="E239" s="511" t="s">
        <v>334</v>
      </c>
      <c r="F239" s="510">
        <v>0.122</v>
      </c>
      <c r="G239" s="510">
        <v>0.82399999999999995</v>
      </c>
      <c r="H239" s="510">
        <v>2.1999999999999999E-2</v>
      </c>
      <c r="I239" s="510">
        <v>0.09</v>
      </c>
      <c r="J239" s="511" t="s">
        <v>1137</v>
      </c>
      <c r="K239">
        <f t="shared" si="24"/>
        <v>0.35600000000000004</v>
      </c>
      <c r="L239">
        <f t="shared" si="25"/>
        <v>4.4666666666666667E-2</v>
      </c>
      <c r="M239">
        <f t="shared" si="26"/>
        <v>6.7540983606557372</v>
      </c>
      <c r="N239">
        <f t="shared" si="27"/>
        <v>4.0909090909090908</v>
      </c>
      <c r="O239">
        <f t="shared" si="28"/>
        <v>0.23400000000000004</v>
      </c>
      <c r="P239">
        <f t="shared" si="29"/>
        <v>2.2666666666666668E-2</v>
      </c>
      <c r="Q239">
        <f t="shared" si="30"/>
        <v>1.9180327868852463</v>
      </c>
      <c r="R239">
        <f t="shared" si="31"/>
        <v>1.0303030303030305</v>
      </c>
    </row>
    <row r="240" spans="1:18" ht="15" x14ac:dyDescent="0.2">
      <c r="A240" s="510">
        <v>239</v>
      </c>
      <c r="B240" s="511" t="s">
        <v>1542</v>
      </c>
      <c r="C240" s="511">
        <v>400</v>
      </c>
      <c r="D240" s="511" t="s">
        <v>1544</v>
      </c>
      <c r="E240" s="511" t="s">
        <v>334</v>
      </c>
      <c r="F240" s="510">
        <v>0.122</v>
      </c>
      <c r="G240" s="510">
        <v>0.82399999999999995</v>
      </c>
      <c r="H240" s="510">
        <v>2.1999999999999999E-2</v>
      </c>
      <c r="I240" s="510">
        <v>0.09</v>
      </c>
      <c r="J240" s="511" t="s">
        <v>1137</v>
      </c>
      <c r="K240">
        <f t="shared" si="24"/>
        <v>0.35600000000000004</v>
      </c>
      <c r="L240">
        <f t="shared" si="25"/>
        <v>4.4666666666666667E-2</v>
      </c>
      <c r="M240">
        <f t="shared" si="26"/>
        <v>6.7540983606557372</v>
      </c>
      <c r="N240">
        <f t="shared" si="27"/>
        <v>4.0909090909090908</v>
      </c>
      <c r="O240">
        <f t="shared" si="28"/>
        <v>0.23400000000000004</v>
      </c>
      <c r="P240">
        <f t="shared" si="29"/>
        <v>2.2666666666666668E-2</v>
      </c>
      <c r="Q240">
        <f t="shared" si="30"/>
        <v>1.9180327868852463</v>
      </c>
      <c r="R240">
        <f t="shared" si="31"/>
        <v>1.0303030303030305</v>
      </c>
    </row>
    <row r="241" spans="1:18" ht="15" x14ac:dyDescent="0.2">
      <c r="A241" s="510">
        <v>240</v>
      </c>
      <c r="B241" s="511" t="s">
        <v>1542</v>
      </c>
      <c r="C241" s="511">
        <v>630</v>
      </c>
      <c r="D241" s="511" t="s">
        <v>1545</v>
      </c>
      <c r="E241" s="511" t="s">
        <v>334</v>
      </c>
      <c r="F241" s="510">
        <v>8.9599999999999999E-2</v>
      </c>
      <c r="G241" s="510">
        <v>0.627</v>
      </c>
      <c r="H241" s="510">
        <v>3.2000000000000001E-2</v>
      </c>
      <c r="I241" s="510">
        <v>0.128</v>
      </c>
      <c r="J241" s="511" t="s">
        <v>1137</v>
      </c>
      <c r="K241">
        <f t="shared" si="24"/>
        <v>0.26873333333333332</v>
      </c>
      <c r="L241">
        <f t="shared" si="25"/>
        <v>6.4000000000000001E-2</v>
      </c>
      <c r="M241">
        <f t="shared" si="26"/>
        <v>6.9977678571428577</v>
      </c>
      <c r="N241">
        <f t="shared" si="27"/>
        <v>4</v>
      </c>
      <c r="O241">
        <f t="shared" si="28"/>
        <v>0.17913333333333331</v>
      </c>
      <c r="P241">
        <f t="shared" si="29"/>
        <v>3.2000000000000001E-2</v>
      </c>
      <c r="Q241">
        <f t="shared" si="30"/>
        <v>1.9992559523809521</v>
      </c>
      <c r="R241">
        <f t="shared" si="31"/>
        <v>1</v>
      </c>
    </row>
    <row r="242" spans="1:18" ht="15" x14ac:dyDescent="0.2">
      <c r="A242" s="510">
        <v>241</v>
      </c>
      <c r="B242" s="511" t="s">
        <v>1542</v>
      </c>
      <c r="C242" s="511">
        <v>800</v>
      </c>
      <c r="D242" s="511" t="s">
        <v>1546</v>
      </c>
      <c r="E242" s="511" t="s">
        <v>334</v>
      </c>
      <c r="F242" s="510">
        <v>7.0499999999999993E-2</v>
      </c>
      <c r="G242" s="510">
        <v>0.52600000000000002</v>
      </c>
      <c r="H242" s="510">
        <v>2.7E-2</v>
      </c>
      <c r="I242" s="510">
        <v>0.11</v>
      </c>
      <c r="J242" s="511" t="s">
        <v>1137</v>
      </c>
      <c r="K242">
        <f t="shared" si="24"/>
        <v>0.22233333333333336</v>
      </c>
      <c r="L242">
        <f t="shared" si="25"/>
        <v>5.4666666666666669E-2</v>
      </c>
      <c r="M242">
        <f t="shared" si="26"/>
        <v>7.4609929078014199</v>
      </c>
      <c r="N242">
        <f t="shared" si="27"/>
        <v>4.0740740740740744</v>
      </c>
      <c r="O242">
        <f t="shared" si="28"/>
        <v>0.15183333333333338</v>
      </c>
      <c r="P242">
        <f t="shared" si="29"/>
        <v>2.7666666666666669E-2</v>
      </c>
      <c r="Q242">
        <f t="shared" si="30"/>
        <v>2.1536643026004736</v>
      </c>
      <c r="R242">
        <f t="shared" si="31"/>
        <v>1.0246913580246915</v>
      </c>
    </row>
    <row r="243" spans="1:18" ht="15" x14ac:dyDescent="0.2">
      <c r="A243" s="510">
        <v>242</v>
      </c>
      <c r="B243" s="511" t="s">
        <v>1542</v>
      </c>
      <c r="C243" s="511">
        <v>1000</v>
      </c>
      <c r="D243" s="511" t="s">
        <v>1547</v>
      </c>
      <c r="E243" s="511" t="s">
        <v>334</v>
      </c>
      <c r="F243" s="510">
        <v>5.5500000000000001E-2</v>
      </c>
      <c r="G243" s="510">
        <v>0.375</v>
      </c>
      <c r="H243" s="510">
        <v>1.7999999999999999E-2</v>
      </c>
      <c r="I243" s="510">
        <v>7.1999999999999995E-2</v>
      </c>
      <c r="J243" s="511" t="s">
        <v>1137</v>
      </c>
      <c r="K243">
        <f t="shared" si="24"/>
        <v>0.16200000000000001</v>
      </c>
      <c r="L243">
        <f t="shared" si="25"/>
        <v>3.5999999999999997E-2</v>
      </c>
      <c r="M243">
        <f t="shared" si="26"/>
        <v>6.756756756756757</v>
      </c>
      <c r="N243">
        <f t="shared" si="27"/>
        <v>4</v>
      </c>
      <c r="O243">
        <f t="shared" si="28"/>
        <v>0.10650000000000001</v>
      </c>
      <c r="P243">
        <f t="shared" si="29"/>
        <v>1.7999999999999999E-2</v>
      </c>
      <c r="Q243">
        <f t="shared" si="30"/>
        <v>1.9189189189189191</v>
      </c>
      <c r="R243">
        <f t="shared" si="31"/>
        <v>1</v>
      </c>
    </row>
    <row r="244" spans="1:18" ht="15" x14ac:dyDescent="0.2">
      <c r="A244" s="510">
        <v>243</v>
      </c>
      <c r="B244" s="511" t="s">
        <v>1542</v>
      </c>
      <c r="C244" s="511">
        <v>1250</v>
      </c>
      <c r="D244" s="511" t="s">
        <v>1548</v>
      </c>
      <c r="E244" s="511" t="s">
        <v>334</v>
      </c>
      <c r="F244" s="510">
        <v>4.1200000000000001E-2</v>
      </c>
      <c r="G244" s="510">
        <v>0.28799999999999998</v>
      </c>
      <c r="H244" s="510">
        <v>2.1000000000000001E-2</v>
      </c>
      <c r="I244" s="510">
        <v>8.3000000000000004E-2</v>
      </c>
      <c r="J244" s="511" t="s">
        <v>1137</v>
      </c>
      <c r="K244">
        <f t="shared" si="24"/>
        <v>0.12346666666666666</v>
      </c>
      <c r="L244">
        <f t="shared" si="25"/>
        <v>4.1666666666666664E-2</v>
      </c>
      <c r="M244">
        <f t="shared" si="26"/>
        <v>6.9902912621359219</v>
      </c>
      <c r="N244">
        <f t="shared" si="27"/>
        <v>3.9523809523809526</v>
      </c>
      <c r="O244">
        <f t="shared" si="28"/>
        <v>8.2266666666666655E-2</v>
      </c>
      <c r="P244">
        <f t="shared" si="29"/>
        <v>2.0666666666666663E-2</v>
      </c>
      <c r="Q244">
        <f t="shared" si="30"/>
        <v>1.9967637540453071</v>
      </c>
      <c r="R244">
        <f t="shared" si="31"/>
        <v>0.98412698412698385</v>
      </c>
    </row>
    <row r="245" spans="1:18" ht="15" x14ac:dyDescent="0.2">
      <c r="A245" s="510">
        <v>244</v>
      </c>
      <c r="B245" s="511" t="s">
        <v>1542</v>
      </c>
      <c r="C245" s="511">
        <v>1350</v>
      </c>
      <c r="D245" s="511" t="s">
        <v>1549</v>
      </c>
      <c r="E245" s="511" t="s">
        <v>334</v>
      </c>
      <c r="F245" s="510">
        <v>4.0500000000000001E-2</v>
      </c>
      <c r="G245" s="510">
        <v>0.28399999999999997</v>
      </c>
      <c r="H245" s="510">
        <v>1.7999999999999999E-2</v>
      </c>
      <c r="I245" s="510">
        <v>7.2999999999999995E-2</v>
      </c>
      <c r="J245" s="511" t="s">
        <v>1137</v>
      </c>
      <c r="K245">
        <f t="shared" si="24"/>
        <v>0.12166666666666666</v>
      </c>
      <c r="L245">
        <f t="shared" si="25"/>
        <v>3.6333333333333329E-2</v>
      </c>
      <c r="M245">
        <f t="shared" si="26"/>
        <v>7.0123456790123448</v>
      </c>
      <c r="N245">
        <f t="shared" si="27"/>
        <v>4.0555555555555554</v>
      </c>
      <c r="O245">
        <f t="shared" si="28"/>
        <v>8.1166666666666665E-2</v>
      </c>
      <c r="P245">
        <f t="shared" si="29"/>
        <v>1.833333333333333E-2</v>
      </c>
      <c r="Q245">
        <f t="shared" si="30"/>
        <v>2.0041152263374484</v>
      </c>
      <c r="R245">
        <f t="shared" si="31"/>
        <v>1.0185185185185184</v>
      </c>
    </row>
    <row r="246" spans="1:18" ht="15" x14ac:dyDescent="0.2">
      <c r="A246" s="510">
        <v>245</v>
      </c>
      <c r="B246" s="511" t="s">
        <v>1542</v>
      </c>
      <c r="C246" s="511">
        <v>1600</v>
      </c>
      <c r="D246" s="511" t="s">
        <v>1550</v>
      </c>
      <c r="E246" s="511" t="s">
        <v>334</v>
      </c>
      <c r="F246" s="510">
        <v>3.2099999999999997E-2</v>
      </c>
      <c r="G246" s="510">
        <v>0.24</v>
      </c>
      <c r="H246" s="510">
        <v>1.7000000000000001E-2</v>
      </c>
      <c r="I246" s="510">
        <v>6.6000000000000003E-2</v>
      </c>
      <c r="J246" s="511" t="s">
        <v>1137</v>
      </c>
      <c r="K246">
        <f t="shared" si="24"/>
        <v>0.10139999999999999</v>
      </c>
      <c r="L246">
        <f t="shared" si="25"/>
        <v>3.3333333333333333E-2</v>
      </c>
      <c r="M246">
        <f t="shared" si="26"/>
        <v>7.4766355140186924</v>
      </c>
      <c r="N246">
        <f t="shared" si="27"/>
        <v>3.8823529411764706</v>
      </c>
      <c r="O246">
        <f t="shared" si="28"/>
        <v>6.93E-2</v>
      </c>
      <c r="P246">
        <f t="shared" si="29"/>
        <v>1.6333333333333332E-2</v>
      </c>
      <c r="Q246">
        <f t="shared" si="30"/>
        <v>2.1588785046728973</v>
      </c>
      <c r="R246">
        <f t="shared" si="31"/>
        <v>0.96078431372549</v>
      </c>
    </row>
    <row r="247" spans="1:18" ht="15" x14ac:dyDescent="0.2">
      <c r="A247" s="510">
        <v>246</v>
      </c>
      <c r="B247" s="511" t="s">
        <v>1542</v>
      </c>
      <c r="C247" s="511">
        <v>2000</v>
      </c>
      <c r="D247" s="511" t="s">
        <v>1551</v>
      </c>
      <c r="E247" s="511" t="s">
        <v>334</v>
      </c>
      <c r="F247" s="510">
        <v>2.5000000000000001E-2</v>
      </c>
      <c r="G247" s="510">
        <v>0.17499999999999999</v>
      </c>
      <c r="H247" s="510">
        <v>1.4E-2</v>
      </c>
      <c r="I247" s="510">
        <v>5.7000000000000002E-2</v>
      </c>
      <c r="J247" s="511" t="s">
        <v>1137</v>
      </c>
      <c r="K247">
        <f t="shared" si="24"/>
        <v>7.4999999999999997E-2</v>
      </c>
      <c r="L247">
        <f t="shared" si="25"/>
        <v>2.8333333333333335E-2</v>
      </c>
      <c r="M247">
        <f t="shared" si="26"/>
        <v>6.9999999999999991</v>
      </c>
      <c r="N247">
        <f t="shared" si="27"/>
        <v>4.0714285714285712</v>
      </c>
      <c r="O247">
        <f t="shared" si="28"/>
        <v>4.9999999999999996E-2</v>
      </c>
      <c r="P247">
        <f t="shared" si="29"/>
        <v>1.4333333333333335E-2</v>
      </c>
      <c r="Q247">
        <f t="shared" si="30"/>
        <v>1.9999999999999998</v>
      </c>
      <c r="R247">
        <f t="shared" si="31"/>
        <v>1.0238095238095239</v>
      </c>
    </row>
    <row r="248" spans="1:18" ht="15" x14ac:dyDescent="0.2">
      <c r="A248" s="510">
        <v>247</v>
      </c>
      <c r="B248" s="511" t="s">
        <v>1542</v>
      </c>
      <c r="C248" s="511">
        <v>2500</v>
      </c>
      <c r="D248" s="511" t="s">
        <v>1552</v>
      </c>
      <c r="E248" s="511" t="s">
        <v>334</v>
      </c>
      <c r="F248" s="510">
        <v>1.8800000000000001E-2</v>
      </c>
      <c r="G248" s="510">
        <v>0.14000000000000001</v>
      </c>
      <c r="H248" s="510">
        <v>1.0999999999999999E-2</v>
      </c>
      <c r="I248" s="510">
        <v>4.2999999999999997E-2</v>
      </c>
      <c r="J248" s="511" t="s">
        <v>1137</v>
      </c>
      <c r="K248">
        <f t="shared" si="24"/>
        <v>5.9200000000000003E-2</v>
      </c>
      <c r="L248">
        <f t="shared" si="25"/>
        <v>2.1666666666666667E-2</v>
      </c>
      <c r="M248">
        <f t="shared" si="26"/>
        <v>7.4468085106382986</v>
      </c>
      <c r="N248">
        <f t="shared" si="27"/>
        <v>3.9090909090909092</v>
      </c>
      <c r="O248">
        <f t="shared" si="28"/>
        <v>4.0400000000000005E-2</v>
      </c>
      <c r="P248">
        <f t="shared" si="29"/>
        <v>1.0666666666666668E-2</v>
      </c>
      <c r="Q248">
        <f t="shared" si="30"/>
        <v>2.1489361702127661</v>
      </c>
      <c r="R248">
        <f t="shared" si="31"/>
        <v>0.96969696969696983</v>
      </c>
    </row>
    <row r="249" spans="1:18" ht="15" x14ac:dyDescent="0.2">
      <c r="A249" s="510">
        <v>248</v>
      </c>
      <c r="B249" s="511" t="s">
        <v>1542</v>
      </c>
      <c r="C249" s="511">
        <v>3150</v>
      </c>
      <c r="D249" s="511" t="s">
        <v>1553</v>
      </c>
      <c r="E249" s="511" t="s">
        <v>334</v>
      </c>
      <c r="F249" s="510">
        <v>1.44E-2</v>
      </c>
      <c r="G249" s="510">
        <v>0.10100000000000001</v>
      </c>
      <c r="H249" s="510">
        <v>0.01</v>
      </c>
      <c r="I249" s="510">
        <v>3.7999999999999999E-2</v>
      </c>
      <c r="J249" s="511" t="s">
        <v>1137</v>
      </c>
      <c r="K249">
        <f t="shared" si="24"/>
        <v>4.3266666666666669E-2</v>
      </c>
      <c r="L249">
        <f t="shared" si="25"/>
        <v>1.9333333333333331E-2</v>
      </c>
      <c r="M249">
        <f t="shared" si="26"/>
        <v>7.0138888888888893</v>
      </c>
      <c r="N249">
        <f t="shared" si="27"/>
        <v>3.8</v>
      </c>
      <c r="O249">
        <f t="shared" si="28"/>
        <v>2.8866666666666669E-2</v>
      </c>
      <c r="P249">
        <f t="shared" si="29"/>
        <v>9.3333333333333306E-3</v>
      </c>
      <c r="Q249">
        <f t="shared" si="30"/>
        <v>2.0046296296296298</v>
      </c>
      <c r="R249">
        <f t="shared" si="31"/>
        <v>0.93333333333333302</v>
      </c>
    </row>
    <row r="250" spans="1:18" ht="15" x14ac:dyDescent="0.2">
      <c r="A250" s="510">
        <v>249</v>
      </c>
      <c r="B250" s="511" t="s">
        <v>1542</v>
      </c>
      <c r="C250" s="511">
        <v>3800</v>
      </c>
      <c r="D250" s="511" t="s">
        <v>1554</v>
      </c>
      <c r="E250" s="511" t="s">
        <v>334</v>
      </c>
      <c r="F250" s="510">
        <v>1.24E-2</v>
      </c>
      <c r="G250" s="510">
        <v>8.6999999999999994E-2</v>
      </c>
      <c r="H250" s="510">
        <v>7.0000000000000001E-3</v>
      </c>
      <c r="I250" s="510">
        <v>2.5999999999999999E-2</v>
      </c>
      <c r="J250" s="511" t="s">
        <v>1137</v>
      </c>
      <c r="K250">
        <f t="shared" si="24"/>
        <v>3.7266666666666663E-2</v>
      </c>
      <c r="L250">
        <f t="shared" si="25"/>
        <v>1.3333333333333334E-2</v>
      </c>
      <c r="M250">
        <f t="shared" si="26"/>
        <v>7.0161290322580641</v>
      </c>
      <c r="N250">
        <f t="shared" si="27"/>
        <v>3.714285714285714</v>
      </c>
      <c r="O250">
        <f t="shared" si="28"/>
        <v>2.4866666666666662E-2</v>
      </c>
      <c r="P250">
        <f t="shared" si="29"/>
        <v>6.333333333333334E-3</v>
      </c>
      <c r="Q250">
        <f t="shared" si="30"/>
        <v>2.0053763440860211</v>
      </c>
      <c r="R250">
        <f t="shared" si="31"/>
        <v>0.90476190476190488</v>
      </c>
    </row>
    <row r="251" spans="1:18" ht="15" x14ac:dyDescent="0.2">
      <c r="A251" s="510">
        <v>250</v>
      </c>
      <c r="B251" s="511" t="s">
        <v>1542</v>
      </c>
      <c r="C251" s="511">
        <v>4000</v>
      </c>
      <c r="D251" s="511" t="s">
        <v>1555</v>
      </c>
      <c r="E251" s="511" t="s">
        <v>334</v>
      </c>
      <c r="F251" s="510">
        <v>1.17E-2</v>
      </c>
      <c r="G251" s="510">
        <v>8.2000000000000003E-2</v>
      </c>
      <c r="H251" s="510">
        <v>6.0000000000000001E-3</v>
      </c>
      <c r="I251" s="510">
        <v>2.5000000000000001E-2</v>
      </c>
      <c r="J251" s="511" t="s">
        <v>1137</v>
      </c>
      <c r="K251">
        <f t="shared" si="24"/>
        <v>3.5133333333333336E-2</v>
      </c>
      <c r="L251">
        <f t="shared" si="25"/>
        <v>1.2333333333333335E-2</v>
      </c>
      <c r="M251">
        <f t="shared" si="26"/>
        <v>7.0085470085470085</v>
      </c>
      <c r="N251">
        <f t="shared" si="27"/>
        <v>4.166666666666667</v>
      </c>
      <c r="O251">
        <f t="shared" si="28"/>
        <v>2.3433333333333334E-2</v>
      </c>
      <c r="P251">
        <f t="shared" si="29"/>
        <v>6.3333333333333349E-3</v>
      </c>
      <c r="Q251">
        <f t="shared" si="30"/>
        <v>2.0028490028490027</v>
      </c>
      <c r="R251">
        <f t="shared" si="31"/>
        <v>1.0555555555555558</v>
      </c>
    </row>
    <row r="252" spans="1:18" ht="15" x14ac:dyDescent="0.2">
      <c r="A252" s="510">
        <v>251</v>
      </c>
      <c r="B252" s="511" t="s">
        <v>1542</v>
      </c>
      <c r="C252" s="511">
        <v>4500</v>
      </c>
      <c r="D252" s="511" t="s">
        <v>1556</v>
      </c>
      <c r="E252" s="511" t="s">
        <v>334</v>
      </c>
      <c r="F252" s="510">
        <v>9.4000000000000004E-3</v>
      </c>
      <c r="G252" s="510">
        <v>6.6000000000000003E-2</v>
      </c>
      <c r="H252" s="510">
        <v>5.0000000000000001E-3</v>
      </c>
      <c r="I252" s="510">
        <v>2.1999999999999999E-2</v>
      </c>
      <c r="J252" s="511" t="s">
        <v>1137</v>
      </c>
      <c r="K252">
        <f t="shared" si="24"/>
        <v>2.8266666666666666E-2</v>
      </c>
      <c r="L252">
        <f t="shared" si="25"/>
        <v>1.0666666666666666E-2</v>
      </c>
      <c r="M252">
        <f t="shared" si="26"/>
        <v>7.0212765957446805</v>
      </c>
      <c r="N252">
        <f t="shared" si="27"/>
        <v>4.3999999999999995</v>
      </c>
      <c r="O252">
        <f t="shared" si="28"/>
        <v>1.8866666666666664E-2</v>
      </c>
      <c r="P252">
        <f t="shared" si="29"/>
        <v>5.6666666666666662E-3</v>
      </c>
      <c r="Q252">
        <f t="shared" si="30"/>
        <v>2.0070921985815597</v>
      </c>
      <c r="R252">
        <f t="shared" si="31"/>
        <v>1.1333333333333333</v>
      </c>
    </row>
    <row r="253" spans="1:18" ht="15" x14ac:dyDescent="0.2">
      <c r="A253" s="510">
        <v>252</v>
      </c>
      <c r="B253" s="511" t="s">
        <v>1542</v>
      </c>
      <c r="C253" s="511">
        <v>5000</v>
      </c>
      <c r="D253" s="511" t="s">
        <v>1557</v>
      </c>
      <c r="E253" s="511" t="s">
        <v>334</v>
      </c>
      <c r="F253" s="510">
        <v>8.6999999999999994E-3</v>
      </c>
      <c r="G253" s="510">
        <v>6.0999999999999999E-2</v>
      </c>
      <c r="H253" s="510">
        <v>5.0000000000000001E-3</v>
      </c>
      <c r="I253" s="510">
        <v>0.02</v>
      </c>
      <c r="J253" s="511" t="s">
        <v>1137</v>
      </c>
      <c r="K253">
        <f t="shared" si="24"/>
        <v>2.6133333333333331E-2</v>
      </c>
      <c r="L253">
        <f t="shared" si="25"/>
        <v>0.01</v>
      </c>
      <c r="M253">
        <f t="shared" si="26"/>
        <v>7.0114942528735638</v>
      </c>
      <c r="N253">
        <f t="shared" si="27"/>
        <v>4</v>
      </c>
      <c r="O253">
        <f t="shared" si="28"/>
        <v>1.7433333333333332E-2</v>
      </c>
      <c r="P253">
        <f t="shared" si="29"/>
        <v>5.0000000000000001E-3</v>
      </c>
      <c r="Q253">
        <f t="shared" si="30"/>
        <v>2.0038314176245211</v>
      </c>
      <c r="R253">
        <f t="shared" si="31"/>
        <v>1</v>
      </c>
    </row>
    <row r="254" spans="1:18" ht="15" x14ac:dyDescent="0.2">
      <c r="A254" s="510">
        <v>253</v>
      </c>
      <c r="B254" s="511" t="s">
        <v>1542</v>
      </c>
      <c r="C254" s="511">
        <v>100</v>
      </c>
      <c r="D254" s="511" t="s">
        <v>1558</v>
      </c>
      <c r="E254" s="511" t="s">
        <v>64</v>
      </c>
      <c r="F254" s="510">
        <v>0.17130000000000001</v>
      </c>
      <c r="G254" s="510">
        <v>1.1990000000000001</v>
      </c>
      <c r="H254" s="510">
        <v>3.5000000000000003E-2</v>
      </c>
      <c r="I254" s="510">
        <v>0.14099999999999999</v>
      </c>
      <c r="J254" s="511" t="s">
        <v>1137</v>
      </c>
      <c r="K254">
        <f t="shared" si="24"/>
        <v>0.51386666666666669</v>
      </c>
      <c r="L254">
        <f t="shared" si="25"/>
        <v>7.0333333333333331E-2</v>
      </c>
      <c r="M254">
        <f t="shared" si="26"/>
        <v>6.9994162288382951</v>
      </c>
      <c r="N254">
        <f t="shared" si="27"/>
        <v>4.0285714285714276</v>
      </c>
      <c r="O254">
        <f t="shared" si="28"/>
        <v>0.34256666666666669</v>
      </c>
      <c r="P254">
        <f t="shared" si="29"/>
        <v>3.5333333333333328E-2</v>
      </c>
      <c r="Q254">
        <f t="shared" si="30"/>
        <v>1.9998054096127651</v>
      </c>
      <c r="R254">
        <f t="shared" si="31"/>
        <v>1.0095238095238093</v>
      </c>
    </row>
    <row r="255" spans="1:18" ht="15" x14ac:dyDescent="0.2">
      <c r="A255" s="510">
        <v>254</v>
      </c>
      <c r="B255" s="511" t="s">
        <v>1542</v>
      </c>
      <c r="C255" s="511">
        <v>160</v>
      </c>
      <c r="D255" s="511" t="s">
        <v>1559</v>
      </c>
      <c r="E255" s="511" t="s">
        <v>64</v>
      </c>
      <c r="F255" s="510">
        <v>0.17130000000000001</v>
      </c>
      <c r="G255" s="510">
        <v>0.19900000000000001</v>
      </c>
      <c r="H255" s="510">
        <v>3.5000000000000003E-2</v>
      </c>
      <c r="I255" s="510">
        <v>0.14099999999999999</v>
      </c>
      <c r="J255" s="511" t="s">
        <v>1137</v>
      </c>
      <c r="K255">
        <f t="shared" si="24"/>
        <v>0.18053333333333335</v>
      </c>
      <c r="L255">
        <f t="shared" si="25"/>
        <v>7.0333333333333331E-2</v>
      </c>
      <c r="M255">
        <f t="shared" si="26"/>
        <v>1.1617046117921774</v>
      </c>
      <c r="N255">
        <f t="shared" si="27"/>
        <v>4.0285714285714276</v>
      </c>
      <c r="O255">
        <f t="shared" si="28"/>
        <v>9.2333333333333434E-3</v>
      </c>
      <c r="P255">
        <f t="shared" si="29"/>
        <v>3.5333333333333328E-2</v>
      </c>
      <c r="Q255">
        <f t="shared" si="30"/>
        <v>5.3901537264059211E-2</v>
      </c>
      <c r="R255">
        <f t="shared" si="31"/>
        <v>1.0095238095238093</v>
      </c>
    </row>
    <row r="256" spans="1:18" ht="15" x14ac:dyDescent="0.2">
      <c r="A256" s="510">
        <v>255</v>
      </c>
      <c r="B256" s="511" t="s">
        <v>1542</v>
      </c>
      <c r="C256" s="511">
        <v>200</v>
      </c>
      <c r="D256" s="511" t="s">
        <v>1560</v>
      </c>
      <c r="E256" s="511" t="s">
        <v>64</v>
      </c>
      <c r="F256" s="510">
        <v>0.17130000000000001</v>
      </c>
      <c r="G256" s="510">
        <v>1.1990000000000001</v>
      </c>
      <c r="H256" s="510">
        <v>3.5000000000000003E-2</v>
      </c>
      <c r="I256" s="510">
        <v>0.14099999999999999</v>
      </c>
      <c r="J256" s="511" t="s">
        <v>1137</v>
      </c>
      <c r="K256">
        <f t="shared" si="24"/>
        <v>0.51386666666666669</v>
      </c>
      <c r="L256">
        <f t="shared" si="25"/>
        <v>7.0333333333333331E-2</v>
      </c>
      <c r="M256">
        <f t="shared" si="26"/>
        <v>6.9994162288382951</v>
      </c>
      <c r="N256">
        <f t="shared" si="27"/>
        <v>4.0285714285714276</v>
      </c>
      <c r="O256">
        <f t="shared" si="28"/>
        <v>0.34256666666666669</v>
      </c>
      <c r="P256">
        <f t="shared" si="29"/>
        <v>3.5333333333333328E-2</v>
      </c>
      <c r="Q256">
        <f t="shared" si="30"/>
        <v>1.9998054096127651</v>
      </c>
      <c r="R256">
        <f t="shared" si="31"/>
        <v>1.0095238095238093</v>
      </c>
    </row>
    <row r="257" spans="1:18" ht="15" x14ac:dyDescent="0.2">
      <c r="A257" s="510">
        <v>256</v>
      </c>
      <c r="B257" s="511" t="s">
        <v>1542</v>
      </c>
      <c r="C257" s="511">
        <v>250</v>
      </c>
      <c r="D257" s="511" t="s">
        <v>1561</v>
      </c>
      <c r="E257" s="511" t="s">
        <v>64</v>
      </c>
      <c r="F257" s="510">
        <v>0.17130000000000001</v>
      </c>
      <c r="G257" s="510">
        <v>1.1990000000000001</v>
      </c>
      <c r="H257" s="510">
        <v>3.5000000000000003E-2</v>
      </c>
      <c r="I257" s="510">
        <v>0.14099999999999999</v>
      </c>
      <c r="J257" s="511" t="s">
        <v>1137</v>
      </c>
      <c r="K257">
        <f t="shared" si="24"/>
        <v>0.51386666666666669</v>
      </c>
      <c r="L257">
        <f t="shared" si="25"/>
        <v>7.0333333333333331E-2</v>
      </c>
      <c r="M257">
        <f t="shared" si="26"/>
        <v>6.9994162288382951</v>
      </c>
      <c r="N257">
        <f t="shared" si="27"/>
        <v>4.0285714285714276</v>
      </c>
      <c r="O257">
        <f t="shared" si="28"/>
        <v>0.34256666666666669</v>
      </c>
      <c r="P257">
        <f t="shared" si="29"/>
        <v>3.5333333333333328E-2</v>
      </c>
      <c r="Q257">
        <f t="shared" si="30"/>
        <v>1.9998054096127651</v>
      </c>
      <c r="R257">
        <f t="shared" si="31"/>
        <v>1.0095238095238093</v>
      </c>
    </row>
    <row r="258" spans="1:18" ht="15" x14ac:dyDescent="0.2">
      <c r="A258" s="510">
        <v>257</v>
      </c>
      <c r="B258" s="511" t="s">
        <v>1542</v>
      </c>
      <c r="C258" s="511">
        <v>400</v>
      </c>
      <c r="D258" s="511" t="s">
        <v>1562</v>
      </c>
      <c r="E258" s="511" t="s">
        <v>64</v>
      </c>
      <c r="F258" s="510">
        <v>0.12989999999999999</v>
      </c>
      <c r="G258" s="510">
        <v>0.90900000000000003</v>
      </c>
      <c r="H258" s="510">
        <v>0.03</v>
      </c>
      <c r="I258" s="510">
        <v>0.11799999999999999</v>
      </c>
      <c r="J258" s="511" t="s">
        <v>1137</v>
      </c>
      <c r="K258">
        <f t="shared" si="24"/>
        <v>0.3896</v>
      </c>
      <c r="L258">
        <f t="shared" si="25"/>
        <v>5.9333333333333328E-2</v>
      </c>
      <c r="M258">
        <f t="shared" si="26"/>
        <v>6.9976905311778301</v>
      </c>
      <c r="N258">
        <f t="shared" si="27"/>
        <v>3.9333333333333331</v>
      </c>
      <c r="O258">
        <f t="shared" si="28"/>
        <v>0.25970000000000004</v>
      </c>
      <c r="P258">
        <f t="shared" si="29"/>
        <v>2.9333333333333329E-2</v>
      </c>
      <c r="Q258">
        <f t="shared" si="30"/>
        <v>1.9992301770592769</v>
      </c>
      <c r="R258">
        <f t="shared" si="31"/>
        <v>0.97777777777777763</v>
      </c>
    </row>
    <row r="259" spans="1:18" ht="15" x14ac:dyDescent="0.2">
      <c r="A259" s="510">
        <v>258</v>
      </c>
      <c r="B259" s="511" t="s">
        <v>1542</v>
      </c>
      <c r="C259" s="511">
        <v>500</v>
      </c>
      <c r="D259" s="511" t="s">
        <v>1563</v>
      </c>
      <c r="E259" s="511" t="s">
        <v>64</v>
      </c>
      <c r="F259" s="510">
        <v>0.1053</v>
      </c>
      <c r="G259" s="510">
        <v>0.73699999999999999</v>
      </c>
      <c r="H259" s="510">
        <v>2.5999999999999999E-2</v>
      </c>
      <c r="I259" s="510">
        <v>0.10199999999999999</v>
      </c>
      <c r="J259" s="511" t="s">
        <v>1137</v>
      </c>
      <c r="K259">
        <f t="shared" ref="K259:K296" si="32">(2*F259+G259)/3</f>
        <v>0.31586666666666668</v>
      </c>
      <c r="L259">
        <f t="shared" ref="L259:L296" si="33">(2*H259+I259)/3</f>
        <v>5.1333333333333335E-2</v>
      </c>
      <c r="M259">
        <f t="shared" ref="M259:M296" si="34">G259/F259</f>
        <v>6.999050332383665</v>
      </c>
      <c r="N259">
        <f t="shared" ref="N259:N296" si="35">I259/H259</f>
        <v>3.9230769230769229</v>
      </c>
      <c r="O259">
        <f t="shared" ref="O259:O296" si="36">K259-F259</f>
        <v>0.21056666666666668</v>
      </c>
      <c r="P259">
        <f t="shared" ref="P259:P296" si="37">L259-H259</f>
        <v>2.5333333333333336E-2</v>
      </c>
      <c r="Q259">
        <f t="shared" ref="Q259:Q296" si="38">O259/F259</f>
        <v>1.9996834441278886</v>
      </c>
      <c r="R259">
        <f t="shared" ref="R259:R296" si="39">P259/H259</f>
        <v>0.97435897435897456</v>
      </c>
    </row>
    <row r="260" spans="1:18" ht="15" x14ac:dyDescent="0.2">
      <c r="A260" s="510">
        <v>259</v>
      </c>
      <c r="B260" s="511" t="s">
        <v>1542</v>
      </c>
      <c r="C260" s="511">
        <v>630</v>
      </c>
      <c r="D260" s="511" t="s">
        <v>1564</v>
      </c>
      <c r="E260" s="511" t="s">
        <v>64</v>
      </c>
      <c r="F260" s="510">
        <v>8.8999999999999996E-2</v>
      </c>
      <c r="G260" s="510">
        <v>0.623</v>
      </c>
      <c r="H260" s="510">
        <v>2.3E-2</v>
      </c>
      <c r="I260" s="510">
        <v>9.0999999999999998E-2</v>
      </c>
      <c r="J260" s="511" t="s">
        <v>1137</v>
      </c>
      <c r="K260">
        <f t="shared" si="32"/>
        <v>0.26699999999999996</v>
      </c>
      <c r="L260">
        <f t="shared" si="33"/>
        <v>4.5666666666666668E-2</v>
      </c>
      <c r="M260">
        <f t="shared" si="34"/>
        <v>7</v>
      </c>
      <c r="N260">
        <f t="shared" si="35"/>
        <v>3.9565217391304346</v>
      </c>
      <c r="O260">
        <f t="shared" si="36"/>
        <v>0.17799999999999996</v>
      </c>
      <c r="P260">
        <f t="shared" si="37"/>
        <v>2.2666666666666668E-2</v>
      </c>
      <c r="Q260">
        <f t="shared" si="38"/>
        <v>1.9999999999999998</v>
      </c>
      <c r="R260">
        <f t="shared" si="39"/>
        <v>0.98550724637681164</v>
      </c>
    </row>
    <row r="261" spans="1:18" ht="15" x14ac:dyDescent="0.2">
      <c r="A261" s="510">
        <v>260</v>
      </c>
      <c r="B261" s="511" t="s">
        <v>1542</v>
      </c>
      <c r="C261" s="511">
        <v>800</v>
      </c>
      <c r="D261" s="511" t="s">
        <v>1565</v>
      </c>
      <c r="E261" s="511" t="s">
        <v>64</v>
      </c>
      <c r="F261" s="510">
        <v>6.9000000000000006E-2</v>
      </c>
      <c r="G261" s="510">
        <v>0.48299999999999998</v>
      </c>
      <c r="H261" s="510">
        <v>1.9E-2</v>
      </c>
      <c r="I261" s="510">
        <v>7.5999999999999998E-2</v>
      </c>
      <c r="J261" s="511" t="s">
        <v>1137</v>
      </c>
      <c r="K261">
        <f t="shared" si="32"/>
        <v>0.20699999999999999</v>
      </c>
      <c r="L261">
        <f t="shared" si="33"/>
        <v>3.7999999999999999E-2</v>
      </c>
      <c r="M261">
        <f t="shared" si="34"/>
        <v>6.9999999999999991</v>
      </c>
      <c r="N261">
        <f t="shared" si="35"/>
        <v>4</v>
      </c>
      <c r="O261">
        <f t="shared" si="36"/>
        <v>0.13799999999999998</v>
      </c>
      <c r="P261">
        <f t="shared" si="37"/>
        <v>1.9E-2</v>
      </c>
      <c r="Q261">
        <f t="shared" si="38"/>
        <v>1.9999999999999996</v>
      </c>
      <c r="R261">
        <f t="shared" si="39"/>
        <v>1</v>
      </c>
    </row>
    <row r="262" spans="1:18" ht="15" x14ac:dyDescent="0.2">
      <c r="A262" s="510">
        <v>261</v>
      </c>
      <c r="B262" s="511" t="s">
        <v>1542</v>
      </c>
      <c r="C262" s="511">
        <v>1000</v>
      </c>
      <c r="D262" s="511" t="s">
        <v>1566</v>
      </c>
      <c r="E262" s="511" t="s">
        <v>64</v>
      </c>
      <c r="F262" s="510">
        <v>5.9700000000000003E-2</v>
      </c>
      <c r="G262" s="510">
        <v>0.41799999999999998</v>
      </c>
      <c r="H262" s="510">
        <v>1.7000000000000001E-2</v>
      </c>
      <c r="I262" s="510">
        <v>6.8000000000000005E-2</v>
      </c>
      <c r="J262" s="511" t="s">
        <v>1137</v>
      </c>
      <c r="K262">
        <f t="shared" si="32"/>
        <v>0.17913333333333334</v>
      </c>
      <c r="L262">
        <f t="shared" si="33"/>
        <v>3.4000000000000002E-2</v>
      </c>
      <c r="M262">
        <f t="shared" si="34"/>
        <v>7.0016750418760463</v>
      </c>
      <c r="N262">
        <f t="shared" si="35"/>
        <v>4</v>
      </c>
      <c r="O262">
        <f t="shared" si="36"/>
        <v>0.11943333333333334</v>
      </c>
      <c r="P262">
        <f t="shared" si="37"/>
        <v>1.7000000000000001E-2</v>
      </c>
      <c r="Q262">
        <f t="shared" si="38"/>
        <v>2.0005583472920154</v>
      </c>
      <c r="R262">
        <f t="shared" si="39"/>
        <v>1</v>
      </c>
    </row>
    <row r="263" spans="1:18" ht="15" x14ac:dyDescent="0.2">
      <c r="A263" s="510">
        <v>262</v>
      </c>
      <c r="B263" s="511" t="s">
        <v>1542</v>
      </c>
      <c r="C263" s="511">
        <v>1250</v>
      </c>
      <c r="D263" s="511" t="s">
        <v>1567</v>
      </c>
      <c r="E263" s="511" t="s">
        <v>64</v>
      </c>
      <c r="F263" s="510">
        <v>4.7600000000000003E-2</v>
      </c>
      <c r="G263" s="510">
        <v>0.35599999999999998</v>
      </c>
      <c r="H263" s="510">
        <v>1.4999999999999999E-2</v>
      </c>
      <c r="I263" s="510">
        <v>5.8000000000000003E-2</v>
      </c>
      <c r="J263" s="511" t="s">
        <v>1137</v>
      </c>
      <c r="K263">
        <f t="shared" si="32"/>
        <v>0.15040000000000001</v>
      </c>
      <c r="L263">
        <f t="shared" si="33"/>
        <v>2.9333333333333333E-2</v>
      </c>
      <c r="M263">
        <f t="shared" si="34"/>
        <v>7.4789915966386546</v>
      </c>
      <c r="N263">
        <f t="shared" si="35"/>
        <v>3.8666666666666671</v>
      </c>
      <c r="O263">
        <f t="shared" si="36"/>
        <v>0.1028</v>
      </c>
      <c r="P263">
        <f t="shared" si="37"/>
        <v>1.4333333333333333E-2</v>
      </c>
      <c r="Q263">
        <f t="shared" si="38"/>
        <v>2.1596638655462184</v>
      </c>
      <c r="R263">
        <f t="shared" si="39"/>
        <v>0.9555555555555556</v>
      </c>
    </row>
    <row r="264" spans="1:18" ht="15" x14ac:dyDescent="0.2">
      <c r="A264" s="510">
        <v>263</v>
      </c>
      <c r="B264" s="511" t="s">
        <v>1542</v>
      </c>
      <c r="C264" s="511">
        <v>1350</v>
      </c>
      <c r="D264" s="511" t="s">
        <v>1568</v>
      </c>
      <c r="E264" s="511" t="s">
        <v>64</v>
      </c>
      <c r="F264" s="510">
        <v>4.2999999999999997E-2</v>
      </c>
      <c r="G264" s="510">
        <v>0.30099999999999999</v>
      </c>
      <c r="H264" s="510">
        <v>1.4E-2</v>
      </c>
      <c r="I264" s="510">
        <v>5.3999999999999999E-2</v>
      </c>
      <c r="J264" s="511" t="s">
        <v>1137</v>
      </c>
      <c r="K264">
        <f t="shared" si="32"/>
        <v>0.129</v>
      </c>
      <c r="L264">
        <f t="shared" si="33"/>
        <v>2.7333333333333334E-2</v>
      </c>
      <c r="M264">
        <f t="shared" si="34"/>
        <v>7</v>
      </c>
      <c r="N264">
        <f t="shared" si="35"/>
        <v>3.8571428571428572</v>
      </c>
      <c r="O264">
        <f t="shared" si="36"/>
        <v>8.6000000000000007E-2</v>
      </c>
      <c r="P264">
        <f t="shared" si="37"/>
        <v>1.3333333333333334E-2</v>
      </c>
      <c r="Q264">
        <f t="shared" si="38"/>
        <v>2.0000000000000004</v>
      </c>
      <c r="R264">
        <f t="shared" si="39"/>
        <v>0.95238095238095244</v>
      </c>
    </row>
    <row r="265" spans="1:18" ht="15" x14ac:dyDescent="0.2">
      <c r="A265" s="510">
        <v>264</v>
      </c>
      <c r="B265" s="511" t="s">
        <v>1542</v>
      </c>
      <c r="C265" s="511">
        <v>1600</v>
      </c>
      <c r="D265" s="511" t="s">
        <v>1569</v>
      </c>
      <c r="E265" s="511" t="s">
        <v>64</v>
      </c>
      <c r="F265" s="510">
        <v>3.85E-2</v>
      </c>
      <c r="G265" s="510">
        <v>0.26900000000000002</v>
      </c>
      <c r="H265" s="510">
        <v>1.2999999999999999E-2</v>
      </c>
      <c r="I265" s="510">
        <v>0.05</v>
      </c>
      <c r="J265" s="511" t="s">
        <v>1137</v>
      </c>
      <c r="K265">
        <f t="shared" si="32"/>
        <v>0.11533333333333334</v>
      </c>
      <c r="L265">
        <f t="shared" si="33"/>
        <v>2.5333333333333333E-2</v>
      </c>
      <c r="M265">
        <f t="shared" si="34"/>
        <v>6.9870129870129878</v>
      </c>
      <c r="N265">
        <f t="shared" si="35"/>
        <v>3.8461538461538467</v>
      </c>
      <c r="O265">
        <f t="shared" si="36"/>
        <v>7.6833333333333337E-2</v>
      </c>
      <c r="P265">
        <f t="shared" si="37"/>
        <v>1.2333333333333333E-2</v>
      </c>
      <c r="Q265">
        <f t="shared" si="38"/>
        <v>1.9956709956709957</v>
      </c>
      <c r="R265">
        <f t="shared" si="39"/>
        <v>0.94871794871794879</v>
      </c>
    </row>
    <row r="266" spans="1:18" ht="15" x14ac:dyDescent="0.2">
      <c r="A266" s="510">
        <v>265</v>
      </c>
      <c r="B266" s="511" t="s">
        <v>1542</v>
      </c>
      <c r="C266" s="511">
        <v>2000</v>
      </c>
      <c r="D266" s="511" t="s">
        <v>1570</v>
      </c>
      <c r="E266" s="511" t="s">
        <v>64</v>
      </c>
      <c r="F266" s="510">
        <v>3.1699999999999999E-2</v>
      </c>
      <c r="G266" s="510">
        <v>0.222</v>
      </c>
      <c r="H266" s="510">
        <v>1.0999999999999999E-2</v>
      </c>
      <c r="I266" s="510">
        <v>4.3999999999999997E-2</v>
      </c>
      <c r="J266" s="511" t="s">
        <v>1137</v>
      </c>
      <c r="K266">
        <f t="shared" si="32"/>
        <v>9.5133333333333334E-2</v>
      </c>
      <c r="L266">
        <f t="shared" si="33"/>
        <v>2.2000000000000002E-2</v>
      </c>
      <c r="M266">
        <f t="shared" si="34"/>
        <v>7.0031545741324921</v>
      </c>
      <c r="N266">
        <f t="shared" si="35"/>
        <v>4</v>
      </c>
      <c r="O266">
        <f t="shared" si="36"/>
        <v>6.3433333333333342E-2</v>
      </c>
      <c r="P266">
        <f t="shared" si="37"/>
        <v>1.1000000000000003E-2</v>
      </c>
      <c r="Q266">
        <f t="shared" si="38"/>
        <v>2.0010515247108311</v>
      </c>
      <c r="R266">
        <f t="shared" si="39"/>
        <v>1.0000000000000002</v>
      </c>
    </row>
    <row r="267" spans="1:18" ht="15" x14ac:dyDescent="0.2">
      <c r="A267" s="510">
        <v>266</v>
      </c>
      <c r="B267" s="511" t="s">
        <v>1542</v>
      </c>
      <c r="C267" s="511">
        <v>2500</v>
      </c>
      <c r="D267" s="511" t="s">
        <v>1571</v>
      </c>
      <c r="E267" s="511" t="s">
        <v>64</v>
      </c>
      <c r="F267" s="510">
        <v>2.63E-2</v>
      </c>
      <c r="G267" s="510">
        <v>0.184</v>
      </c>
      <c r="H267" s="510">
        <v>0.01</v>
      </c>
      <c r="I267" s="510">
        <v>3.7999999999999999E-2</v>
      </c>
      <c r="J267" s="511" t="s">
        <v>1137</v>
      </c>
      <c r="K267">
        <f t="shared" si="32"/>
        <v>7.8866666666666668E-2</v>
      </c>
      <c r="L267">
        <f t="shared" si="33"/>
        <v>1.9333333333333331E-2</v>
      </c>
      <c r="M267">
        <f t="shared" si="34"/>
        <v>6.9961977186311781</v>
      </c>
      <c r="N267">
        <f t="shared" si="35"/>
        <v>3.8</v>
      </c>
      <c r="O267">
        <f t="shared" si="36"/>
        <v>5.2566666666666664E-2</v>
      </c>
      <c r="P267">
        <f t="shared" si="37"/>
        <v>9.3333333333333306E-3</v>
      </c>
      <c r="Q267">
        <f t="shared" si="38"/>
        <v>1.9987325728770595</v>
      </c>
      <c r="R267">
        <f t="shared" si="39"/>
        <v>0.93333333333333302</v>
      </c>
    </row>
    <row r="268" spans="1:18" ht="15" x14ac:dyDescent="0.2">
      <c r="A268" s="510">
        <v>267</v>
      </c>
      <c r="B268" s="511" t="s">
        <v>1542</v>
      </c>
      <c r="C268" s="511">
        <v>3150</v>
      </c>
      <c r="D268" s="511" t="s">
        <v>1572</v>
      </c>
      <c r="E268" s="511" t="s">
        <v>64</v>
      </c>
      <c r="F268" s="510">
        <v>1.7500000000000002E-2</v>
      </c>
      <c r="G268" s="510">
        <v>0.123</v>
      </c>
      <c r="H268" s="510">
        <v>6.0000000000000001E-3</v>
      </c>
      <c r="I268" s="510">
        <v>2.3E-2</v>
      </c>
      <c r="J268" s="511" t="s">
        <v>1137</v>
      </c>
      <c r="K268">
        <f t="shared" si="32"/>
        <v>5.2666666666666667E-2</v>
      </c>
      <c r="L268">
        <f t="shared" si="33"/>
        <v>1.1666666666666667E-2</v>
      </c>
      <c r="M268">
        <f t="shared" si="34"/>
        <v>7.0285714285714276</v>
      </c>
      <c r="N268">
        <f t="shared" si="35"/>
        <v>3.833333333333333</v>
      </c>
      <c r="O268">
        <f t="shared" si="36"/>
        <v>3.5166666666666666E-2</v>
      </c>
      <c r="P268">
        <f t="shared" si="37"/>
        <v>5.6666666666666671E-3</v>
      </c>
      <c r="Q268">
        <f t="shared" si="38"/>
        <v>2.009523809523809</v>
      </c>
      <c r="R268">
        <f t="shared" si="39"/>
        <v>0.94444444444444453</v>
      </c>
    </row>
    <row r="269" spans="1:18" ht="15" x14ac:dyDescent="0.2">
      <c r="A269" s="510">
        <v>268</v>
      </c>
      <c r="B269" s="511" t="s">
        <v>1542</v>
      </c>
      <c r="C269" s="511">
        <v>3800</v>
      </c>
      <c r="D269" s="511" t="s">
        <v>1573</v>
      </c>
      <c r="E269" s="511" t="s">
        <v>64</v>
      </c>
      <c r="F269" s="510">
        <v>1.43E-2</v>
      </c>
      <c r="G269" s="510">
        <v>0.1</v>
      </c>
      <c r="H269" s="510">
        <v>5.0000000000000001E-3</v>
      </c>
      <c r="I269" s="510">
        <v>0.02</v>
      </c>
      <c r="J269" s="511" t="s">
        <v>1137</v>
      </c>
      <c r="K269">
        <f t="shared" si="32"/>
        <v>4.2866666666666664E-2</v>
      </c>
      <c r="L269">
        <f t="shared" si="33"/>
        <v>0.01</v>
      </c>
      <c r="M269">
        <f t="shared" si="34"/>
        <v>6.9930069930069934</v>
      </c>
      <c r="N269">
        <f t="shared" si="35"/>
        <v>4</v>
      </c>
      <c r="O269">
        <f t="shared" si="36"/>
        <v>2.8566666666666664E-2</v>
      </c>
      <c r="P269">
        <f t="shared" si="37"/>
        <v>5.0000000000000001E-3</v>
      </c>
      <c r="Q269">
        <f t="shared" si="38"/>
        <v>1.9976689976689974</v>
      </c>
      <c r="R269">
        <f t="shared" si="39"/>
        <v>1</v>
      </c>
    </row>
    <row r="270" spans="1:18" ht="15" x14ac:dyDescent="0.2">
      <c r="A270" s="510">
        <v>269</v>
      </c>
      <c r="B270" s="511" t="s">
        <v>1542</v>
      </c>
      <c r="C270" s="511">
        <v>4000</v>
      </c>
      <c r="D270" s="511" t="s">
        <v>1574</v>
      </c>
      <c r="E270" s="511" t="s">
        <v>64</v>
      </c>
      <c r="F270" s="510">
        <v>1.26E-2</v>
      </c>
      <c r="G270" s="510">
        <v>8.7999999999999995E-2</v>
      </c>
      <c r="H270" s="510">
        <v>5.0000000000000001E-3</v>
      </c>
      <c r="I270" s="510">
        <v>1.9E-2</v>
      </c>
      <c r="J270" s="511" t="s">
        <v>1137</v>
      </c>
      <c r="K270">
        <f t="shared" si="32"/>
        <v>3.7733333333333334E-2</v>
      </c>
      <c r="L270">
        <f t="shared" si="33"/>
        <v>9.6666666666666654E-3</v>
      </c>
      <c r="M270">
        <f t="shared" si="34"/>
        <v>6.9841269841269833</v>
      </c>
      <c r="N270">
        <f t="shared" si="35"/>
        <v>3.8</v>
      </c>
      <c r="O270">
        <f t="shared" si="36"/>
        <v>2.5133333333333334E-2</v>
      </c>
      <c r="P270">
        <f t="shared" si="37"/>
        <v>4.6666666666666653E-3</v>
      </c>
      <c r="Q270">
        <f t="shared" si="38"/>
        <v>1.9947089947089947</v>
      </c>
      <c r="R270">
        <f t="shared" si="39"/>
        <v>0.93333333333333302</v>
      </c>
    </row>
    <row r="271" spans="1:18" ht="15" x14ac:dyDescent="0.2">
      <c r="A271" s="510">
        <v>270</v>
      </c>
      <c r="B271" s="511" t="s">
        <v>1575</v>
      </c>
      <c r="C271" s="511">
        <v>630</v>
      </c>
      <c r="D271" s="511" t="s">
        <v>1576</v>
      </c>
      <c r="E271" s="511" t="s">
        <v>64</v>
      </c>
      <c r="F271" s="510">
        <v>0.13980000000000001</v>
      </c>
      <c r="G271" s="510">
        <v>0.55900000000000005</v>
      </c>
      <c r="H271" s="510">
        <v>3.4000000000000002E-2</v>
      </c>
      <c r="I271" s="510">
        <v>0.13600000000000001</v>
      </c>
      <c r="J271" s="511" t="s">
        <v>1137</v>
      </c>
      <c r="K271">
        <f t="shared" si="32"/>
        <v>0.27953333333333336</v>
      </c>
      <c r="L271">
        <f t="shared" si="33"/>
        <v>6.8000000000000005E-2</v>
      </c>
      <c r="M271">
        <f t="shared" si="34"/>
        <v>3.9985693848354793</v>
      </c>
      <c r="N271">
        <f t="shared" si="35"/>
        <v>4</v>
      </c>
      <c r="O271">
        <f t="shared" si="36"/>
        <v>0.13973333333333335</v>
      </c>
      <c r="P271">
        <f t="shared" si="37"/>
        <v>3.4000000000000002E-2</v>
      </c>
      <c r="Q271">
        <f t="shared" si="38"/>
        <v>0.9995231282784931</v>
      </c>
      <c r="R271">
        <f t="shared" si="39"/>
        <v>1</v>
      </c>
    </row>
    <row r="272" spans="1:18" ht="15" x14ac:dyDescent="0.2">
      <c r="A272" s="510">
        <v>271</v>
      </c>
      <c r="B272" s="511" t="s">
        <v>1575</v>
      </c>
      <c r="C272" s="511">
        <v>800</v>
      </c>
      <c r="D272" s="511" t="s">
        <v>1577</v>
      </c>
      <c r="E272" s="511" t="s">
        <v>64</v>
      </c>
      <c r="F272" s="510">
        <v>7.9699999999999993E-2</v>
      </c>
      <c r="G272" s="510">
        <v>0.31900000000000001</v>
      </c>
      <c r="H272" s="510">
        <v>2.1999999999999999E-2</v>
      </c>
      <c r="I272" s="510">
        <v>8.6999999999999994E-2</v>
      </c>
      <c r="J272" s="511" t="s">
        <v>1137</v>
      </c>
      <c r="K272">
        <f t="shared" si="32"/>
        <v>0.15946666666666667</v>
      </c>
      <c r="L272">
        <f t="shared" si="33"/>
        <v>4.3666666666666666E-2</v>
      </c>
      <c r="M272">
        <f t="shared" si="34"/>
        <v>4.0025094102885825</v>
      </c>
      <c r="N272">
        <f t="shared" si="35"/>
        <v>3.9545454545454546</v>
      </c>
      <c r="O272">
        <f t="shared" si="36"/>
        <v>7.976666666666668E-2</v>
      </c>
      <c r="P272">
        <f t="shared" si="37"/>
        <v>2.1666666666666667E-2</v>
      </c>
      <c r="Q272">
        <f t="shared" si="38"/>
        <v>1.0008364700961943</v>
      </c>
      <c r="R272">
        <f t="shared" si="39"/>
        <v>0.98484848484848497</v>
      </c>
    </row>
    <row r="273" spans="1:18" ht="15" x14ac:dyDescent="0.2">
      <c r="A273" s="510">
        <v>272</v>
      </c>
      <c r="B273" s="511" t="s">
        <v>1575</v>
      </c>
      <c r="C273" s="511">
        <v>1000</v>
      </c>
      <c r="D273" s="511" t="s">
        <v>1578</v>
      </c>
      <c r="E273" s="511" t="s">
        <v>64</v>
      </c>
      <c r="F273" s="510">
        <v>6.83E-2</v>
      </c>
      <c r="G273" s="510">
        <v>0.27300000000000002</v>
      </c>
      <c r="H273" s="510">
        <v>1.7999999999999999E-2</v>
      </c>
      <c r="I273" s="510">
        <v>7.3999999999999996E-2</v>
      </c>
      <c r="J273" s="511" t="s">
        <v>1137</v>
      </c>
      <c r="K273">
        <f t="shared" si="32"/>
        <v>0.13653333333333334</v>
      </c>
      <c r="L273">
        <f t="shared" si="33"/>
        <v>3.666666666666666E-2</v>
      </c>
      <c r="M273">
        <f t="shared" si="34"/>
        <v>3.9970717423133237</v>
      </c>
      <c r="N273">
        <f t="shared" si="35"/>
        <v>4.1111111111111116</v>
      </c>
      <c r="O273">
        <f t="shared" si="36"/>
        <v>6.823333333333334E-2</v>
      </c>
      <c r="P273">
        <f t="shared" si="37"/>
        <v>1.8666666666666661E-2</v>
      </c>
      <c r="Q273">
        <f t="shared" si="38"/>
        <v>0.99902391410444125</v>
      </c>
      <c r="R273">
        <f t="shared" si="39"/>
        <v>1.0370370370370368</v>
      </c>
    </row>
    <row r="274" spans="1:18" ht="15" x14ac:dyDescent="0.2">
      <c r="A274" s="510">
        <v>273</v>
      </c>
      <c r="B274" s="511" t="s">
        <v>1575</v>
      </c>
      <c r="C274" s="511">
        <v>1250</v>
      </c>
      <c r="D274" s="511" t="s">
        <v>1579</v>
      </c>
      <c r="E274" s="511" t="s">
        <v>64</v>
      </c>
      <c r="F274" s="510">
        <v>5.5500000000000001E-2</v>
      </c>
      <c r="G274" s="510">
        <v>0.222</v>
      </c>
      <c r="H274" s="510">
        <v>1.4999999999999999E-2</v>
      </c>
      <c r="I274" s="510">
        <v>6.0999999999999999E-2</v>
      </c>
      <c r="J274" s="511" t="s">
        <v>1137</v>
      </c>
      <c r="K274">
        <f t="shared" si="32"/>
        <v>0.111</v>
      </c>
      <c r="L274">
        <f t="shared" si="33"/>
        <v>3.0333333333333334E-2</v>
      </c>
      <c r="M274">
        <f t="shared" si="34"/>
        <v>4</v>
      </c>
      <c r="N274">
        <f t="shared" si="35"/>
        <v>4.0666666666666664</v>
      </c>
      <c r="O274">
        <f t="shared" si="36"/>
        <v>5.5500000000000001E-2</v>
      </c>
      <c r="P274">
        <f t="shared" si="37"/>
        <v>1.5333333333333334E-2</v>
      </c>
      <c r="Q274">
        <f t="shared" si="38"/>
        <v>1</v>
      </c>
      <c r="R274">
        <f t="shared" si="39"/>
        <v>1.0222222222222224</v>
      </c>
    </row>
    <row r="275" spans="1:18" ht="15" x14ac:dyDescent="0.2">
      <c r="A275" s="510">
        <v>274</v>
      </c>
      <c r="B275" s="511" t="s">
        <v>1575</v>
      </c>
      <c r="C275" s="511">
        <v>1600</v>
      </c>
      <c r="D275" s="511" t="s">
        <v>1580</v>
      </c>
      <c r="E275" s="511" t="s">
        <v>64</v>
      </c>
      <c r="F275" s="510">
        <v>3.8199999999999998E-2</v>
      </c>
      <c r="G275" s="510">
        <v>0.153</v>
      </c>
      <c r="H275" s="510">
        <v>0.01</v>
      </c>
      <c r="I275" s="510">
        <v>4.1000000000000002E-2</v>
      </c>
      <c r="J275" s="511" t="s">
        <v>1137</v>
      </c>
      <c r="K275">
        <f t="shared" si="32"/>
        <v>7.6466666666666669E-2</v>
      </c>
      <c r="L275">
        <f t="shared" si="33"/>
        <v>2.0333333333333332E-2</v>
      </c>
      <c r="M275">
        <f t="shared" si="34"/>
        <v>4.005235602094241</v>
      </c>
      <c r="N275">
        <f t="shared" si="35"/>
        <v>4.0999999999999996</v>
      </c>
      <c r="O275">
        <f t="shared" si="36"/>
        <v>3.8266666666666671E-2</v>
      </c>
      <c r="P275">
        <f t="shared" si="37"/>
        <v>1.0333333333333332E-2</v>
      </c>
      <c r="Q275">
        <f t="shared" si="38"/>
        <v>1.0017452006980805</v>
      </c>
      <c r="R275">
        <f t="shared" si="39"/>
        <v>1.0333333333333332</v>
      </c>
    </row>
    <row r="276" spans="1:18" ht="15" x14ac:dyDescent="0.2">
      <c r="A276" s="510">
        <v>275</v>
      </c>
      <c r="B276" s="511" t="s">
        <v>1575</v>
      </c>
      <c r="C276" s="511">
        <v>2000</v>
      </c>
      <c r="D276" s="511" t="s">
        <v>1581</v>
      </c>
      <c r="E276" s="511" t="s">
        <v>64</v>
      </c>
      <c r="F276" s="510">
        <v>3.0800000000000001E-2</v>
      </c>
      <c r="G276" s="510">
        <v>0.123</v>
      </c>
      <c r="H276" s="510">
        <v>8.0000000000000002E-3</v>
      </c>
      <c r="I276" s="510">
        <v>3.3000000000000002E-2</v>
      </c>
      <c r="J276" s="511" t="s">
        <v>1137</v>
      </c>
      <c r="K276">
        <f t="shared" si="32"/>
        <v>6.1533333333333329E-2</v>
      </c>
      <c r="L276">
        <f t="shared" si="33"/>
        <v>1.6333333333333335E-2</v>
      </c>
      <c r="M276">
        <f t="shared" si="34"/>
        <v>3.9935064935064934</v>
      </c>
      <c r="N276">
        <f t="shared" si="35"/>
        <v>4.125</v>
      </c>
      <c r="O276">
        <f t="shared" si="36"/>
        <v>3.0733333333333328E-2</v>
      </c>
      <c r="P276">
        <f t="shared" si="37"/>
        <v>8.333333333333335E-3</v>
      </c>
      <c r="Q276">
        <f t="shared" si="38"/>
        <v>0.99783549783549763</v>
      </c>
      <c r="R276">
        <f t="shared" si="39"/>
        <v>1.0416666666666667</v>
      </c>
    </row>
    <row r="277" spans="1:18" ht="15" x14ac:dyDescent="0.2">
      <c r="A277" s="510">
        <v>276</v>
      </c>
      <c r="B277" s="511" t="s">
        <v>1575</v>
      </c>
      <c r="C277" s="511">
        <v>2500</v>
      </c>
      <c r="D277" s="511" t="s">
        <v>1582</v>
      </c>
      <c r="E277" s="511" t="s">
        <v>64</v>
      </c>
      <c r="F277" s="510">
        <v>2.4E-2</v>
      </c>
      <c r="G277" s="510">
        <v>9.6000000000000002E-2</v>
      </c>
      <c r="H277" s="510">
        <v>7.0000000000000001E-3</v>
      </c>
      <c r="I277" s="510">
        <v>2.7E-2</v>
      </c>
      <c r="J277" s="511" t="s">
        <v>1137</v>
      </c>
      <c r="K277">
        <f t="shared" si="32"/>
        <v>4.8000000000000008E-2</v>
      </c>
      <c r="L277">
        <f t="shared" si="33"/>
        <v>1.3666666666666667E-2</v>
      </c>
      <c r="M277">
        <f t="shared" si="34"/>
        <v>4</v>
      </c>
      <c r="N277">
        <f t="shared" si="35"/>
        <v>3.8571428571428572</v>
      </c>
      <c r="O277">
        <f t="shared" si="36"/>
        <v>2.4000000000000007E-2</v>
      </c>
      <c r="P277">
        <f t="shared" si="37"/>
        <v>6.6666666666666671E-3</v>
      </c>
      <c r="Q277">
        <f t="shared" si="38"/>
        <v>1.0000000000000002</v>
      </c>
      <c r="R277">
        <f t="shared" si="39"/>
        <v>0.95238095238095244</v>
      </c>
    </row>
    <row r="278" spans="1:18" ht="15" x14ac:dyDescent="0.2">
      <c r="A278" s="510">
        <v>277</v>
      </c>
      <c r="B278" s="511" t="s">
        <v>1575</v>
      </c>
      <c r="C278" s="511">
        <v>3200</v>
      </c>
      <c r="D278" s="511" t="s">
        <v>1583</v>
      </c>
      <c r="E278" s="511" t="s">
        <v>64</v>
      </c>
      <c r="F278" s="510">
        <v>1.9099999999999999E-2</v>
      </c>
      <c r="G278" s="510">
        <v>7.5999999999999998E-2</v>
      </c>
      <c r="H278" s="510">
        <v>5.0000000000000001E-3</v>
      </c>
      <c r="I278" s="510">
        <v>0.02</v>
      </c>
      <c r="J278" s="511" t="s">
        <v>1137</v>
      </c>
      <c r="K278">
        <f t="shared" si="32"/>
        <v>3.8066666666666665E-2</v>
      </c>
      <c r="L278">
        <f t="shared" si="33"/>
        <v>0.01</v>
      </c>
      <c r="M278">
        <f t="shared" si="34"/>
        <v>3.9790575916230368</v>
      </c>
      <c r="N278">
        <f t="shared" si="35"/>
        <v>4</v>
      </c>
      <c r="O278">
        <f t="shared" si="36"/>
        <v>1.8966666666666666E-2</v>
      </c>
      <c r="P278">
        <f t="shared" si="37"/>
        <v>5.0000000000000001E-3</v>
      </c>
      <c r="Q278">
        <f t="shared" si="38"/>
        <v>0.99301919720767895</v>
      </c>
      <c r="R278">
        <f t="shared" si="39"/>
        <v>1</v>
      </c>
    </row>
    <row r="279" spans="1:18" ht="15" x14ac:dyDescent="0.2">
      <c r="A279" s="510">
        <v>278</v>
      </c>
      <c r="B279" s="511" t="s">
        <v>1575</v>
      </c>
      <c r="C279" s="511">
        <v>3600</v>
      </c>
      <c r="D279" s="511" t="s">
        <v>1584</v>
      </c>
      <c r="E279" s="511" t="s">
        <v>64</v>
      </c>
      <c r="F279" s="510">
        <v>1.72E-2</v>
      </c>
      <c r="G279" s="510">
        <v>6.9000000000000006E-2</v>
      </c>
      <c r="H279" s="510">
        <v>5.0000000000000001E-3</v>
      </c>
      <c r="I279" s="510">
        <v>1.7999999999999999E-2</v>
      </c>
      <c r="J279" s="511" t="s">
        <v>1137</v>
      </c>
      <c r="K279">
        <f t="shared" si="32"/>
        <v>3.4466666666666666E-2</v>
      </c>
      <c r="L279">
        <f t="shared" si="33"/>
        <v>9.3333333333333324E-3</v>
      </c>
      <c r="M279">
        <f t="shared" si="34"/>
        <v>4.0116279069767442</v>
      </c>
      <c r="N279">
        <f t="shared" si="35"/>
        <v>3.5999999999999996</v>
      </c>
      <c r="O279">
        <f t="shared" si="36"/>
        <v>1.7266666666666666E-2</v>
      </c>
      <c r="P279">
        <f t="shared" si="37"/>
        <v>4.3333333333333323E-3</v>
      </c>
      <c r="Q279">
        <f t="shared" si="38"/>
        <v>1.0038759689922481</v>
      </c>
      <c r="R279">
        <f t="shared" si="39"/>
        <v>0.86666666666666647</v>
      </c>
    </row>
    <row r="280" spans="1:18" ht="15" x14ac:dyDescent="0.2">
      <c r="A280" s="510">
        <v>279</v>
      </c>
      <c r="B280" s="511" t="s">
        <v>1575</v>
      </c>
      <c r="C280" s="511">
        <v>4000</v>
      </c>
      <c r="D280" s="511" t="s">
        <v>1585</v>
      </c>
      <c r="E280" s="511" t="s">
        <v>64</v>
      </c>
      <c r="F280" s="510">
        <v>1.54E-2</v>
      </c>
      <c r="G280" s="510">
        <v>6.2E-2</v>
      </c>
      <c r="H280" s="510">
        <v>4.0000000000000001E-3</v>
      </c>
      <c r="I280" s="510">
        <v>1.7000000000000001E-2</v>
      </c>
      <c r="J280" s="511" t="s">
        <v>1137</v>
      </c>
      <c r="K280">
        <f t="shared" si="32"/>
        <v>3.093333333333333E-2</v>
      </c>
      <c r="L280">
        <f t="shared" si="33"/>
        <v>8.3333333333333332E-3</v>
      </c>
      <c r="M280">
        <f t="shared" si="34"/>
        <v>4.0259740259740262</v>
      </c>
      <c r="N280">
        <f t="shared" si="35"/>
        <v>4.25</v>
      </c>
      <c r="O280">
        <f t="shared" si="36"/>
        <v>1.553333333333333E-2</v>
      </c>
      <c r="P280">
        <f t="shared" si="37"/>
        <v>4.3333333333333331E-3</v>
      </c>
      <c r="Q280">
        <f t="shared" si="38"/>
        <v>1.0086580086580084</v>
      </c>
      <c r="R280">
        <f t="shared" si="39"/>
        <v>1.0833333333333333</v>
      </c>
    </row>
    <row r="281" spans="1:18" ht="15" x14ac:dyDescent="0.2">
      <c r="A281" s="510">
        <v>280</v>
      </c>
      <c r="B281" s="511" t="s">
        <v>1575</v>
      </c>
      <c r="C281" s="511">
        <v>5000</v>
      </c>
      <c r="D281" s="511" t="s">
        <v>1586</v>
      </c>
      <c r="E281" s="511" t="s">
        <v>64</v>
      </c>
      <c r="F281" s="510">
        <v>1.15E-2</v>
      </c>
      <c r="G281" s="510">
        <v>4.5999999999999999E-2</v>
      </c>
      <c r="H281" s="510">
        <v>3.0000000000000001E-3</v>
      </c>
      <c r="I281" s="510">
        <v>1.2E-2</v>
      </c>
      <c r="J281" s="511" t="s">
        <v>1137</v>
      </c>
      <c r="K281">
        <f t="shared" si="32"/>
        <v>2.3000000000000003E-2</v>
      </c>
      <c r="L281">
        <f t="shared" si="33"/>
        <v>6.000000000000001E-3</v>
      </c>
      <c r="M281">
        <f t="shared" si="34"/>
        <v>4</v>
      </c>
      <c r="N281">
        <f t="shared" si="35"/>
        <v>4</v>
      </c>
      <c r="O281">
        <f t="shared" si="36"/>
        <v>1.1500000000000003E-2</v>
      </c>
      <c r="P281">
        <f t="shared" si="37"/>
        <v>3.0000000000000009E-3</v>
      </c>
      <c r="Q281">
        <f t="shared" si="38"/>
        <v>1.0000000000000002</v>
      </c>
      <c r="R281">
        <f t="shared" si="39"/>
        <v>1.0000000000000002</v>
      </c>
    </row>
    <row r="282" spans="1:18" ht="15" x14ac:dyDescent="0.2">
      <c r="A282" s="510">
        <v>281</v>
      </c>
      <c r="B282" s="511" t="s">
        <v>1575</v>
      </c>
      <c r="C282" s="511">
        <v>6000</v>
      </c>
      <c r="D282" s="511" t="s">
        <v>1587</v>
      </c>
      <c r="E282" s="511" t="s">
        <v>64</v>
      </c>
      <c r="F282" s="510">
        <v>1.0200000000000001E-2</v>
      </c>
      <c r="G282" s="510">
        <v>4.1000000000000002E-2</v>
      </c>
      <c r="H282" s="510">
        <v>3.0000000000000001E-3</v>
      </c>
      <c r="I282" s="510">
        <v>1.0999999999999999E-2</v>
      </c>
      <c r="J282" s="511" t="s">
        <v>1137</v>
      </c>
      <c r="K282">
        <f t="shared" si="32"/>
        <v>2.0466666666666668E-2</v>
      </c>
      <c r="L282">
        <f t="shared" si="33"/>
        <v>5.6666666666666671E-3</v>
      </c>
      <c r="M282">
        <f t="shared" si="34"/>
        <v>4.0196078431372548</v>
      </c>
      <c r="N282">
        <f t="shared" si="35"/>
        <v>3.6666666666666665</v>
      </c>
      <c r="O282">
        <f t="shared" si="36"/>
        <v>1.0266666666666667E-2</v>
      </c>
      <c r="P282">
        <f t="shared" si="37"/>
        <v>2.666666666666667E-3</v>
      </c>
      <c r="Q282">
        <f t="shared" si="38"/>
        <v>1.0065359477124183</v>
      </c>
      <c r="R282">
        <f t="shared" si="39"/>
        <v>0.88888888888888895</v>
      </c>
    </row>
    <row r="283" spans="1:18" ht="15" x14ac:dyDescent="0.2">
      <c r="A283" s="510">
        <v>282</v>
      </c>
      <c r="B283" s="511" t="s">
        <v>1575</v>
      </c>
      <c r="C283" s="511">
        <v>630</v>
      </c>
      <c r="D283" s="511" t="s">
        <v>1588</v>
      </c>
      <c r="E283" s="511" t="s">
        <v>334</v>
      </c>
      <c r="F283" s="510">
        <v>7.4899999999999994E-2</v>
      </c>
      <c r="G283" s="510">
        <v>0.3</v>
      </c>
      <c r="H283" s="510">
        <v>3.4000000000000002E-2</v>
      </c>
      <c r="I283" s="510">
        <v>0.13600000000000001</v>
      </c>
      <c r="J283" s="511" t="s">
        <v>1137</v>
      </c>
      <c r="K283">
        <f t="shared" si="32"/>
        <v>0.14993333333333334</v>
      </c>
      <c r="L283">
        <f t="shared" si="33"/>
        <v>6.8000000000000005E-2</v>
      </c>
      <c r="M283">
        <f t="shared" si="34"/>
        <v>4.0053404539385848</v>
      </c>
      <c r="N283">
        <f t="shared" si="35"/>
        <v>4</v>
      </c>
      <c r="O283">
        <f t="shared" si="36"/>
        <v>7.5033333333333341E-2</v>
      </c>
      <c r="P283">
        <f t="shared" si="37"/>
        <v>3.4000000000000002E-2</v>
      </c>
      <c r="Q283">
        <f t="shared" si="38"/>
        <v>1.0017801513128617</v>
      </c>
      <c r="R283">
        <f t="shared" si="39"/>
        <v>1</v>
      </c>
    </row>
    <row r="284" spans="1:18" ht="15" x14ac:dyDescent="0.2">
      <c r="A284" s="510">
        <v>283</v>
      </c>
      <c r="B284" s="511" t="s">
        <v>1575</v>
      </c>
      <c r="C284" s="511">
        <v>800</v>
      </c>
      <c r="D284" s="511" t="s">
        <v>1589</v>
      </c>
      <c r="E284" s="511" t="s">
        <v>334</v>
      </c>
      <c r="F284" s="510">
        <v>7.4899999999999994E-2</v>
      </c>
      <c r="G284" s="510">
        <v>0.3</v>
      </c>
      <c r="H284" s="510">
        <v>3.2000000000000001E-2</v>
      </c>
      <c r="I284" s="510">
        <v>0.128</v>
      </c>
      <c r="J284" s="511" t="s">
        <v>1137</v>
      </c>
      <c r="K284">
        <f t="shared" si="32"/>
        <v>0.14993333333333334</v>
      </c>
      <c r="L284">
        <f t="shared" si="33"/>
        <v>6.4000000000000001E-2</v>
      </c>
      <c r="M284">
        <f t="shared" si="34"/>
        <v>4.0053404539385848</v>
      </c>
      <c r="N284">
        <f t="shared" si="35"/>
        <v>4</v>
      </c>
      <c r="O284">
        <f t="shared" si="36"/>
        <v>7.5033333333333341E-2</v>
      </c>
      <c r="P284">
        <f t="shared" si="37"/>
        <v>3.2000000000000001E-2</v>
      </c>
      <c r="Q284">
        <f t="shared" si="38"/>
        <v>1.0017801513128617</v>
      </c>
      <c r="R284">
        <f t="shared" si="39"/>
        <v>1</v>
      </c>
    </row>
    <row r="285" spans="1:18" ht="15" x14ac:dyDescent="0.2">
      <c r="A285" s="510">
        <v>284</v>
      </c>
      <c r="B285" s="511" t="s">
        <v>1575</v>
      </c>
      <c r="C285" s="511">
        <v>1000</v>
      </c>
      <c r="D285" s="511" t="s">
        <v>1590</v>
      </c>
      <c r="E285" s="511" t="s">
        <v>334</v>
      </c>
      <c r="F285" s="510">
        <v>5.4899999999999997E-2</v>
      </c>
      <c r="G285" s="510">
        <v>0.22</v>
      </c>
      <c r="H285" s="510">
        <v>2.5000000000000001E-2</v>
      </c>
      <c r="I285" s="510">
        <v>0.1</v>
      </c>
      <c r="J285" s="511" t="s">
        <v>1137</v>
      </c>
      <c r="K285">
        <f t="shared" si="32"/>
        <v>0.10993333333333333</v>
      </c>
      <c r="L285">
        <f t="shared" si="33"/>
        <v>5.000000000000001E-2</v>
      </c>
      <c r="M285">
        <f t="shared" si="34"/>
        <v>4.0072859744990899</v>
      </c>
      <c r="N285">
        <f t="shared" si="35"/>
        <v>4</v>
      </c>
      <c r="O285">
        <f t="shared" si="36"/>
        <v>5.503333333333333E-2</v>
      </c>
      <c r="P285">
        <f t="shared" si="37"/>
        <v>2.5000000000000008E-2</v>
      </c>
      <c r="Q285">
        <f t="shared" si="38"/>
        <v>1.0024286581663631</v>
      </c>
      <c r="R285">
        <f t="shared" si="39"/>
        <v>1.0000000000000002</v>
      </c>
    </row>
    <row r="286" spans="1:18" ht="15" x14ac:dyDescent="0.2">
      <c r="A286" s="510">
        <v>285</v>
      </c>
      <c r="B286" s="511" t="s">
        <v>1575</v>
      </c>
      <c r="C286" s="511">
        <v>1250</v>
      </c>
      <c r="D286" s="511" t="s">
        <v>1591</v>
      </c>
      <c r="E286" s="511" t="s">
        <v>334</v>
      </c>
      <c r="F286" s="510">
        <v>4.3900000000000002E-2</v>
      </c>
      <c r="G286" s="510">
        <v>0.17599999999999999</v>
      </c>
      <c r="H286" s="510">
        <v>0.02</v>
      </c>
      <c r="I286" s="510">
        <v>8.2000000000000003E-2</v>
      </c>
      <c r="J286" s="511" t="s">
        <v>1137</v>
      </c>
      <c r="K286">
        <f t="shared" si="32"/>
        <v>8.7933333333333322E-2</v>
      </c>
      <c r="L286">
        <f t="shared" si="33"/>
        <v>4.0666666666666663E-2</v>
      </c>
      <c r="M286">
        <f t="shared" si="34"/>
        <v>4.0091116173120724</v>
      </c>
      <c r="N286">
        <f t="shared" si="35"/>
        <v>4.0999999999999996</v>
      </c>
      <c r="O286">
        <f t="shared" si="36"/>
        <v>4.403333333333332E-2</v>
      </c>
      <c r="P286">
        <f t="shared" si="37"/>
        <v>2.0666666666666663E-2</v>
      </c>
      <c r="Q286">
        <f t="shared" si="38"/>
        <v>1.0030372057706907</v>
      </c>
      <c r="R286">
        <f t="shared" si="39"/>
        <v>1.0333333333333332</v>
      </c>
    </row>
    <row r="287" spans="1:18" ht="15" x14ac:dyDescent="0.2">
      <c r="A287" s="510">
        <v>286</v>
      </c>
      <c r="B287" s="511" t="s">
        <v>1575</v>
      </c>
      <c r="C287" s="511">
        <v>1600</v>
      </c>
      <c r="D287" s="511" t="s">
        <v>1592</v>
      </c>
      <c r="E287" s="511" t="s">
        <v>334</v>
      </c>
      <c r="F287" s="510">
        <v>3.1E-2</v>
      </c>
      <c r="G287" s="510">
        <v>0.124</v>
      </c>
      <c r="H287" s="510">
        <v>1.4E-2</v>
      </c>
      <c r="I287" s="510">
        <v>5.7000000000000002E-2</v>
      </c>
      <c r="J287" s="511" t="s">
        <v>1137</v>
      </c>
      <c r="K287">
        <f t="shared" si="32"/>
        <v>6.2E-2</v>
      </c>
      <c r="L287">
        <f t="shared" si="33"/>
        <v>2.8333333333333335E-2</v>
      </c>
      <c r="M287">
        <f t="shared" si="34"/>
        <v>4</v>
      </c>
      <c r="N287">
        <f t="shared" si="35"/>
        <v>4.0714285714285712</v>
      </c>
      <c r="O287">
        <f t="shared" si="36"/>
        <v>3.1E-2</v>
      </c>
      <c r="P287">
        <f t="shared" si="37"/>
        <v>1.4333333333333335E-2</v>
      </c>
      <c r="Q287">
        <f t="shared" si="38"/>
        <v>1</v>
      </c>
      <c r="R287">
        <f t="shared" si="39"/>
        <v>1.0238095238095239</v>
      </c>
    </row>
    <row r="288" spans="1:18" ht="15" x14ac:dyDescent="0.2">
      <c r="A288" s="510">
        <v>287</v>
      </c>
      <c r="B288" s="511" t="s">
        <v>1575</v>
      </c>
      <c r="C288" s="511">
        <v>2000</v>
      </c>
      <c r="D288" s="511" t="s">
        <v>1593</v>
      </c>
      <c r="E288" s="511" t="s">
        <v>334</v>
      </c>
      <c r="F288" s="510">
        <v>2.4E-2</v>
      </c>
      <c r="G288" s="510">
        <v>9.6000000000000002E-2</v>
      </c>
      <c r="H288" s="510">
        <v>1.0999999999999999E-2</v>
      </c>
      <c r="I288" s="510">
        <v>4.4999999999999998E-2</v>
      </c>
      <c r="J288" s="511" t="s">
        <v>1137</v>
      </c>
      <c r="K288">
        <f t="shared" si="32"/>
        <v>4.8000000000000008E-2</v>
      </c>
      <c r="L288">
        <f t="shared" si="33"/>
        <v>2.2333333333333334E-2</v>
      </c>
      <c r="M288">
        <f t="shared" si="34"/>
        <v>4</v>
      </c>
      <c r="N288">
        <f t="shared" si="35"/>
        <v>4.0909090909090908</v>
      </c>
      <c r="O288">
        <f t="shared" si="36"/>
        <v>2.4000000000000007E-2</v>
      </c>
      <c r="P288">
        <f t="shared" si="37"/>
        <v>1.1333333333333334E-2</v>
      </c>
      <c r="Q288">
        <f t="shared" si="38"/>
        <v>1.0000000000000002</v>
      </c>
      <c r="R288">
        <f t="shared" si="39"/>
        <v>1.0303030303030305</v>
      </c>
    </row>
    <row r="289" spans="1:18" ht="15" x14ac:dyDescent="0.2">
      <c r="A289" s="510">
        <v>288</v>
      </c>
      <c r="B289" s="511" t="s">
        <v>1575</v>
      </c>
      <c r="C289" s="511">
        <v>2500</v>
      </c>
      <c r="D289" s="511" t="s">
        <v>1594</v>
      </c>
      <c r="E289" s="511" t="s">
        <v>334</v>
      </c>
      <c r="F289" s="510">
        <v>1.8599999999999998E-2</v>
      </c>
      <c r="G289" s="510">
        <v>7.3999999999999996E-2</v>
      </c>
      <c r="H289" s="510">
        <v>8.9999999999999993E-3</v>
      </c>
      <c r="I289" s="510">
        <v>3.5000000000000003E-2</v>
      </c>
      <c r="J289" s="511" t="s">
        <v>1137</v>
      </c>
      <c r="K289">
        <f t="shared" si="32"/>
        <v>3.7066666666666664E-2</v>
      </c>
      <c r="L289">
        <f t="shared" si="33"/>
        <v>1.7666666666666667E-2</v>
      </c>
      <c r="M289">
        <f t="shared" si="34"/>
        <v>3.978494623655914</v>
      </c>
      <c r="N289">
        <f t="shared" si="35"/>
        <v>3.8888888888888897</v>
      </c>
      <c r="O289">
        <f t="shared" si="36"/>
        <v>1.8466666666666666E-2</v>
      </c>
      <c r="P289">
        <f t="shared" si="37"/>
        <v>8.666666666666668E-3</v>
      </c>
      <c r="Q289">
        <f t="shared" si="38"/>
        <v>0.99283154121863804</v>
      </c>
      <c r="R289">
        <f t="shared" si="39"/>
        <v>0.96296296296296313</v>
      </c>
    </row>
    <row r="290" spans="1:18" ht="15" x14ac:dyDescent="0.2">
      <c r="A290" s="510">
        <v>289</v>
      </c>
      <c r="B290" s="511" t="s">
        <v>1575</v>
      </c>
      <c r="C290" s="511">
        <v>3200</v>
      </c>
      <c r="D290" s="511" t="s">
        <v>1595</v>
      </c>
      <c r="E290" s="511" t="s">
        <v>334</v>
      </c>
      <c r="F290" s="510">
        <v>1.54E-2</v>
      </c>
      <c r="G290" s="510">
        <v>6.2E-2</v>
      </c>
      <c r="H290" s="510">
        <v>7.0000000000000001E-3</v>
      </c>
      <c r="I290" s="510">
        <v>2.8000000000000001E-2</v>
      </c>
      <c r="J290" s="511" t="s">
        <v>1137</v>
      </c>
      <c r="K290">
        <f t="shared" si="32"/>
        <v>3.093333333333333E-2</v>
      </c>
      <c r="L290">
        <f t="shared" si="33"/>
        <v>1.4E-2</v>
      </c>
      <c r="M290">
        <f t="shared" si="34"/>
        <v>4.0259740259740262</v>
      </c>
      <c r="N290">
        <f t="shared" si="35"/>
        <v>4</v>
      </c>
      <c r="O290">
        <f t="shared" si="36"/>
        <v>1.553333333333333E-2</v>
      </c>
      <c r="P290">
        <f t="shared" si="37"/>
        <v>7.0000000000000001E-3</v>
      </c>
      <c r="Q290">
        <f t="shared" si="38"/>
        <v>1.0086580086580084</v>
      </c>
      <c r="R290">
        <f t="shared" si="39"/>
        <v>1</v>
      </c>
    </row>
    <row r="291" spans="1:18" ht="15" x14ac:dyDescent="0.2">
      <c r="A291" s="510">
        <v>290</v>
      </c>
      <c r="B291" s="511" t="s">
        <v>1575</v>
      </c>
      <c r="C291" s="511">
        <v>3600</v>
      </c>
      <c r="D291" s="511" t="s">
        <v>1596</v>
      </c>
      <c r="E291" s="511" t="s">
        <v>334</v>
      </c>
      <c r="F291" s="510">
        <v>1.35E-2</v>
      </c>
      <c r="G291" s="510">
        <v>5.3999999999999999E-2</v>
      </c>
      <c r="H291" s="510">
        <v>6.0000000000000001E-3</v>
      </c>
      <c r="I291" s="510">
        <v>2.5000000000000001E-2</v>
      </c>
      <c r="J291" s="511" t="s">
        <v>1137</v>
      </c>
      <c r="K291">
        <f t="shared" si="32"/>
        <v>2.7E-2</v>
      </c>
      <c r="L291">
        <f t="shared" si="33"/>
        <v>1.2333333333333335E-2</v>
      </c>
      <c r="M291">
        <f t="shared" si="34"/>
        <v>4</v>
      </c>
      <c r="N291">
        <f t="shared" si="35"/>
        <v>4.166666666666667</v>
      </c>
      <c r="O291">
        <f t="shared" si="36"/>
        <v>1.35E-2</v>
      </c>
      <c r="P291">
        <f t="shared" si="37"/>
        <v>6.3333333333333349E-3</v>
      </c>
      <c r="Q291">
        <f t="shared" si="38"/>
        <v>1</v>
      </c>
      <c r="R291">
        <f t="shared" si="39"/>
        <v>1.0555555555555558</v>
      </c>
    </row>
    <row r="292" spans="1:18" ht="15" x14ac:dyDescent="0.2">
      <c r="A292" s="510">
        <v>291</v>
      </c>
      <c r="B292" s="511" t="s">
        <v>1575</v>
      </c>
      <c r="C292" s="511">
        <v>4000</v>
      </c>
      <c r="D292" s="511" t="s">
        <v>1597</v>
      </c>
      <c r="E292" s="511" t="s">
        <v>334</v>
      </c>
      <c r="F292" s="510">
        <v>1.2E-2</v>
      </c>
      <c r="G292" s="510">
        <v>4.8000000000000001E-2</v>
      </c>
      <c r="H292" s="510">
        <v>6.0000000000000001E-3</v>
      </c>
      <c r="I292" s="510">
        <v>2.1999999999999999E-2</v>
      </c>
      <c r="J292" s="511" t="s">
        <v>1137</v>
      </c>
      <c r="K292">
        <f t="shared" si="32"/>
        <v>2.4000000000000004E-2</v>
      </c>
      <c r="L292">
        <f t="shared" si="33"/>
        <v>1.1333333333333334E-2</v>
      </c>
      <c r="M292">
        <f t="shared" si="34"/>
        <v>4</v>
      </c>
      <c r="N292">
        <f t="shared" si="35"/>
        <v>3.6666666666666665</v>
      </c>
      <c r="O292">
        <f t="shared" si="36"/>
        <v>1.2000000000000004E-2</v>
      </c>
      <c r="P292">
        <f t="shared" si="37"/>
        <v>5.333333333333334E-3</v>
      </c>
      <c r="Q292">
        <f t="shared" si="38"/>
        <v>1.0000000000000002</v>
      </c>
      <c r="R292">
        <f t="shared" si="39"/>
        <v>0.88888888888888895</v>
      </c>
    </row>
    <row r="293" spans="1:18" ht="15" x14ac:dyDescent="0.2">
      <c r="A293" s="510">
        <v>292</v>
      </c>
      <c r="B293" s="511" t="s">
        <v>1575</v>
      </c>
      <c r="C293" s="511">
        <v>5000</v>
      </c>
      <c r="D293" s="511" t="s">
        <v>1598</v>
      </c>
      <c r="E293" s="511" t="s">
        <v>334</v>
      </c>
      <c r="F293" s="510">
        <v>9.2999999999999992E-3</v>
      </c>
      <c r="G293" s="510">
        <v>3.6999999999999998E-2</v>
      </c>
      <c r="H293" s="510">
        <v>4.0000000000000001E-3</v>
      </c>
      <c r="I293" s="510">
        <v>1.7000000000000001E-2</v>
      </c>
      <c r="J293" s="511" t="s">
        <v>1137</v>
      </c>
      <c r="K293">
        <f t="shared" si="32"/>
        <v>1.8533333333333332E-2</v>
      </c>
      <c r="L293">
        <f t="shared" si="33"/>
        <v>8.3333333333333332E-3</v>
      </c>
      <c r="M293">
        <f t="shared" si="34"/>
        <v>3.978494623655914</v>
      </c>
      <c r="N293">
        <f t="shared" si="35"/>
        <v>4.25</v>
      </c>
      <c r="O293">
        <f t="shared" si="36"/>
        <v>9.233333333333333E-3</v>
      </c>
      <c r="P293">
        <f t="shared" si="37"/>
        <v>4.3333333333333331E-3</v>
      </c>
      <c r="Q293">
        <f t="shared" si="38"/>
        <v>0.99283154121863804</v>
      </c>
      <c r="R293">
        <f t="shared" si="39"/>
        <v>1.0833333333333333</v>
      </c>
    </row>
    <row r="294" spans="1:18" ht="15" x14ac:dyDescent="0.2">
      <c r="A294" s="510">
        <v>293</v>
      </c>
      <c r="B294" s="511" t="s">
        <v>1575</v>
      </c>
      <c r="C294" s="511">
        <v>6000</v>
      </c>
      <c r="D294" s="511" t="s">
        <v>1599</v>
      </c>
      <c r="E294" s="511" t="s">
        <v>334</v>
      </c>
      <c r="F294" s="510">
        <v>8.0000000000000002E-3</v>
      </c>
      <c r="G294" s="510">
        <v>3.2000000000000001E-2</v>
      </c>
      <c r="H294" s="510">
        <v>4.0000000000000001E-3</v>
      </c>
      <c r="I294" s="510">
        <v>1.4999999999999999E-2</v>
      </c>
      <c r="J294" s="511" t="s">
        <v>1137</v>
      </c>
      <c r="K294">
        <f t="shared" si="32"/>
        <v>1.6E-2</v>
      </c>
      <c r="L294">
        <f t="shared" si="33"/>
        <v>7.6666666666666662E-3</v>
      </c>
      <c r="M294">
        <f t="shared" si="34"/>
        <v>4</v>
      </c>
      <c r="N294">
        <f t="shared" si="35"/>
        <v>3.75</v>
      </c>
      <c r="O294">
        <f t="shared" si="36"/>
        <v>8.0000000000000002E-3</v>
      </c>
      <c r="P294">
        <f t="shared" si="37"/>
        <v>3.6666666666666662E-3</v>
      </c>
      <c r="Q294">
        <f t="shared" si="38"/>
        <v>1</v>
      </c>
      <c r="R294">
        <f t="shared" si="39"/>
        <v>0.91666666666666652</v>
      </c>
    </row>
    <row r="295" spans="1:18" ht="15" x14ac:dyDescent="0.2">
      <c r="A295" s="510">
        <v>294</v>
      </c>
      <c r="B295" s="511" t="s">
        <v>1575</v>
      </c>
      <c r="C295" s="511">
        <v>7500</v>
      </c>
      <c r="D295" s="511" t="s">
        <v>1600</v>
      </c>
      <c r="E295" s="511" t="s">
        <v>334</v>
      </c>
      <c r="F295" s="510">
        <v>6.1999999999999998E-3</v>
      </c>
      <c r="G295" s="510">
        <v>2.5000000000000001E-2</v>
      </c>
      <c r="H295" s="510">
        <v>3.0000000000000001E-3</v>
      </c>
      <c r="I295" s="510">
        <v>1.2E-2</v>
      </c>
      <c r="J295" s="511" t="s">
        <v>1137</v>
      </c>
      <c r="K295">
        <f t="shared" si="32"/>
        <v>1.2466666666666668E-2</v>
      </c>
      <c r="L295">
        <f t="shared" si="33"/>
        <v>6.000000000000001E-3</v>
      </c>
      <c r="M295">
        <f t="shared" si="34"/>
        <v>4.032258064516129</v>
      </c>
      <c r="N295">
        <f t="shared" si="35"/>
        <v>4</v>
      </c>
      <c r="O295">
        <f t="shared" si="36"/>
        <v>6.2666666666666678E-3</v>
      </c>
      <c r="P295">
        <f t="shared" si="37"/>
        <v>3.0000000000000009E-3</v>
      </c>
      <c r="Q295">
        <f t="shared" si="38"/>
        <v>1.0107526881720432</v>
      </c>
      <c r="R295">
        <f t="shared" si="39"/>
        <v>1.0000000000000002</v>
      </c>
    </row>
    <row r="296" spans="1:18" ht="15" x14ac:dyDescent="0.2">
      <c r="A296" s="510">
        <v>12941</v>
      </c>
      <c r="B296" s="511" t="s">
        <v>1410</v>
      </c>
      <c r="C296" s="511">
        <v>1250</v>
      </c>
      <c r="D296" s="511" t="s">
        <v>1601</v>
      </c>
      <c r="E296" s="511" t="s">
        <v>334</v>
      </c>
      <c r="F296" s="510">
        <v>2.7E-2</v>
      </c>
      <c r="G296" s="510">
        <v>0.188</v>
      </c>
      <c r="H296" s="510">
        <v>1.2800000000000001E-2</v>
      </c>
      <c r="I296" s="510">
        <v>5.1200000000000002E-2</v>
      </c>
      <c r="J296" s="511" t="s">
        <v>1137</v>
      </c>
      <c r="K296">
        <f t="shared" si="32"/>
        <v>8.0666666666666664E-2</v>
      </c>
      <c r="L296">
        <f t="shared" si="33"/>
        <v>2.5600000000000001E-2</v>
      </c>
      <c r="M296">
        <f t="shared" si="34"/>
        <v>6.9629629629629628</v>
      </c>
      <c r="N296">
        <f t="shared" si="35"/>
        <v>4</v>
      </c>
      <c r="O296">
        <f t="shared" si="36"/>
        <v>5.3666666666666668E-2</v>
      </c>
      <c r="P296">
        <f t="shared" si="37"/>
        <v>1.2800000000000001E-2</v>
      </c>
      <c r="Q296">
        <f t="shared" si="38"/>
        <v>1.9876543209876545</v>
      </c>
      <c r="R296">
        <f t="shared" si="39"/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X40"/>
  <sheetViews>
    <sheetView workbookViewId="0">
      <selection activeCell="B68" sqref="B68"/>
    </sheetView>
  </sheetViews>
  <sheetFormatPr defaultRowHeight="12.75" x14ac:dyDescent="0.2"/>
  <sheetData>
    <row r="1" spans="1:22" x14ac:dyDescent="0.2">
      <c r="A1" s="126" t="s">
        <v>800</v>
      </c>
      <c r="B1" s="126" t="s">
        <v>1610</v>
      </c>
      <c r="C1" s="126" t="s">
        <v>1611</v>
      </c>
      <c r="D1" s="126" t="s">
        <v>1612</v>
      </c>
      <c r="F1" s="512" t="s">
        <v>1604</v>
      </c>
      <c r="I1" s="512" t="s">
        <v>296</v>
      </c>
      <c r="L1" s="512" t="s">
        <v>1605</v>
      </c>
      <c r="O1" s="512" t="s">
        <v>1606</v>
      </c>
      <c r="R1" s="512" t="s">
        <v>1607</v>
      </c>
      <c r="U1" s="512" t="s">
        <v>294</v>
      </c>
    </row>
    <row r="2" spans="1:22" x14ac:dyDescent="0.2">
      <c r="A2" s="71">
        <v>304</v>
      </c>
      <c r="B2" s="71">
        <v>4600</v>
      </c>
      <c r="C2" s="129">
        <v>0.1</v>
      </c>
      <c r="D2" s="408">
        <f>Отношение_тока_генератора_в_произольный_момент(A2,B2,C2)</f>
        <v>0.68526860193526851</v>
      </c>
      <c r="F2" s="126" t="s">
        <v>1608</v>
      </c>
      <c r="G2" s="126" t="s">
        <v>1609</v>
      </c>
      <c r="I2" s="126" t="s">
        <v>1608</v>
      </c>
      <c r="J2" s="126" t="s">
        <v>1609</v>
      </c>
      <c r="L2" s="126" t="s">
        <v>1608</v>
      </c>
      <c r="M2" s="126" t="s">
        <v>1609</v>
      </c>
      <c r="O2" s="126" t="s">
        <v>1608</v>
      </c>
      <c r="P2" s="126" t="s">
        <v>1609</v>
      </c>
      <c r="R2" s="126" t="s">
        <v>1608</v>
      </c>
      <c r="S2" s="126" t="s">
        <v>1609</v>
      </c>
      <c r="U2" s="126" t="s">
        <v>1608</v>
      </c>
      <c r="V2" s="126" t="s">
        <v>1609</v>
      </c>
    </row>
    <row r="3" spans="1:22" x14ac:dyDescent="0.2">
      <c r="B3">
        <f>B2/A2</f>
        <v>15.131578947368421</v>
      </c>
      <c r="F3" s="413">
        <v>0</v>
      </c>
      <c r="G3" s="413">
        <v>1</v>
      </c>
      <c r="I3" s="413">
        <v>0</v>
      </c>
      <c r="J3" s="413">
        <v>1</v>
      </c>
      <c r="L3" s="413">
        <v>0</v>
      </c>
      <c r="M3" s="413">
        <v>1</v>
      </c>
      <c r="O3" s="413">
        <v>0</v>
      </c>
      <c r="P3" s="413">
        <v>1</v>
      </c>
      <c r="R3" s="413">
        <v>0</v>
      </c>
      <c r="S3" s="413">
        <v>1</v>
      </c>
      <c r="U3" s="413">
        <v>0</v>
      </c>
      <c r="V3" s="413">
        <v>1</v>
      </c>
    </row>
    <row r="4" spans="1:22" x14ac:dyDescent="0.2">
      <c r="F4" s="413">
        <v>9.7228503133277352E-3</v>
      </c>
      <c r="G4" s="413">
        <v>0.99424489092749324</v>
      </c>
      <c r="I4" s="413">
        <v>6.2665546869952841E-3</v>
      </c>
      <c r="J4" s="413">
        <v>0.98521652992226028</v>
      </c>
      <c r="L4" s="413">
        <v>5.9273854900187351E-3</v>
      </c>
      <c r="M4" s="413">
        <v>0.96797542907595235</v>
      </c>
      <c r="O4" s="413">
        <v>8.7860972931067902E-3</v>
      </c>
      <c r="P4" s="413">
        <v>0.94662661239959522</v>
      </c>
      <c r="R4" s="413">
        <v>1.4277408101298534E-2</v>
      </c>
      <c r="S4" s="413">
        <v>0.89243491181600887</v>
      </c>
      <c r="U4" s="413">
        <v>4.9583306415143099E-3</v>
      </c>
      <c r="V4" s="413">
        <v>0.91871514094364404</v>
      </c>
    </row>
    <row r="5" spans="1:22" x14ac:dyDescent="0.2">
      <c r="F5" s="413">
        <v>2.2611279798436593E-2</v>
      </c>
      <c r="G5" s="413">
        <v>0.98274005642052675</v>
      </c>
      <c r="I5" s="413">
        <v>1.5763292202338651E-2</v>
      </c>
      <c r="J5" s="413">
        <v>0.96796735361888153</v>
      </c>
      <c r="L5" s="413">
        <v>1.5391821177078623E-2</v>
      </c>
      <c r="M5" s="413">
        <v>0.94908424316816331</v>
      </c>
      <c r="O5" s="413">
        <v>1.4729633697267265E-2</v>
      </c>
      <c r="P5" s="413">
        <v>0.91542304627775262</v>
      </c>
      <c r="R5" s="413">
        <v>2.0317849990309451E-2</v>
      </c>
      <c r="S5" s="413">
        <v>0.86615737450739716</v>
      </c>
      <c r="U5" s="413">
        <v>4.4415013889786163E-3</v>
      </c>
      <c r="V5" s="413">
        <v>0.89244298727307969</v>
      </c>
    </row>
    <row r="6" spans="1:22" x14ac:dyDescent="0.2">
      <c r="F6" s="413">
        <v>3.2221073712772143E-2</v>
      </c>
      <c r="G6" s="413">
        <v>0.97123791373258395</v>
      </c>
      <c r="I6" s="413">
        <v>3.1752697202661669E-2</v>
      </c>
      <c r="J6" s="413">
        <v>0.94742877446863494</v>
      </c>
      <c r="L6" s="413">
        <v>2.1480715808514763E-2</v>
      </c>
      <c r="M6" s="413">
        <v>0.92526972026616705</v>
      </c>
      <c r="O6" s="413">
        <v>1.76206473286388E-2</v>
      </c>
      <c r="P6" s="413">
        <v>0.89571623920580579</v>
      </c>
      <c r="R6" s="413">
        <v>2.643904645002907E-2</v>
      </c>
      <c r="S6" s="413">
        <v>0.84398486120981109</v>
      </c>
      <c r="U6" s="413">
        <v>7.138704050649267E-3</v>
      </c>
      <c r="V6" s="413">
        <v>0.86288412257467106</v>
      </c>
    </row>
    <row r="7" spans="1:22" x14ac:dyDescent="0.2">
      <c r="F7" s="413">
        <v>4.1863169455391175E-2</v>
      </c>
      <c r="G7" s="413">
        <v>0.96137778064905133</v>
      </c>
      <c r="I7" s="413">
        <v>4.780670585955165E-2</v>
      </c>
      <c r="J7" s="413">
        <v>0.93017421452720894</v>
      </c>
      <c r="L7" s="413">
        <v>2.7601912268234382E-2</v>
      </c>
      <c r="M7" s="413">
        <v>0.90309720696858109</v>
      </c>
      <c r="O7" s="413">
        <v>3.0056851217778926E-2</v>
      </c>
      <c r="P7" s="413">
        <v>0.86122327023709544</v>
      </c>
      <c r="R7" s="413">
        <v>3.5822727566380254E-2</v>
      </c>
      <c r="S7" s="413">
        <v>0.82098865129099641</v>
      </c>
      <c r="U7" s="413">
        <v>1.0029717682020803E-2</v>
      </c>
      <c r="V7" s="413">
        <v>0.84317731550272412</v>
      </c>
    </row>
    <row r="8" spans="1:22" x14ac:dyDescent="0.2">
      <c r="F8" s="413">
        <v>5.4800051682925253E-2</v>
      </c>
      <c r="G8" s="413">
        <v>0.9523359605487004</v>
      </c>
      <c r="I8" s="413">
        <v>6.7090897344789721E-2</v>
      </c>
      <c r="J8" s="413">
        <v>0.91045394836014393</v>
      </c>
      <c r="L8" s="413">
        <v>4.3413657212998252E-2</v>
      </c>
      <c r="M8" s="413">
        <v>0.87352757499407807</v>
      </c>
      <c r="O8" s="413">
        <v>4.2686866076619936E-2</v>
      </c>
      <c r="P8" s="413">
        <v>0.83658235889484678</v>
      </c>
      <c r="R8" s="413">
        <v>4.8517346081788232E-2</v>
      </c>
      <c r="S8" s="413">
        <v>0.79963175915756834</v>
      </c>
      <c r="U8" s="413">
        <v>1.2936882227534079E-2</v>
      </c>
      <c r="V8" s="413">
        <v>0.82429151323298233</v>
      </c>
    </row>
    <row r="9" spans="1:22" x14ac:dyDescent="0.2">
      <c r="F9" s="413">
        <v>7.1015569481232638E-2</v>
      </c>
      <c r="G9" s="413">
        <v>0.94329144862932579</v>
      </c>
      <c r="I9" s="413">
        <v>8.9669875314942832E-2</v>
      </c>
      <c r="J9" s="413">
        <v>0.89155199517626027</v>
      </c>
      <c r="L9" s="413">
        <v>6.5911880612442658E-2</v>
      </c>
      <c r="M9" s="413">
        <v>0.85052059779916878</v>
      </c>
      <c r="O9" s="413">
        <v>6.1906453905291037E-2</v>
      </c>
      <c r="P9" s="413">
        <v>0.81357807351896116</v>
      </c>
      <c r="R9" s="413">
        <v>5.7997932682989854E-2</v>
      </c>
      <c r="S9" s="413">
        <v>0.78156157805198445</v>
      </c>
      <c r="U9" s="413">
        <v>1.9203436914529363E-2</v>
      </c>
      <c r="V9" s="413">
        <v>0.80950804315524261</v>
      </c>
    </row>
    <row r="10" spans="1:22" x14ac:dyDescent="0.2">
      <c r="F10" s="413">
        <v>8.7279540021965238E-2</v>
      </c>
      <c r="G10" s="413">
        <v>0.93670995111656652</v>
      </c>
      <c r="I10" s="413">
        <v>0.12211706182569934</v>
      </c>
      <c r="J10" s="413">
        <v>0.8742839761397162</v>
      </c>
      <c r="L10" s="413">
        <v>9.498352606757543E-2</v>
      </c>
      <c r="M10" s="413">
        <v>0.82832924176841738</v>
      </c>
      <c r="O10" s="413">
        <v>8.4436979133018925E-2</v>
      </c>
      <c r="P10" s="413">
        <v>0.79221310592846228</v>
      </c>
      <c r="R10" s="413">
        <v>7.7282124168227925E-2</v>
      </c>
      <c r="S10" s="413">
        <v>0.76184131188491933</v>
      </c>
      <c r="U10" s="413">
        <v>2.2239808773176561E-2</v>
      </c>
      <c r="V10" s="413">
        <v>0.7971902793031419</v>
      </c>
    </row>
    <row r="11" spans="1:22" x14ac:dyDescent="0.2">
      <c r="F11" s="413">
        <v>0.11337941727501777</v>
      </c>
      <c r="G11" s="413">
        <v>0.93012037814673643</v>
      </c>
      <c r="I11" s="413">
        <v>0.18418502487240779</v>
      </c>
      <c r="J11" s="413">
        <v>0.86273876434739538</v>
      </c>
      <c r="L11" s="413">
        <v>0.14041604754829123</v>
      </c>
      <c r="M11" s="413">
        <v>0.80448241703813772</v>
      </c>
      <c r="O11" s="413">
        <v>0.10696750436074681</v>
      </c>
      <c r="P11" s="413">
        <v>0.77084813833796328</v>
      </c>
      <c r="R11" s="413">
        <v>9.0009044511919378E-2</v>
      </c>
      <c r="S11" s="413">
        <v>0.74212642935590156</v>
      </c>
      <c r="U11" s="413">
        <v>2.8554816202597068E-2</v>
      </c>
      <c r="V11" s="413">
        <v>0.78486982363201752</v>
      </c>
    </row>
    <row r="12" spans="1:22" x14ac:dyDescent="0.2">
      <c r="F12" s="413">
        <v>0.14610116932618386</v>
      </c>
      <c r="G12" s="413">
        <v>0.92680944074767968</v>
      </c>
      <c r="I12" s="413">
        <v>0.25952903934362687</v>
      </c>
      <c r="J12" s="413">
        <v>0.85939283330103144</v>
      </c>
      <c r="L12" s="413">
        <v>0.18597777634214097</v>
      </c>
      <c r="M12" s="413">
        <v>0.78720363072549904</v>
      </c>
      <c r="O12" s="413">
        <v>0.13279281607338975</v>
      </c>
      <c r="P12" s="413">
        <v>0.75030148373064587</v>
      </c>
      <c r="R12" s="413">
        <v>0.10934168873958267</v>
      </c>
      <c r="S12" s="413">
        <v>0.72486917759545189</v>
      </c>
      <c r="U12" s="413">
        <v>3.8100006460365654E-2</v>
      </c>
      <c r="V12" s="413">
        <v>0.77008366173525422</v>
      </c>
    </row>
    <row r="13" spans="1:22" x14ac:dyDescent="0.2">
      <c r="F13" s="413">
        <v>0.19200206731701014</v>
      </c>
      <c r="G13" s="413">
        <v>0.92677175528134892</v>
      </c>
      <c r="I13" s="413">
        <v>0.32510175075909298</v>
      </c>
      <c r="J13" s="413">
        <v>0.85933899692055904</v>
      </c>
      <c r="L13" s="413">
        <v>0.24140771367659408</v>
      </c>
      <c r="M13" s="413">
        <v>0.77155877856019983</v>
      </c>
      <c r="O13" s="413">
        <v>0.16512694618515408</v>
      </c>
      <c r="P13" s="413">
        <v>0.72728643107866575</v>
      </c>
      <c r="R13" s="413">
        <v>0.13834873053814845</v>
      </c>
      <c r="S13" s="413">
        <v>0.69939380235588</v>
      </c>
      <c r="U13" s="413">
        <v>4.4415013889786165E-2</v>
      </c>
      <c r="V13" s="413">
        <v>0.75776320606412995</v>
      </c>
    </row>
    <row r="14" spans="1:22" x14ac:dyDescent="0.2">
      <c r="F14" s="413">
        <v>0.23142644873699852</v>
      </c>
      <c r="G14" s="413">
        <v>0.93084447746409116</v>
      </c>
      <c r="I14" s="413">
        <v>0.3873958266037858</v>
      </c>
      <c r="J14" s="413">
        <v>0.8592878523591102</v>
      </c>
      <c r="L14" s="413">
        <v>0.31001679695070739</v>
      </c>
      <c r="M14" s="413">
        <v>0.75918717832762672</v>
      </c>
      <c r="O14" s="413">
        <v>0.19108146521093095</v>
      </c>
      <c r="P14" s="413">
        <v>0.71330781488898942</v>
      </c>
      <c r="R14" s="413">
        <v>0.16100846307901026</v>
      </c>
      <c r="S14" s="413">
        <v>0.68459687318302209</v>
      </c>
      <c r="U14" s="413">
        <v>5.7093481491052395E-2</v>
      </c>
      <c r="V14" s="413">
        <v>0.73558530912849673</v>
      </c>
    </row>
    <row r="15" spans="1:22" x14ac:dyDescent="0.2">
      <c r="F15" s="413">
        <v>0.26758834550035532</v>
      </c>
      <c r="G15" s="413">
        <v>0.93574089626806212</v>
      </c>
      <c r="I15" s="413">
        <v>0.45296853801925191</v>
      </c>
      <c r="J15" s="413">
        <v>0.8592340159786378</v>
      </c>
      <c r="L15" s="413">
        <v>0.39832999547774406</v>
      </c>
      <c r="M15" s="413">
        <v>0.74844143678532205</v>
      </c>
      <c r="O15" s="413">
        <v>0.22685574003488598</v>
      </c>
      <c r="P15" s="413">
        <v>0.69850011844003701</v>
      </c>
      <c r="R15" s="413">
        <v>0.19020931584727696</v>
      </c>
      <c r="S15" s="413">
        <v>0.66897355556991189</v>
      </c>
      <c r="U15" s="413">
        <v>6.6654822662962729E-2</v>
      </c>
      <c r="V15" s="413">
        <v>0.72162015203393848</v>
      </c>
    </row>
    <row r="16" spans="1:22" x14ac:dyDescent="0.2">
      <c r="F16" s="413">
        <v>0.31037211706182571</v>
      </c>
      <c r="G16" s="413">
        <v>0.94391595064280631</v>
      </c>
      <c r="I16" s="413">
        <v>0.51855740034885978</v>
      </c>
      <c r="J16" s="413">
        <v>0.86000118440037032</v>
      </c>
      <c r="L16" s="413">
        <v>0.48669164674720589</v>
      </c>
      <c r="M16" s="413">
        <v>0.74015870964963282</v>
      </c>
      <c r="O16" s="413">
        <v>0.26271076942954974</v>
      </c>
      <c r="P16" s="413">
        <v>0.68779744600211035</v>
      </c>
      <c r="R16" s="413">
        <v>0.22919762258543833</v>
      </c>
      <c r="S16" s="413">
        <v>0.65087914809311542</v>
      </c>
      <c r="U16" s="413">
        <v>7.6264616577298272E-2</v>
      </c>
      <c r="V16" s="413">
        <v>0.71011800934599567</v>
      </c>
    </row>
    <row r="17" spans="6:24" x14ac:dyDescent="0.2">
      <c r="F17" s="413">
        <v>0.34989340396666452</v>
      </c>
      <c r="G17" s="413">
        <v>0.95291470163877945</v>
      </c>
      <c r="I17" s="413">
        <v>0.58742489824924093</v>
      </c>
      <c r="J17" s="413">
        <v>0.86076566100307939</v>
      </c>
      <c r="L17" s="413">
        <v>0.57185541701660314</v>
      </c>
      <c r="M17" s="413">
        <v>0.73598369834399291</v>
      </c>
      <c r="O17" s="413">
        <v>0.30838555462239164</v>
      </c>
      <c r="P17" s="413">
        <v>0.67626569330490771</v>
      </c>
      <c r="R17" s="413">
        <v>0.27805413786420313</v>
      </c>
      <c r="S17" s="413">
        <v>0.63441867476365832</v>
      </c>
      <c r="U17" s="413">
        <v>8.5874410491633829E-2</v>
      </c>
      <c r="V17" s="413">
        <v>0.69861586665805286</v>
      </c>
    </row>
    <row r="18" spans="6:24" x14ac:dyDescent="0.2">
      <c r="F18" s="413">
        <v>0.39266102461399316</v>
      </c>
      <c r="G18" s="413">
        <v>0.96026875121131861</v>
      </c>
      <c r="I18" s="413">
        <v>0.65301376057884875</v>
      </c>
      <c r="J18" s="413">
        <v>0.86153282942481213</v>
      </c>
      <c r="L18" s="413">
        <v>0.67016603139737707</v>
      </c>
      <c r="M18" s="413">
        <v>0.7334399293666688</v>
      </c>
      <c r="O18" s="413">
        <v>0.36391239744169518</v>
      </c>
      <c r="P18" s="413">
        <v>0.66554686995283929</v>
      </c>
      <c r="R18" s="413">
        <v>0.32694295497125136</v>
      </c>
      <c r="S18" s="413">
        <v>0.6196002110386114</v>
      </c>
      <c r="U18" s="413">
        <v>9.8746689062600937E-2</v>
      </c>
      <c r="V18" s="413">
        <v>0.68629002734888123</v>
      </c>
    </row>
    <row r="19" spans="6:24" x14ac:dyDescent="0.2">
      <c r="F19" s="413">
        <v>0.43539634343303829</v>
      </c>
      <c r="G19" s="413">
        <v>0.96598079117944735</v>
      </c>
      <c r="I19" s="413">
        <v>0.70878286711027849</v>
      </c>
      <c r="J19" s="413">
        <v>0.86312907810582074</v>
      </c>
      <c r="L19" s="413">
        <v>0.74554234769687966</v>
      </c>
      <c r="M19" s="413">
        <v>0.73173600792471527</v>
      </c>
      <c r="O19" s="413">
        <v>0.43252148071580854</v>
      </c>
      <c r="P19" s="413">
        <v>0.65317526972026618</v>
      </c>
      <c r="R19" s="413">
        <v>0.38238904321984624</v>
      </c>
      <c r="S19" s="413">
        <v>0.60477636367551735</v>
      </c>
      <c r="U19" s="413">
        <v>0.11488145229019962</v>
      </c>
      <c r="V19" s="413">
        <v>0.67314049141848098</v>
      </c>
    </row>
    <row r="20" spans="6:24" x14ac:dyDescent="0.2">
      <c r="F20" s="413">
        <v>0.4912462045351767</v>
      </c>
      <c r="G20" s="413">
        <v>0.97168206387148182</v>
      </c>
      <c r="I20" s="413">
        <v>0.76455197364170813</v>
      </c>
      <c r="J20" s="413">
        <v>0.86472532678682945</v>
      </c>
      <c r="L20" s="413">
        <v>0.83078687253698558</v>
      </c>
      <c r="M20" s="413">
        <v>0.731666020630101</v>
      </c>
      <c r="O20" s="413">
        <v>0.5011790167323471</v>
      </c>
      <c r="P20" s="413">
        <v>0.64326668389430841</v>
      </c>
      <c r="R20" s="413">
        <v>0.43462109955423478</v>
      </c>
      <c r="S20" s="413">
        <v>0.59323922734026746</v>
      </c>
      <c r="U20" s="413">
        <v>0.13103236643194005</v>
      </c>
      <c r="V20" s="413">
        <v>0.66081196029028577</v>
      </c>
    </row>
    <row r="21" spans="6:24" x14ac:dyDescent="0.2">
      <c r="F21" s="413">
        <v>0.54050649266748496</v>
      </c>
      <c r="G21" s="413">
        <v>0.97574671059715312</v>
      </c>
      <c r="I21" s="413">
        <v>0.83346792428451455</v>
      </c>
      <c r="J21" s="413">
        <v>0.86795281779615396</v>
      </c>
      <c r="L21" s="413">
        <v>0.90947412623554491</v>
      </c>
      <c r="M21" s="413">
        <v>0.73160141697353409</v>
      </c>
      <c r="O21" s="413">
        <v>0.5567866141223593</v>
      </c>
      <c r="P21" s="413">
        <v>0.63665288455326574</v>
      </c>
      <c r="R21" s="413">
        <v>0.48034433748950189</v>
      </c>
      <c r="S21" s="413">
        <v>0.58417048904968016</v>
      </c>
      <c r="U21" s="413">
        <v>0.15041346340202855</v>
      </c>
      <c r="V21" s="413">
        <v>0.64601772293645154</v>
      </c>
      <c r="X21" s="411"/>
    </row>
    <row r="22" spans="6:24" x14ac:dyDescent="0.2">
      <c r="F22" s="413">
        <v>0.58975062988565152</v>
      </c>
      <c r="G22" s="413">
        <v>0.97899035252061939</v>
      </c>
      <c r="I22" s="413">
        <v>0.8826797596743976</v>
      </c>
      <c r="J22" s="413">
        <v>0.86955445011520993</v>
      </c>
      <c r="L22" s="413">
        <v>0.99475095290393434</v>
      </c>
      <c r="M22" s="413">
        <v>0.73317343928333012</v>
      </c>
      <c r="O22" s="413">
        <v>0.60913172685574002</v>
      </c>
      <c r="P22" s="413">
        <v>0.63086278183345179</v>
      </c>
      <c r="R22" s="413">
        <v>0.53916596679372053</v>
      </c>
      <c r="S22" s="413">
        <v>0.57426997868079332</v>
      </c>
      <c r="U22" s="413">
        <v>0.17633568059952193</v>
      </c>
      <c r="V22" s="413">
        <v>0.63039709714236492</v>
      </c>
    </row>
    <row r="23" spans="6:24" x14ac:dyDescent="0.2">
      <c r="F23" s="413">
        <v>0.64556818915950642</v>
      </c>
      <c r="G23" s="413">
        <v>0.98304961560824344</v>
      </c>
      <c r="I23" s="413">
        <v>0.94174365269074234</v>
      </c>
      <c r="J23" s="413">
        <v>0.87196901177940012</v>
      </c>
      <c r="O23" s="413">
        <v>0.6811486530137606</v>
      </c>
      <c r="P23" s="413">
        <v>0.62505652819949609</v>
      </c>
      <c r="R23" s="413">
        <v>0.59149492861295949</v>
      </c>
      <c r="S23" s="413">
        <v>0.56765887115877423</v>
      </c>
      <c r="U23" s="413">
        <v>0.20555268428193035</v>
      </c>
      <c r="V23" s="413">
        <v>0.61559478433145987</v>
      </c>
    </row>
    <row r="24" spans="6:24" x14ac:dyDescent="0.2">
      <c r="F24" s="413">
        <v>0.69809096194844633</v>
      </c>
      <c r="G24" s="413">
        <v>0.98629056571268603</v>
      </c>
      <c r="I24" s="413">
        <v>0.99754506105045548</v>
      </c>
      <c r="J24" s="413">
        <v>0.87520727006481902</v>
      </c>
      <c r="O24" s="413">
        <v>0.75647651657083792</v>
      </c>
      <c r="P24" s="413">
        <v>0.62088959235092711</v>
      </c>
      <c r="R24" s="413">
        <v>0.6471025260029718</v>
      </c>
      <c r="S24" s="413">
        <v>0.56104507181773156</v>
      </c>
      <c r="U24" s="413">
        <v>0.23799987079268686</v>
      </c>
      <c r="V24" s="413">
        <v>0.59832676529491569</v>
      </c>
    </row>
    <row r="25" spans="6:24" x14ac:dyDescent="0.2">
      <c r="F25" s="413">
        <v>0.74731894825247114</v>
      </c>
      <c r="G25" s="413">
        <v>0.98871320283394715</v>
      </c>
      <c r="O25" s="413">
        <v>0.83180438012791524</v>
      </c>
      <c r="P25" s="413">
        <v>0.61672265650235802</v>
      </c>
      <c r="R25" s="413">
        <v>0.70274242522126751</v>
      </c>
      <c r="S25" s="413">
        <v>0.55607328208109907</v>
      </c>
      <c r="U25" s="413">
        <v>0.27054396278829379</v>
      </c>
      <c r="V25" s="413">
        <v>0.5859847750716024</v>
      </c>
    </row>
    <row r="26" spans="6:24" x14ac:dyDescent="0.2">
      <c r="F26" s="413">
        <v>0.79982557012726918</v>
      </c>
      <c r="G26" s="413">
        <v>0.99113314813618447</v>
      </c>
      <c r="O26" s="413">
        <v>0.90716454551327608</v>
      </c>
      <c r="P26" s="413">
        <v>0.61419773025819924</v>
      </c>
      <c r="R26" s="413">
        <v>0.7747916532075716</v>
      </c>
      <c r="S26" s="413">
        <v>0.55190903805155367</v>
      </c>
      <c r="U26" s="413">
        <v>0.29984172104141094</v>
      </c>
      <c r="V26" s="413">
        <v>0.57528748627172299</v>
      </c>
    </row>
    <row r="27" spans="6:24" x14ac:dyDescent="0.2">
      <c r="F27" s="413">
        <v>0.84248013437560565</v>
      </c>
      <c r="G27" s="413">
        <v>0.99274016409328769</v>
      </c>
      <c r="O27" s="413">
        <v>0.97599974158537373</v>
      </c>
      <c r="P27" s="413">
        <v>0.61332019725649811</v>
      </c>
      <c r="R27" s="413">
        <v>0.85670908973447901</v>
      </c>
      <c r="S27" s="413">
        <v>0.54937872816934774</v>
      </c>
      <c r="U27" s="413">
        <v>0.32589314555203824</v>
      </c>
      <c r="V27" s="413">
        <v>0.56623489889527745</v>
      </c>
    </row>
    <row r="28" spans="6:24" x14ac:dyDescent="0.2">
      <c r="F28" s="413">
        <v>0.88841333419471546</v>
      </c>
      <c r="G28" s="413">
        <v>0.99434448823136723</v>
      </c>
      <c r="O28" s="413">
        <v>0.99895019058078682</v>
      </c>
      <c r="P28" s="413">
        <v>0.61330135452333268</v>
      </c>
      <c r="R28" s="413">
        <v>0.92554428580657666</v>
      </c>
      <c r="S28" s="413">
        <v>0.5485011951676465</v>
      </c>
      <c r="U28" s="413">
        <v>0.35848569029007044</v>
      </c>
      <c r="V28" s="413">
        <v>0.55635592307857962</v>
      </c>
    </row>
    <row r="29" spans="6:24" x14ac:dyDescent="0.2">
      <c r="F29" s="413">
        <v>0.93762516958459852</v>
      </c>
      <c r="G29" s="413">
        <v>0.9959461205504232</v>
      </c>
      <c r="R29" s="413">
        <v>0.99767426836358941</v>
      </c>
      <c r="S29" s="413">
        <v>0.54844197514912674</v>
      </c>
      <c r="U29" s="413">
        <v>0.39435687059887592</v>
      </c>
      <c r="V29" s="413">
        <v>0.5464742554428581</v>
      </c>
    </row>
    <row r="30" spans="6:24" x14ac:dyDescent="0.2">
      <c r="F30" s="413">
        <v>0.98355836940370822</v>
      </c>
      <c r="G30" s="413">
        <v>0.99755044468850262</v>
      </c>
      <c r="U30" s="413">
        <v>0.43999935396343431</v>
      </c>
      <c r="V30" s="413">
        <v>0.53330049314124517</v>
      </c>
    </row>
    <row r="31" spans="6:24" x14ac:dyDescent="0.2">
      <c r="F31" s="413">
        <v>1.0065249693132632</v>
      </c>
      <c r="G31" s="413">
        <v>0.99835260675754256</v>
      </c>
      <c r="U31" s="413">
        <v>0.47914916984301309</v>
      </c>
      <c r="V31" s="413">
        <v>0.52341613368649997</v>
      </c>
    </row>
    <row r="32" spans="6:24" x14ac:dyDescent="0.2">
      <c r="U32" s="413">
        <v>0.53139737709154333</v>
      </c>
      <c r="V32" s="413">
        <v>0.51270000215345524</v>
      </c>
    </row>
    <row r="33" spans="21:22" x14ac:dyDescent="0.2">
      <c r="U33" s="413">
        <v>0.58039925059758379</v>
      </c>
      <c r="V33" s="413">
        <v>0.50362857204384437</v>
      </c>
    </row>
    <row r="34" spans="21:22" x14ac:dyDescent="0.2">
      <c r="U34" s="413">
        <v>0.63595839524517084</v>
      </c>
      <c r="V34" s="413">
        <v>0.49455175829618625</v>
      </c>
    </row>
    <row r="35" spans="21:22" x14ac:dyDescent="0.2">
      <c r="U35" s="413">
        <v>0.69807481103430458</v>
      </c>
      <c r="V35" s="413">
        <v>0.48546956091048088</v>
      </c>
    </row>
    <row r="36" spans="21:22" x14ac:dyDescent="0.2">
      <c r="U36" s="413">
        <v>0.76020737773757996</v>
      </c>
      <c r="V36" s="413">
        <v>0.47720836832698066</v>
      </c>
    </row>
    <row r="37" spans="21:22" x14ac:dyDescent="0.2">
      <c r="U37" s="413">
        <v>0.82566703275405384</v>
      </c>
      <c r="V37" s="413">
        <v>0.47140749833107221</v>
      </c>
    </row>
    <row r="38" spans="21:22" x14ac:dyDescent="0.2">
      <c r="U38" s="413">
        <v>0.89442147425544283</v>
      </c>
      <c r="V38" s="413">
        <v>0.46642494131834528</v>
      </c>
    </row>
    <row r="39" spans="21:22" x14ac:dyDescent="0.2">
      <c r="U39" s="413">
        <v>0.95668324827185214</v>
      </c>
      <c r="V39" s="413">
        <v>0.46473178715248614</v>
      </c>
    </row>
    <row r="40" spans="21:22" x14ac:dyDescent="0.2">
      <c r="U40" s="413">
        <v>0.99602687512113186</v>
      </c>
      <c r="V40" s="413">
        <v>0.46469948532420269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A5"/>
  <sheetViews>
    <sheetView workbookViewId="0">
      <selection activeCell="A6" sqref="A6"/>
    </sheetView>
  </sheetViews>
  <sheetFormatPr defaultRowHeight="12.75" x14ac:dyDescent="0.2"/>
  <cols>
    <col min="1" max="1" width="46" customWidth="1"/>
  </cols>
  <sheetData>
    <row r="1" spans="1:1" x14ac:dyDescent="0.2">
      <c r="A1" s="126" t="s">
        <v>1695</v>
      </c>
    </row>
    <row r="2" spans="1:1" x14ac:dyDescent="0.2">
      <c r="A2" s="126" t="s">
        <v>1696</v>
      </c>
    </row>
    <row r="3" spans="1:1" x14ac:dyDescent="0.2">
      <c r="A3" s="575" t="s">
        <v>1697</v>
      </c>
    </row>
    <row r="4" spans="1:1" x14ac:dyDescent="0.2">
      <c r="A4" s="576" t="s">
        <v>1698</v>
      </c>
    </row>
    <row r="5" spans="1:1" x14ac:dyDescent="0.2">
      <c r="A5" s="126" t="s">
        <v>1699</v>
      </c>
    </row>
  </sheetData>
  <sheetProtection algorithmName="SHA-512" hashValue="eXTX3mTeQXaMqf6R/limlutV8mo/LluZSEM3VgDjicoJLWVFd2zfgtmQA5Whg3O2ENR67xiQSyDHCgggoVEqpQ==" saltValue="JrDSleI8+4927NMkgI/zQg==" spinCount="100000" sheet="1" objects="1" scenarios="1" selectLockedCells="1" selectUnlockedCells="1"/>
  <hyperlinks>
    <hyperlink ref="A3" r:id="rId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406</vt:i4>
      </vt:variant>
    </vt:vector>
  </HeadingPairs>
  <TitlesOfParts>
    <vt:vector size="427" baseType="lpstr">
      <vt:lpstr>Задачи</vt:lpstr>
      <vt:lpstr>Расчет кабелей по МЭК &lt;1кВ</vt:lpstr>
      <vt:lpstr>Предохранители</vt:lpstr>
      <vt:lpstr>ТТ</vt:lpstr>
      <vt:lpstr>МЭК&lt;1кВ</vt:lpstr>
      <vt:lpstr>ВЛИ-0,4кВ</vt:lpstr>
      <vt:lpstr>ВЛ-0,4кВ</vt:lpstr>
      <vt:lpstr>ГОСТ Р 53769—2010</vt:lpstr>
      <vt:lpstr>ПУЭ</vt:lpstr>
      <vt:lpstr>Кабель Zп ф-0</vt:lpstr>
      <vt:lpstr>Параметры трансформаторов</vt:lpstr>
      <vt:lpstr>Уставки </vt:lpstr>
      <vt:lpstr>Активное сопротивление каб</vt:lpstr>
      <vt:lpstr>Индуктивные сопротивления каб</vt:lpstr>
      <vt:lpstr>Температура грунта</vt:lpstr>
      <vt:lpstr>Другие справочные данные</vt:lpstr>
      <vt:lpstr>ДЭС</vt:lpstr>
      <vt:lpstr>Шинопроводы</vt:lpstr>
      <vt:lpstr>Кривые генераторов</vt:lpstr>
      <vt:lpstr>Разработчик</vt:lpstr>
      <vt:lpstr>Лист1</vt:lpstr>
      <vt:lpstr>ABB_Emax_PR121</vt:lpstr>
      <vt:lpstr>ABB_Emax_PR121_Iэм</vt:lpstr>
      <vt:lpstr>ABB_Тmax_PR221</vt:lpstr>
      <vt:lpstr>ABB_Тmax_PR221_Iэм</vt:lpstr>
      <vt:lpstr>ABB_Электронный</vt:lpstr>
      <vt:lpstr>Al_1ф_ПВХ_A1</vt:lpstr>
      <vt:lpstr>Al_1ф_ПВХ_A2</vt:lpstr>
      <vt:lpstr>Al_1ф_ПВХ_B1</vt:lpstr>
      <vt:lpstr>Al_1ф_ПВХ_B2</vt:lpstr>
      <vt:lpstr>Al_1ф_ПВХ_C</vt:lpstr>
      <vt:lpstr>Al_1ф_ПВХ_D1</vt:lpstr>
      <vt:lpstr>Al_1ф_ПВХ_D2</vt:lpstr>
      <vt:lpstr>Al_1ф_ПВХ_E</vt:lpstr>
      <vt:lpstr>Al_1ф_ПВХ_F</vt:lpstr>
      <vt:lpstr>Al_1ф_ПЭ_A1</vt:lpstr>
      <vt:lpstr>Al_1ф_ПЭ_A2</vt:lpstr>
      <vt:lpstr>Al_1ф_ПЭ_B1</vt:lpstr>
      <vt:lpstr>Al_1ф_ПЭ_B2</vt:lpstr>
      <vt:lpstr>Al_1ф_ПЭ_C</vt:lpstr>
      <vt:lpstr>Al_1ф_ПЭ_D1</vt:lpstr>
      <vt:lpstr>Al_1ф_ПЭ_D2</vt:lpstr>
      <vt:lpstr>Al_1ф_ПЭ_E</vt:lpstr>
      <vt:lpstr>Al_1ф_ПЭ_F</vt:lpstr>
      <vt:lpstr>Al_3ф_ПВХ_A1</vt:lpstr>
      <vt:lpstr>Al_3ф_ПВХ_A2</vt:lpstr>
      <vt:lpstr>Al_3ф_ПВХ_B1</vt:lpstr>
      <vt:lpstr>Al_3ф_ПВХ_B2</vt:lpstr>
      <vt:lpstr>Al_3ф_ПВХ_C</vt:lpstr>
      <vt:lpstr>Al_3ф_ПВХ_D1</vt:lpstr>
      <vt:lpstr>Al_3ф_ПВХ_D2</vt:lpstr>
      <vt:lpstr>Al_3ф_ПВХ_E</vt:lpstr>
      <vt:lpstr>Al_3ф_ПВХ_F</vt:lpstr>
      <vt:lpstr>Al_3ф_ПЭ_A1</vt:lpstr>
      <vt:lpstr>Al_3ф_ПЭ_A2</vt:lpstr>
      <vt:lpstr>Al_3ф_ПЭ_B1</vt:lpstr>
      <vt:lpstr>Al_3ф_ПЭ_B2</vt:lpstr>
      <vt:lpstr>Al_3ф_ПЭ_C</vt:lpstr>
      <vt:lpstr>Al_3ф_ПЭ_D1</vt:lpstr>
      <vt:lpstr>Al_3ф_ПЭ_D2</vt:lpstr>
      <vt:lpstr>Al_3ф_ПЭ_E</vt:lpstr>
      <vt:lpstr>Al_3ф_ПЭ_F</vt:lpstr>
      <vt:lpstr>Al_Сечение</vt:lpstr>
      <vt:lpstr>cos_F</vt:lpstr>
      <vt:lpstr>Cu_1ф_ПВХ_A1</vt:lpstr>
      <vt:lpstr>Cu_1ф_ПВХ_A2</vt:lpstr>
      <vt:lpstr>Cu_1ф_ПВХ_B1</vt:lpstr>
      <vt:lpstr>Cu_1ф_ПВХ_B2</vt:lpstr>
      <vt:lpstr>Cu_1ф_ПВХ_C</vt:lpstr>
      <vt:lpstr>Cu_1ф_ПВХ_D1</vt:lpstr>
      <vt:lpstr>Cu_1ф_ПВХ_D2</vt:lpstr>
      <vt:lpstr>Cu_1ф_ПВХ_E</vt:lpstr>
      <vt:lpstr>Cu_1ф_ПВХ_F</vt:lpstr>
      <vt:lpstr>Cu_1ф_ПЭ_A1</vt:lpstr>
      <vt:lpstr>Cu_1ф_ПЭ_A2</vt:lpstr>
      <vt:lpstr>Cu_1ф_ПЭ_B1</vt:lpstr>
      <vt:lpstr>Cu_1ф_ПЭ_B2</vt:lpstr>
      <vt:lpstr>Cu_1ф_ПЭ_C</vt:lpstr>
      <vt:lpstr>Cu_1ф_ПЭ_D1</vt:lpstr>
      <vt:lpstr>Cu_1ф_ПЭ_D2</vt:lpstr>
      <vt:lpstr>Cu_1ф_ПЭ_E</vt:lpstr>
      <vt:lpstr>Cu_1ф_ПЭ_F</vt:lpstr>
      <vt:lpstr>Cu_3ф_ПВХ_A1</vt:lpstr>
      <vt:lpstr>Cu_3ф_ПВХ_A2</vt:lpstr>
      <vt:lpstr>Cu_3ф_ПВХ_B1</vt:lpstr>
      <vt:lpstr>Cu_3ф_ПВХ_B2</vt:lpstr>
      <vt:lpstr>Cu_3ф_ПВХ_C</vt:lpstr>
      <vt:lpstr>Cu_3ф_ПВХ_D1</vt:lpstr>
      <vt:lpstr>Cu_3ф_ПВХ_D2</vt:lpstr>
      <vt:lpstr>Cu_3ф_ПВХ_E</vt:lpstr>
      <vt:lpstr>Cu_3ф_ПВХ_F</vt:lpstr>
      <vt:lpstr>Cu_3ф_ПЭ_A1</vt:lpstr>
      <vt:lpstr>Cu_3ф_ПЭ_A2</vt:lpstr>
      <vt:lpstr>Cu_3ф_ПЭ_B1</vt:lpstr>
      <vt:lpstr>Cu_3ф_ПЭ_B2</vt:lpstr>
      <vt:lpstr>Cu_3ф_ПЭ_C</vt:lpstr>
      <vt:lpstr>Cu_3ф_ПЭ_D1</vt:lpstr>
      <vt:lpstr>Cu_3ф_ПЭ_D2</vt:lpstr>
      <vt:lpstr>Cu_3ф_ПЭ_E</vt:lpstr>
      <vt:lpstr>Cu_3ф_ПЭ_F</vt:lpstr>
      <vt:lpstr>Cu_Сечение</vt:lpstr>
      <vt:lpstr>dU</vt:lpstr>
      <vt:lpstr>dU_start</vt:lpstr>
      <vt:lpstr>dU_допустимые</vt:lpstr>
      <vt:lpstr>F1_F3_PVC_AL</vt:lpstr>
      <vt:lpstr>F1_F3_PVC_CU</vt:lpstr>
      <vt:lpstr>F1_F3_XLPE_Al</vt:lpstr>
      <vt:lpstr>F1_F3_XLPE_CU</vt:lpstr>
      <vt:lpstr>F1_PVC_AL</vt:lpstr>
      <vt:lpstr>F1_PVC_CU</vt:lpstr>
      <vt:lpstr>F1_XLPE_AL</vt:lpstr>
      <vt:lpstr>F1_XLPE_CU</vt:lpstr>
      <vt:lpstr>F3_PVC_AL</vt:lpstr>
      <vt:lpstr>F3_PVC_CU</vt:lpstr>
      <vt:lpstr>F3_XLPE_AL</vt:lpstr>
      <vt:lpstr>F3_XLPE_CU</vt:lpstr>
      <vt:lpstr>G_C_amount</vt:lpstr>
      <vt:lpstr>G_C_cosFi_р</vt:lpstr>
      <vt:lpstr>G_C_Eq0_2</vt:lpstr>
      <vt:lpstr>G_C_Factory</vt:lpstr>
      <vt:lpstr>G_C_Gamma</vt:lpstr>
      <vt:lpstr>G_C_Gamma_3ph</vt:lpstr>
      <vt:lpstr>G_C_Iн</vt:lpstr>
      <vt:lpstr>G_C_Iр</vt:lpstr>
      <vt:lpstr>G_C_Kcc</vt:lpstr>
      <vt:lpstr>G_C_Power</vt:lpstr>
      <vt:lpstr>G_C_R_stator</vt:lpstr>
      <vt:lpstr>G_C_R0_stator</vt:lpstr>
      <vt:lpstr>G_C_R1фТКЗ</vt:lpstr>
      <vt:lpstr>G_C_R2_stator</vt:lpstr>
      <vt:lpstr>G_C_t_stator</vt:lpstr>
      <vt:lpstr>G_C_Ta</vt:lpstr>
      <vt:lpstr>G_C_Td1</vt:lpstr>
      <vt:lpstr>G_C_Td1do</vt:lpstr>
      <vt:lpstr>G_C_Td2</vt:lpstr>
      <vt:lpstr>G_C_Type</vt:lpstr>
      <vt:lpstr>G_C_voltage</vt:lpstr>
      <vt:lpstr>G_C_X0</vt:lpstr>
      <vt:lpstr>G_C_X0_ru</vt:lpstr>
      <vt:lpstr>G_C_X1фТКЗ</vt:lpstr>
      <vt:lpstr>G_C_X2</vt:lpstr>
      <vt:lpstr>G_C_X2_ru</vt:lpstr>
      <vt:lpstr>G_C_Xd</vt:lpstr>
      <vt:lpstr>G_C_Xd_ru</vt:lpstr>
      <vt:lpstr>G_C_Xd1</vt:lpstr>
      <vt:lpstr>G_C_Xd1_ru</vt:lpstr>
      <vt:lpstr>G_C_Xd2</vt:lpstr>
      <vt:lpstr>G_C_Xd2_ru</vt:lpstr>
      <vt:lpstr>G_C_Xq</vt:lpstr>
      <vt:lpstr>G_C_Xq_ru</vt:lpstr>
      <vt:lpstr>G_C_Xq1</vt:lpstr>
      <vt:lpstr>G_C_Xq1_ru</vt:lpstr>
      <vt:lpstr>G_C_Xq2</vt:lpstr>
      <vt:lpstr>G_C_Xq2_ru</vt:lpstr>
      <vt:lpstr>G_C_Z1фТКЗ</vt:lpstr>
      <vt:lpstr>G_Factory</vt:lpstr>
      <vt:lpstr>G_Factory_list</vt:lpstr>
      <vt:lpstr>ДЭС!G_Factory_list2</vt:lpstr>
      <vt:lpstr>G_Factory_list2</vt:lpstr>
      <vt:lpstr>G_Kcc</vt:lpstr>
      <vt:lpstr>G_Power</vt:lpstr>
      <vt:lpstr>G_power_list</vt:lpstr>
      <vt:lpstr>G_power_list2</vt:lpstr>
      <vt:lpstr>G_R_stator</vt:lpstr>
      <vt:lpstr>G_R0_stator</vt:lpstr>
      <vt:lpstr>G_R2_stator</vt:lpstr>
      <vt:lpstr>G_T_for_R_stator</vt:lpstr>
      <vt:lpstr>G_Ta</vt:lpstr>
      <vt:lpstr>G_Td1</vt:lpstr>
      <vt:lpstr>G_Td1do</vt:lpstr>
      <vt:lpstr>G_Td2</vt:lpstr>
      <vt:lpstr>G_Type</vt:lpstr>
      <vt:lpstr>G_Type_list</vt:lpstr>
      <vt:lpstr>G_Type_list2</vt:lpstr>
      <vt:lpstr>G_voltage</vt:lpstr>
      <vt:lpstr>G_voltage_list</vt:lpstr>
      <vt:lpstr>G_voltage_list2</vt:lpstr>
      <vt:lpstr>G_voltage_list3</vt:lpstr>
      <vt:lpstr>G_X0</vt:lpstr>
      <vt:lpstr>G_X2</vt:lpstr>
      <vt:lpstr>G_Xd</vt:lpstr>
      <vt:lpstr>G_Xd1</vt:lpstr>
      <vt:lpstr>G_Xd2</vt:lpstr>
      <vt:lpstr>G_Xq</vt:lpstr>
      <vt:lpstr>G_Xq1</vt:lpstr>
      <vt:lpstr>G_Xq2</vt:lpstr>
      <vt:lpstr>Generator_2_gamma</vt:lpstr>
      <vt:lpstr>Generator_2_time</vt:lpstr>
      <vt:lpstr>Generator_3_gamma</vt:lpstr>
      <vt:lpstr>Generator_3_time</vt:lpstr>
      <vt:lpstr>Generator_4_gamma</vt:lpstr>
      <vt:lpstr>Generator_4_time</vt:lpstr>
      <vt:lpstr>Generator_5_gamma</vt:lpstr>
      <vt:lpstr>Generator_5_time</vt:lpstr>
      <vt:lpstr>Generator_6_gamma</vt:lpstr>
      <vt:lpstr>Generator_6_time</vt:lpstr>
      <vt:lpstr>Generator_7_gamma</vt:lpstr>
      <vt:lpstr>Generator_7_time</vt:lpstr>
      <vt:lpstr>I_допустимый</vt:lpstr>
      <vt:lpstr>I_допустимый_норм</vt:lpstr>
      <vt:lpstr>I_расчетный</vt:lpstr>
      <vt:lpstr>Iпо1</vt:lpstr>
      <vt:lpstr>Iпо1_t</vt:lpstr>
      <vt:lpstr>Iпо1_t_д</vt:lpstr>
      <vt:lpstr>Iпо3</vt:lpstr>
      <vt:lpstr>Iпо3_20</vt:lpstr>
      <vt:lpstr>Iпо3_в_конце_линии</vt:lpstr>
      <vt:lpstr>Iпо3_ударный</vt:lpstr>
      <vt:lpstr>K_kol_kabel_z</vt:lpstr>
      <vt:lpstr>K_запаса_по_току</vt:lpstr>
      <vt:lpstr>K_ударный</vt:lpstr>
      <vt:lpstr>Kabel_AL_ZF0</vt:lpstr>
      <vt:lpstr>Kabel_CU_ZF0</vt:lpstr>
      <vt:lpstr>kI_start</vt:lpstr>
      <vt:lpstr>Kст_дуги</vt:lpstr>
      <vt:lpstr>L</vt:lpstr>
      <vt:lpstr>L_raschetnay</vt:lpstr>
      <vt:lpstr>PVCAL</vt:lpstr>
      <vt:lpstr>PVCCU</vt:lpstr>
      <vt:lpstr>R_Al</vt:lpstr>
      <vt:lpstr>R_Cu</vt:lpstr>
      <vt:lpstr>R_t_ном</vt:lpstr>
      <vt:lpstr>R_добавочное</vt:lpstr>
      <vt:lpstr>R_добавочное_max</vt:lpstr>
      <vt:lpstr>R_дуги</vt:lpstr>
      <vt:lpstr>R_сечение</vt:lpstr>
      <vt:lpstr>R_уд</vt:lpstr>
      <vt:lpstr>R_цепи_max</vt:lpstr>
      <vt:lpstr>R0_уд</vt:lpstr>
      <vt:lpstr>Rф_уд</vt:lpstr>
      <vt:lpstr>Rэ_tк</vt:lpstr>
      <vt:lpstr>Rэ_tн</vt:lpstr>
      <vt:lpstr>Shneider_Masterpact_Micrologic_2</vt:lpstr>
      <vt:lpstr>Shneider_Masterpact_Micrologic_2_Iэм</vt:lpstr>
      <vt:lpstr>Shneider_NSX_Micrologic_2</vt:lpstr>
      <vt:lpstr>Shneider_NSX_Micrologic_2_Iэм</vt:lpstr>
      <vt:lpstr>Shneider_Электронный</vt:lpstr>
      <vt:lpstr>Smin_невозгорание</vt:lpstr>
      <vt:lpstr>Smin_термическая_стойкость</vt:lpstr>
      <vt:lpstr>T_R</vt:lpstr>
      <vt:lpstr>T_R1</vt:lpstr>
      <vt:lpstr>T_X</vt:lpstr>
      <vt:lpstr>T_X1</vt:lpstr>
      <vt:lpstr>T_Z</vt:lpstr>
      <vt:lpstr>T_Z_Treugolnik</vt:lpstr>
      <vt:lpstr>T_Z_zigzag</vt:lpstr>
      <vt:lpstr>T_Z_zvezda</vt:lpstr>
      <vt:lpstr>t_невозгорание</vt:lpstr>
      <vt:lpstr>t_невозгорание_МЭК</vt:lpstr>
      <vt:lpstr>t_термическая_стойкость</vt:lpstr>
      <vt:lpstr>t_термическая_стойкость_МЭК</vt:lpstr>
      <vt:lpstr>TKZ_I</vt:lpstr>
      <vt:lpstr>TKZ_ZL</vt:lpstr>
      <vt:lpstr>TKZ_ZL_</vt:lpstr>
      <vt:lpstr>TKZ2_I</vt:lpstr>
      <vt:lpstr>TYн</vt:lpstr>
      <vt:lpstr>Tаэ_термическая_стойкость</vt:lpstr>
      <vt:lpstr>tд_невозгорание</vt:lpstr>
      <vt:lpstr>tд_невозгорание_МЭК</vt:lpstr>
      <vt:lpstr>tд_термическая_стойкость</vt:lpstr>
      <vt:lpstr>tд_термическая_стойкость_МЭК</vt:lpstr>
      <vt:lpstr>tк</vt:lpstr>
      <vt:lpstr>tн</vt:lpstr>
      <vt:lpstr>tоткл</vt:lpstr>
      <vt:lpstr>tоткл_рез</vt:lpstr>
      <vt:lpstr>X_добавочное</vt:lpstr>
      <vt:lpstr>X_добавочное_max</vt:lpstr>
      <vt:lpstr>X_Сечение</vt:lpstr>
      <vt:lpstr>X_уд</vt:lpstr>
      <vt:lpstr>X_цепи_max</vt:lpstr>
      <vt:lpstr>X0_уд</vt:lpstr>
      <vt:lpstr>X1_ПВХ_1F</vt:lpstr>
      <vt:lpstr>X1_ПВХ_1ф</vt:lpstr>
      <vt:lpstr>X1_ПВХ_3F</vt:lpstr>
      <vt:lpstr>X1_ПВХ_3ф</vt:lpstr>
      <vt:lpstr>X1_ПЭ_1F</vt:lpstr>
      <vt:lpstr>X1_ПЭ_1ф</vt:lpstr>
      <vt:lpstr>X1_ПЭ_3F</vt:lpstr>
      <vt:lpstr>X1_ПЭ_3ф</vt:lpstr>
      <vt:lpstr>XLPEAL</vt:lpstr>
      <vt:lpstr>XLPECU</vt:lpstr>
      <vt:lpstr>Xф_уд</vt:lpstr>
      <vt:lpstr>Xэ</vt:lpstr>
      <vt:lpstr>YYн</vt:lpstr>
      <vt:lpstr>YZн</vt:lpstr>
      <vt:lpstr>Z_tк_д</vt:lpstr>
      <vt:lpstr>Zp_Kabel</vt:lpstr>
      <vt:lpstr>АВ1_Iн</vt:lpstr>
      <vt:lpstr>АВ1_Iр</vt:lpstr>
      <vt:lpstr>АВ1_Iэм</vt:lpstr>
      <vt:lpstr>АВ1_Iэм_K</vt:lpstr>
      <vt:lpstr>АВ1_kI</vt:lpstr>
      <vt:lpstr>АВ1_kS</vt:lpstr>
      <vt:lpstr>АВ1_kэм</vt:lpstr>
      <vt:lpstr>АВ1_К</vt:lpstr>
      <vt:lpstr>АВ1_К_max</vt:lpstr>
      <vt:lpstr>АВ1_модульные_автоматы</vt:lpstr>
      <vt:lpstr>АВ1_расцепитель</vt:lpstr>
      <vt:lpstr>АВ2_Iн</vt:lpstr>
      <vt:lpstr>АВ2_Iр</vt:lpstr>
      <vt:lpstr>АВ2_Iэм</vt:lpstr>
      <vt:lpstr>АВ2_Iэм_K</vt:lpstr>
      <vt:lpstr>АВ2_kI</vt:lpstr>
      <vt:lpstr>АВ2_kS</vt:lpstr>
      <vt:lpstr>АВ2_kэм</vt:lpstr>
      <vt:lpstr>АВ2_К</vt:lpstr>
      <vt:lpstr>АВ2_К_max</vt:lpstr>
      <vt:lpstr>АВ2_модульные_автоматы</vt:lpstr>
      <vt:lpstr>АВ2_расцепитель</vt:lpstr>
      <vt:lpstr>Вид_3фКЗ</vt:lpstr>
      <vt:lpstr>Вк</vt:lpstr>
      <vt:lpstr>Вк_невозгорание</vt:lpstr>
      <vt:lpstr>Вк_термическая_стойкость</vt:lpstr>
      <vt:lpstr>ВЛ_tд</vt:lpstr>
      <vt:lpstr>ВЛ_А_Iд</vt:lpstr>
      <vt:lpstr>ВЛ_А_R</vt:lpstr>
      <vt:lpstr>ВЛ_А_X</vt:lpstr>
      <vt:lpstr>ВЛ_А_Сечение</vt:lpstr>
      <vt:lpstr>ВЛ_АС_Iд</vt:lpstr>
      <vt:lpstr>ВЛ_АС_R</vt:lpstr>
      <vt:lpstr>ВЛ_АС_X</vt:lpstr>
      <vt:lpstr>ВЛ_АС_сечение</vt:lpstr>
      <vt:lpstr>ВЛ_К_температурный</vt:lpstr>
      <vt:lpstr>ВЛ_сечение</vt:lpstr>
      <vt:lpstr>ВЛИ_tд</vt:lpstr>
      <vt:lpstr>ВЛИ_К_температурный</vt:lpstr>
      <vt:lpstr>Длина_линии</vt:lpstr>
      <vt:lpstr>К_Воздух_колличество_кабелей</vt:lpstr>
      <vt:lpstr>К_воздух_температура</vt:lpstr>
      <vt:lpstr>К_земля_в_трубах_колличество_кабелей</vt:lpstr>
      <vt:lpstr>К_земля_колличество_кабелей</vt:lpstr>
      <vt:lpstr>К_Земля_температура</vt:lpstr>
      <vt:lpstr>К_количество_кабелей</vt:lpstr>
      <vt:lpstr>К_температурный</vt:lpstr>
      <vt:lpstr>К_тепловое_сопротивление</vt:lpstr>
      <vt:lpstr>К_тепловое_сопротивление_грунта_кабели</vt:lpstr>
      <vt:lpstr>К_тепловое_сопротивление_грунта_кабель_в_трубах</vt:lpstr>
      <vt:lpstr>количество_кабелей</vt:lpstr>
      <vt:lpstr>количество_кабелей_рядом</vt:lpstr>
      <vt:lpstr>Количество_фаз</vt:lpstr>
      <vt:lpstr>Кс_дуги</vt:lpstr>
      <vt:lpstr>Материал_жил</vt:lpstr>
      <vt:lpstr>материал_изоляции</vt:lpstr>
      <vt:lpstr>Надпись_количество_фаз</vt:lpstr>
      <vt:lpstr>Номинальный_ток</vt:lpstr>
      <vt:lpstr>Номинальный_ток_автоматов</vt:lpstr>
      <vt:lpstr>Номинальный_ток_автоматов_Iэм</vt:lpstr>
      <vt:lpstr>Номинальный_ток_предохранителей</vt:lpstr>
      <vt:lpstr>ПН2_100А</vt:lpstr>
      <vt:lpstr>ПН2_125А</vt:lpstr>
      <vt:lpstr>ПН2_160А</vt:lpstr>
      <vt:lpstr>ПН2_200А</vt:lpstr>
      <vt:lpstr>ПН2_250А</vt:lpstr>
      <vt:lpstr>ПН2_31.5А</vt:lpstr>
      <vt:lpstr>ПН2_315А</vt:lpstr>
      <vt:lpstr>ПН2_32А</vt:lpstr>
      <vt:lpstr>ПН2_400А</vt:lpstr>
      <vt:lpstr>ПН2_40А</vt:lpstr>
      <vt:lpstr>ПН2_500А</vt:lpstr>
      <vt:lpstr>ПН2_50А</vt:lpstr>
      <vt:lpstr>ПН2_630А</vt:lpstr>
      <vt:lpstr>ПН2_63А</vt:lpstr>
      <vt:lpstr>ПН2_80А</vt:lpstr>
      <vt:lpstr>ПН2_Iн</vt:lpstr>
      <vt:lpstr>ПН2_tоткл</vt:lpstr>
      <vt:lpstr>ПН2_ТКЗ</vt:lpstr>
      <vt:lpstr>ППН_1000А</vt:lpstr>
      <vt:lpstr>ППН_100А</vt:lpstr>
      <vt:lpstr>ППН_10А</vt:lpstr>
      <vt:lpstr>ППН_1250А</vt:lpstr>
      <vt:lpstr>ППН_125А</vt:lpstr>
      <vt:lpstr>ППН_160А</vt:lpstr>
      <vt:lpstr>ППН_16А</vt:lpstr>
      <vt:lpstr>ППН_200А</vt:lpstr>
      <vt:lpstr>ППН_20А</vt:lpstr>
      <vt:lpstr>ППН_250А</vt:lpstr>
      <vt:lpstr>ППН_25А</vt:lpstr>
      <vt:lpstr>ППН_2А</vt:lpstr>
      <vt:lpstr>ППН_315А</vt:lpstr>
      <vt:lpstr>ППН_32А</vt:lpstr>
      <vt:lpstr>ППН_400А</vt:lpstr>
      <vt:lpstr>ППН_40А</vt:lpstr>
      <vt:lpstr>ППН_4А</vt:lpstr>
      <vt:lpstr>ППН_500А</vt:lpstr>
      <vt:lpstr>ППН_50А</vt:lpstr>
      <vt:lpstr>ППН_630А</vt:lpstr>
      <vt:lpstr>ППН_63А</vt:lpstr>
      <vt:lpstr>ППН_6А</vt:lpstr>
      <vt:lpstr>ППН_800А</vt:lpstr>
      <vt:lpstr>ППН_80А</vt:lpstr>
      <vt:lpstr>ППН_Iн</vt:lpstr>
      <vt:lpstr>ППН_tоткл</vt:lpstr>
      <vt:lpstr>ППН_ТКЗ</vt:lpstr>
      <vt:lpstr>Расстояние_между_кабелями_в_земле</vt:lpstr>
      <vt:lpstr>Расстояние_между_трубами_в_земле</vt:lpstr>
      <vt:lpstr>Расцепители</vt:lpstr>
      <vt:lpstr>Расцепители_Shneider</vt:lpstr>
      <vt:lpstr>Расцепители_АВВ</vt:lpstr>
      <vt:lpstr>сечение</vt:lpstr>
      <vt:lpstr>сечение_нуля</vt:lpstr>
      <vt:lpstr>СИП2_Iд</vt:lpstr>
      <vt:lpstr>СИП2_R</vt:lpstr>
      <vt:lpstr>СИП2_R0</vt:lpstr>
      <vt:lpstr>СИП2_X</vt:lpstr>
      <vt:lpstr>СИП2_X0</vt:lpstr>
      <vt:lpstr>СИП2_сечение</vt:lpstr>
      <vt:lpstr>СИП2_сечение_0</vt:lpstr>
      <vt:lpstr>СИП2_сечение_ф</vt:lpstr>
      <vt:lpstr>способ_прокладки</vt:lpstr>
      <vt:lpstr>Т_мощность</vt:lpstr>
      <vt:lpstr>Т_Сопротивление</vt:lpstr>
      <vt:lpstr>Т_схема_соединения</vt:lpstr>
      <vt:lpstr>Таблица_B.52.17_AB</vt:lpstr>
      <vt:lpstr>Таблица_B.52.17_C</vt:lpstr>
      <vt:lpstr>Таблица_B.52.17_E</vt:lpstr>
      <vt:lpstr>Таблица_B.52.17_F</vt:lpstr>
      <vt:lpstr>Таблица_B_52_17_AB</vt:lpstr>
      <vt:lpstr>Таблица_B_52_17_C</vt:lpstr>
      <vt:lpstr>Таблица_B_52_17_E</vt:lpstr>
      <vt:lpstr>Таблица_B_52_17_F</vt:lpstr>
      <vt:lpstr>Таэ</vt:lpstr>
      <vt:lpstr>температура_воздуха</vt:lpstr>
      <vt:lpstr>температура_земли</vt:lpstr>
      <vt:lpstr>Тепловое_сопротивление</vt:lpstr>
      <vt:lpstr>термическая_стойкость_точка_КЗ</vt:lpstr>
      <vt:lpstr>Тип_линии</vt:lpstr>
      <vt:lpstr>Тип_рассчета</vt:lpstr>
    </vt:vector>
  </TitlesOfParts>
  <Manager>Кротов Алексей</Manager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alexey;Кротов Алексей</dc:creator>
  <cp:lastModifiedBy>Давлеткильдиева Кристина</cp:lastModifiedBy>
  <cp:lastPrinted>2011-04-06T06:09:43Z</cp:lastPrinted>
  <dcterms:created xsi:type="dcterms:W3CDTF">2011-01-25T06:20:10Z</dcterms:created>
  <dcterms:modified xsi:type="dcterms:W3CDTF">2022-10-12T05:17:36Z</dcterms:modified>
</cp:coreProperties>
</file>