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so\Desktop\"/>
    </mc:Choice>
  </mc:AlternateContent>
  <xr:revisionPtr revIDLastSave="0" documentId="13_ncr:1_{A26BDDD0-736D-4C7D-9C86-2DBD56C81052}" xr6:coauthVersionLast="45" xr6:coauthVersionMax="45" xr10:uidLastSave="{00000000-0000-0000-0000-000000000000}"/>
  <bookViews>
    <workbookView xWindow="390" yWindow="390" windowWidth="26565" windowHeight="14205" xr2:uid="{69E46573-3869-4352-846F-81AA28D8C0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1" l="1"/>
  <c r="K15" i="1"/>
  <c r="K14" i="1" l="1"/>
  <c r="J14" i="1" s="1"/>
  <c r="K8" i="1"/>
  <c r="D17" i="1"/>
  <c r="D16" i="1"/>
  <c r="D15" i="1"/>
  <c r="D13" i="1"/>
  <c r="D12" i="1"/>
  <c r="D11" i="1"/>
  <c r="D5" i="1"/>
  <c r="D7" i="1"/>
  <c r="D9" i="1"/>
  <c r="D8" i="1"/>
  <c r="D4" i="1"/>
  <c r="D20" i="1"/>
  <c r="D21" i="1"/>
  <c r="D22" i="1"/>
  <c r="D19" i="1"/>
</calcChain>
</file>

<file path=xl/sharedStrings.xml><?xml version="1.0" encoding="utf-8"?>
<sst xmlns="http://schemas.openxmlformats.org/spreadsheetml/2006/main" count="35" uniqueCount="25">
  <si>
    <t>Total patients in system</t>
  </si>
  <si>
    <t>Datae of analysis</t>
  </si>
  <si>
    <t>TriNetX/Live Network USA</t>
  </si>
  <si>
    <t>With record of HPV vaccination</t>
  </si>
  <si>
    <t>With record of Dx of HPV any time after record of HPV vaccination</t>
  </si>
  <si>
    <t>With record of Dx of CC 3 years after HPV vaccination</t>
  </si>
  <si>
    <t>Funnel 1</t>
  </si>
  <si>
    <t>Funnel 3</t>
  </si>
  <si>
    <t>Funnel 2</t>
  </si>
  <si>
    <t>Data provider:</t>
  </si>
  <si>
    <t>Dx of Cervix Cancer (CC) any time</t>
  </si>
  <si>
    <t>With Dx HPV but no vaccination record any time</t>
  </si>
  <si>
    <t>With Dx  HPV any time</t>
  </si>
  <si>
    <t>Funnel 4</t>
  </si>
  <si>
    <t>With out record of HPV vaccination</t>
  </si>
  <si>
    <t>With Dx HPV (no vaccination record any time)</t>
  </si>
  <si>
    <t>% of total in system</t>
  </si>
  <si>
    <t>HPV vaccine +</t>
  </si>
  <si>
    <t>HPV vaccine -</t>
  </si>
  <si>
    <t>HPV Dx +</t>
  </si>
  <si>
    <t>HPV Dx -</t>
  </si>
  <si>
    <t>CC Dx +</t>
  </si>
  <si>
    <t>CC Dx -</t>
  </si>
  <si>
    <t>2 by 2 basic tables (no time of event considered)</t>
  </si>
  <si>
    <t xml:space="preserve">OR: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</si>
</sst>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7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20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2" fillId="2" borderId="1" xfId="3" applyFont="1" applyAlignment="1">
      <alignment horizontal="right"/>
    </xf>
    <xf numFmtId="0" fontId="2" fillId="2" borderId="1" xfId="3" applyFont="1"/>
    <xf numFmtId="14" fontId="2" fillId="2" borderId="1" xfId="3" applyNumberFormat="1" applyFont="1" applyAlignment="1">
      <alignment horizontal="left"/>
    </xf>
    <xf numFmtId="10" fontId="0" fillId="0" borderId="0" xfId="2" applyNumberFormat="1" applyFont="1"/>
    <xf numFmtId="166" fontId="0" fillId="0" borderId="0" xfId="2" applyNumberFormat="1" applyFont="1"/>
    <xf numFmtId="164" fontId="0" fillId="0" borderId="0" xfId="0" applyNumberFormat="1"/>
    <xf numFmtId="164" fontId="2" fillId="0" borderId="0" xfId="1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0" fontId="0" fillId="0" borderId="2" xfId="0" applyBorder="1"/>
    <xf numFmtId="164" fontId="0" fillId="0" borderId="2" xfId="0" applyNumberFormat="1" applyBorder="1"/>
    <xf numFmtId="164" fontId="0" fillId="0" borderId="2" xfId="1" applyNumberFormat="1" applyFont="1" applyBorder="1"/>
    <xf numFmtId="0" fontId="0" fillId="0" borderId="2" xfId="0" applyBorder="1" applyAlignment="1">
      <alignment horizontal="center"/>
    </xf>
    <xf numFmtId="0" fontId="2" fillId="2" borderId="3" xfId="3" applyFont="1" applyBorder="1" applyAlignment="1">
      <alignment horizontal="center"/>
    </xf>
    <xf numFmtId="0" fontId="2" fillId="2" borderId="0" xfId="3" applyFont="1" applyBorder="1" applyAlignment="1">
      <alignment horizontal="center"/>
    </xf>
    <xf numFmtId="0" fontId="0" fillId="3" borderId="0" xfId="0" applyFill="1" applyAlignment="1">
      <alignment horizontal="right"/>
    </xf>
    <xf numFmtId="174" fontId="0" fillId="3" borderId="0" xfId="0" applyNumberFormat="1" applyFill="1"/>
  </cellXfs>
  <cellStyles count="4">
    <cellStyle name="Comma" xfId="1" builtinId="3"/>
    <cellStyle name="Normal" xfId="0" builtinId="0"/>
    <cellStyle name="Note" xfId="3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758ED-D187-4380-9325-1FCB3A4C20E2}">
  <dimension ref="A1:K24"/>
  <sheetViews>
    <sheetView tabSelected="1" workbookViewId="0">
      <selection activeCell="B24" sqref="B24"/>
    </sheetView>
  </sheetViews>
  <sheetFormatPr defaultRowHeight="15" x14ac:dyDescent="0.25"/>
  <cols>
    <col min="1" max="1" width="13" customWidth="1"/>
    <col min="2" max="2" width="60.42578125" bestFit="1" customWidth="1"/>
    <col min="3" max="3" width="24.7109375" bestFit="1" customWidth="1"/>
    <col min="4" max="4" width="18.5703125" bestFit="1" customWidth="1"/>
    <col min="6" max="6" width="11.5703125" bestFit="1" customWidth="1"/>
    <col min="8" max="8" width="15.140625" customWidth="1"/>
    <col min="9" max="9" width="15.85546875" customWidth="1"/>
    <col min="10" max="10" width="15.5703125" customWidth="1"/>
    <col min="11" max="11" width="12.5703125" bestFit="1" customWidth="1"/>
  </cols>
  <sheetData>
    <row r="1" spans="1:11" x14ac:dyDescent="0.25">
      <c r="B1" s="3" t="s">
        <v>9</v>
      </c>
      <c r="C1" s="4" t="s">
        <v>2</v>
      </c>
    </row>
    <row r="2" spans="1:11" x14ac:dyDescent="0.25">
      <c r="B2" s="3" t="s">
        <v>1</v>
      </c>
      <c r="C2" s="5">
        <v>43954</v>
      </c>
    </row>
    <row r="3" spans="1:11" x14ac:dyDescent="0.25">
      <c r="D3" t="s">
        <v>16</v>
      </c>
      <c r="H3" s="16" t="s">
        <v>23</v>
      </c>
      <c r="I3" s="17"/>
      <c r="J3" s="17"/>
      <c r="K3" s="17"/>
    </row>
    <row r="4" spans="1:11" x14ac:dyDescent="0.25">
      <c r="A4" t="s">
        <v>6</v>
      </c>
      <c r="B4" t="s">
        <v>0</v>
      </c>
      <c r="C4" s="1">
        <v>86801740</v>
      </c>
      <c r="D4" s="2">
        <f>C4/$C$19</f>
        <v>1</v>
      </c>
    </row>
    <row r="5" spans="1:11" x14ac:dyDescent="0.25">
      <c r="B5" t="s">
        <v>10</v>
      </c>
      <c r="C5" s="1">
        <v>91950</v>
      </c>
      <c r="D5" s="6">
        <f>C5/$C$19</f>
        <v>1.0593105622076239E-3</v>
      </c>
      <c r="I5" s="15" t="s">
        <v>19</v>
      </c>
      <c r="J5" s="15" t="s">
        <v>20</v>
      </c>
    </row>
    <row r="6" spans="1:11" x14ac:dyDescent="0.25">
      <c r="H6" s="12" t="s">
        <v>17</v>
      </c>
      <c r="I6" s="13">
        <v>21360</v>
      </c>
      <c r="J6" s="13">
        <v>11682290</v>
      </c>
      <c r="K6" s="10">
        <v>11703650</v>
      </c>
    </row>
    <row r="7" spans="1:11" x14ac:dyDescent="0.25">
      <c r="A7" t="s">
        <v>8</v>
      </c>
      <c r="B7" t="s">
        <v>0</v>
      </c>
      <c r="C7" s="1">
        <v>86801740</v>
      </c>
      <c r="D7" s="2">
        <f>C7/$C$19</f>
        <v>1</v>
      </c>
      <c r="H7" s="12" t="s">
        <v>18</v>
      </c>
      <c r="I7" s="14">
        <v>556320</v>
      </c>
      <c r="J7" s="13">
        <v>74541770</v>
      </c>
      <c r="K7" s="9">
        <v>75098090</v>
      </c>
    </row>
    <row r="8" spans="1:11" x14ac:dyDescent="0.25">
      <c r="B8" t="s">
        <v>3</v>
      </c>
      <c r="C8" s="1">
        <v>11703650</v>
      </c>
      <c r="D8" s="2">
        <f>C8/$C$19</f>
        <v>0.13483197456640847</v>
      </c>
      <c r="I8" s="9">
        <v>577680</v>
      </c>
      <c r="J8" s="10">
        <v>86224060</v>
      </c>
      <c r="K8" s="11">
        <f>K6+K7</f>
        <v>86801740</v>
      </c>
    </row>
    <row r="9" spans="1:11" x14ac:dyDescent="0.25">
      <c r="B9" t="s">
        <v>5</v>
      </c>
      <c r="C9" s="1">
        <v>680</v>
      </c>
      <c r="D9" s="7">
        <f>C9/$C$19</f>
        <v>7.8339443425903682E-6</v>
      </c>
      <c r="J9" s="18" t="s">
        <v>24</v>
      </c>
      <c r="K9" s="19">
        <f>(I6*J7)/(I7*J6)</f>
        <v>0.2449899634994723</v>
      </c>
    </row>
    <row r="11" spans="1:11" x14ac:dyDescent="0.25">
      <c r="A11" t="s">
        <v>7</v>
      </c>
      <c r="B11" t="s">
        <v>0</v>
      </c>
      <c r="C11" s="1">
        <v>86801740</v>
      </c>
      <c r="D11" s="2">
        <f>C11/$C$19</f>
        <v>1</v>
      </c>
      <c r="I11" s="15" t="s">
        <v>21</v>
      </c>
      <c r="J11" s="15" t="s">
        <v>22</v>
      </c>
    </row>
    <row r="12" spans="1:11" x14ac:dyDescent="0.25">
      <c r="B12" t="s">
        <v>12</v>
      </c>
      <c r="C12" s="1">
        <v>577680</v>
      </c>
      <c r="D12" s="6">
        <f>C12/$C$11</f>
        <v>6.6551661291582402E-3</v>
      </c>
      <c r="H12" s="12" t="s">
        <v>17</v>
      </c>
      <c r="I12" s="13">
        <v>1540</v>
      </c>
      <c r="J12" s="13">
        <v>11702110</v>
      </c>
      <c r="K12" s="10">
        <v>11703650</v>
      </c>
    </row>
    <row r="13" spans="1:11" x14ac:dyDescent="0.25">
      <c r="B13" t="s">
        <v>11</v>
      </c>
      <c r="C13" s="1">
        <v>556320</v>
      </c>
      <c r="D13" s="6">
        <f>C13/$C$11</f>
        <v>6.4090881127498132E-3</v>
      </c>
      <c r="H13" s="12" t="s">
        <v>18</v>
      </c>
      <c r="I13" s="14">
        <v>90410</v>
      </c>
      <c r="J13" s="13">
        <v>75007680</v>
      </c>
      <c r="K13" s="9">
        <v>75098090</v>
      </c>
    </row>
    <row r="14" spans="1:11" x14ac:dyDescent="0.25">
      <c r="I14" s="9">
        <v>91950</v>
      </c>
      <c r="J14" s="10">
        <f>K14-I14</f>
        <v>86709790</v>
      </c>
      <c r="K14" s="11">
        <f>K12+K13</f>
        <v>86801740</v>
      </c>
    </row>
    <row r="15" spans="1:11" x14ac:dyDescent="0.25">
      <c r="A15" t="s">
        <v>13</v>
      </c>
      <c r="B15" t="s">
        <v>0</v>
      </c>
      <c r="C15" s="1">
        <v>86801740</v>
      </c>
      <c r="D15" s="2">
        <f>C15/$C$19</f>
        <v>1</v>
      </c>
      <c r="J15" s="18" t="s">
        <v>24</v>
      </c>
      <c r="K15" s="19">
        <f>(I12*J13)/(I13*J12)</f>
        <v>0.10918068337877417</v>
      </c>
    </row>
    <row r="16" spans="1:11" x14ac:dyDescent="0.25">
      <c r="B16" t="s">
        <v>14</v>
      </c>
      <c r="C16" s="1">
        <v>75098090</v>
      </c>
      <c r="D16" s="6">
        <f>C16/$C$11</f>
        <v>0.8651680254335915</v>
      </c>
      <c r="F16" s="8"/>
    </row>
    <row r="17" spans="1:4" x14ac:dyDescent="0.25">
      <c r="B17" t="s">
        <v>15</v>
      </c>
      <c r="C17" s="1">
        <v>556320</v>
      </c>
      <c r="D17" s="6">
        <f>C17/$C$11</f>
        <v>6.4090881127498132E-3</v>
      </c>
    </row>
    <row r="19" spans="1:4" x14ac:dyDescent="0.25">
      <c r="A19" t="s">
        <v>13</v>
      </c>
      <c r="B19" t="s">
        <v>0</v>
      </c>
      <c r="C19" s="1">
        <v>86801740</v>
      </c>
      <c r="D19" s="2">
        <f>C19/$C$19</f>
        <v>1</v>
      </c>
    </row>
    <row r="20" spans="1:4" x14ac:dyDescent="0.25">
      <c r="B20" t="s">
        <v>3</v>
      </c>
      <c r="C20" s="1">
        <v>11703650</v>
      </c>
      <c r="D20" s="2">
        <f>C20/$C$19</f>
        <v>0.13483197456640847</v>
      </c>
    </row>
    <row r="21" spans="1:4" x14ac:dyDescent="0.25">
      <c r="B21" t="s">
        <v>4</v>
      </c>
      <c r="C21" s="1">
        <v>98660</v>
      </c>
      <c r="D21" s="2">
        <f>C21/$C$19</f>
        <v>1.136613160058773E-3</v>
      </c>
    </row>
    <row r="22" spans="1:4" x14ac:dyDescent="0.25">
      <c r="B22" t="s">
        <v>5</v>
      </c>
      <c r="C22" s="1">
        <v>10</v>
      </c>
      <c r="D22" s="2">
        <f>C22/$C$19</f>
        <v>1.1520506386162305E-7</v>
      </c>
    </row>
    <row r="23" spans="1:4" x14ac:dyDescent="0.25">
      <c r="C23" s="1"/>
    </row>
    <row r="24" spans="1:4" x14ac:dyDescent="0.25">
      <c r="C24" s="1"/>
    </row>
  </sheetData>
  <mergeCells count="1">
    <mergeCell ref="H3:K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01AFB252595944B746B348B115DA05" ma:contentTypeVersion="12" ma:contentTypeDescription="Create a new document." ma:contentTypeScope="" ma:versionID="48f7a354dc8f7e2938d88309bceb5bab">
  <xsd:schema xmlns:xsd="http://www.w3.org/2001/XMLSchema" xmlns:xs="http://www.w3.org/2001/XMLSchema" xmlns:p="http://schemas.microsoft.com/office/2006/metadata/properties" xmlns:ns3="96ff884a-8f6e-42d5-bc5e-7e257a8bb464" xmlns:ns4="3f1c22bf-1c95-41ba-9031-2fa56c70e943" targetNamespace="http://schemas.microsoft.com/office/2006/metadata/properties" ma:root="true" ma:fieldsID="70272c9fa4bd86c37be1bb2f6d79bcaa" ns3:_="" ns4:_="">
    <xsd:import namespace="96ff884a-8f6e-42d5-bc5e-7e257a8bb464"/>
    <xsd:import namespace="3f1c22bf-1c95-41ba-9031-2fa56c70e9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ff884a-8f6e-42d5-bc5e-7e257a8bb4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c22bf-1c95-41ba-9031-2fa56c70e94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26A665-96FB-401E-86F4-FCEFBC90C781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3f1c22bf-1c95-41ba-9031-2fa56c70e943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96ff884a-8f6e-42d5-bc5e-7e257a8bb46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A9DF25D-215E-4FD5-BD35-4AC05E2226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C3FC34-D78E-4EF2-B33C-1CDF667BC8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ff884a-8f6e-42d5-bc5e-7e257a8bb464"/>
    <ds:schemaRef ds:uri="3f1c22bf-1c95-41ba-9031-2fa56c70e9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Krikov, Sergey</dc:creator>
  <cp:lastModifiedBy>andrew wilson</cp:lastModifiedBy>
  <dcterms:created xsi:type="dcterms:W3CDTF">2020-05-03T23:11:04Z</dcterms:created>
  <dcterms:modified xsi:type="dcterms:W3CDTF">2020-05-09T16:38:29Z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0x0101004301AFB252595944B746B348B115DA05</vt:lpwstr>
  </property>
</Properties>
</file>