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ouCanCallMeAll/Desktop/Personal Finance/"/>
    </mc:Choice>
  </mc:AlternateContent>
  <bookViews>
    <workbookView xWindow="0" yWindow="460" windowWidth="28800" windowHeight="16260" tabRatio="500"/>
  </bookViews>
  <sheets>
    <sheet name="201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" l="1"/>
  <c r="Q7" i="1"/>
  <c r="L84" i="1"/>
  <c r="M84" i="1"/>
  <c r="K84" i="1"/>
  <c r="M89" i="1"/>
  <c r="M8" i="1"/>
  <c r="M81" i="1"/>
  <c r="M91" i="1"/>
  <c r="K89" i="1"/>
  <c r="K8" i="1"/>
  <c r="K81" i="1"/>
  <c r="K91" i="1"/>
  <c r="L89" i="1"/>
  <c r="L8" i="1"/>
  <c r="L81" i="1"/>
  <c r="L91" i="1"/>
  <c r="G8" i="1"/>
  <c r="G81" i="1"/>
  <c r="G91" i="1"/>
  <c r="H8" i="1"/>
  <c r="H81" i="1"/>
  <c r="H91" i="1"/>
  <c r="I8" i="1"/>
  <c r="I81" i="1"/>
  <c r="I85" i="1"/>
  <c r="I89" i="1"/>
  <c r="I91" i="1"/>
  <c r="J8" i="1"/>
  <c r="J42" i="1"/>
  <c r="J80" i="1"/>
  <c r="J81" i="1"/>
  <c r="J85" i="1"/>
  <c r="J89" i="1"/>
  <c r="J91" i="1"/>
  <c r="M92" i="1"/>
  <c r="N65" i="1"/>
  <c r="K42" i="1"/>
  <c r="K58" i="1"/>
  <c r="K80" i="1"/>
  <c r="J58" i="1"/>
  <c r="J86" i="1"/>
  <c r="J7" i="1"/>
  <c r="L17" i="1"/>
  <c r="M17" i="1"/>
  <c r="K17" i="1"/>
  <c r="K5" i="1"/>
  <c r="L5" i="1"/>
  <c r="M5" i="1"/>
  <c r="N88" i="1"/>
  <c r="B89" i="1"/>
  <c r="N84" i="1"/>
  <c r="K85" i="1"/>
  <c r="L85" i="1"/>
  <c r="M85" i="1"/>
  <c r="N85" i="1"/>
  <c r="B6" i="1"/>
  <c r="B86" i="1"/>
  <c r="C6" i="1"/>
  <c r="C86" i="1"/>
  <c r="D6" i="1"/>
  <c r="D86" i="1"/>
  <c r="E6" i="1"/>
  <c r="E86" i="1"/>
  <c r="F6" i="1"/>
  <c r="F86" i="1"/>
  <c r="G6" i="1"/>
  <c r="G86" i="1"/>
  <c r="H6" i="1"/>
  <c r="H86" i="1"/>
  <c r="I86" i="1"/>
  <c r="K6" i="1"/>
  <c r="K86" i="1"/>
  <c r="L6" i="1"/>
  <c r="L86" i="1"/>
  <c r="M6" i="1"/>
  <c r="M86" i="1"/>
  <c r="N86" i="1"/>
  <c r="N87" i="1"/>
  <c r="N89" i="1"/>
  <c r="C89" i="1"/>
  <c r="D89" i="1"/>
  <c r="E89" i="1"/>
  <c r="F89" i="1"/>
  <c r="G89" i="1"/>
  <c r="H89" i="1"/>
  <c r="I42" i="1"/>
  <c r="I24" i="1"/>
  <c r="I32" i="1"/>
  <c r="I49" i="1"/>
  <c r="I58" i="1"/>
  <c r="I67" i="1"/>
  <c r="I75" i="1"/>
  <c r="I79" i="1"/>
  <c r="I80" i="1"/>
  <c r="A86" i="1"/>
  <c r="K79" i="1"/>
  <c r="K24" i="1"/>
  <c r="K32" i="1"/>
  <c r="K49" i="1"/>
  <c r="K67" i="1"/>
  <c r="K75" i="1"/>
  <c r="N6" i="1"/>
  <c r="N45" i="1"/>
  <c r="N46" i="1"/>
  <c r="N47" i="1"/>
  <c r="N48" i="1"/>
  <c r="N44" i="1"/>
  <c r="G24" i="1"/>
  <c r="G32" i="1"/>
  <c r="G42" i="1"/>
  <c r="G49" i="1"/>
  <c r="G58" i="1"/>
  <c r="G67" i="1"/>
  <c r="G75" i="1"/>
  <c r="G79" i="1"/>
  <c r="G80" i="1"/>
  <c r="B91" i="1"/>
  <c r="C91" i="1"/>
  <c r="D91" i="1"/>
  <c r="E91" i="1"/>
  <c r="F91" i="1"/>
  <c r="G92" i="1"/>
  <c r="H24" i="1"/>
  <c r="H32" i="1"/>
  <c r="H42" i="1"/>
  <c r="H49" i="1"/>
  <c r="H58" i="1"/>
  <c r="H67" i="1"/>
  <c r="H75" i="1"/>
  <c r="H79" i="1"/>
  <c r="H80" i="1"/>
  <c r="C92" i="1"/>
  <c r="D92" i="1"/>
  <c r="E92" i="1"/>
  <c r="F92" i="1"/>
  <c r="H92" i="1"/>
  <c r="I92" i="1"/>
  <c r="J32" i="1"/>
  <c r="J24" i="1"/>
  <c r="J49" i="1"/>
  <c r="J67" i="1"/>
  <c r="J75" i="1"/>
  <c r="J79" i="1"/>
  <c r="J92" i="1"/>
  <c r="K92" i="1"/>
  <c r="L32" i="1"/>
  <c r="L24" i="1"/>
  <c r="L42" i="1"/>
  <c r="L49" i="1"/>
  <c r="L58" i="1"/>
  <c r="L67" i="1"/>
  <c r="L75" i="1"/>
  <c r="L79" i="1"/>
  <c r="L80" i="1"/>
  <c r="L92" i="1"/>
  <c r="M32" i="1"/>
  <c r="M24" i="1"/>
  <c r="M42" i="1"/>
  <c r="M49" i="1"/>
  <c r="M58" i="1"/>
  <c r="M67" i="1"/>
  <c r="M75" i="1"/>
  <c r="M79" i="1"/>
  <c r="M80" i="1"/>
  <c r="B92" i="1"/>
  <c r="N35" i="1"/>
  <c r="N36" i="1"/>
  <c r="N37" i="1"/>
  <c r="N38" i="1"/>
  <c r="N39" i="1"/>
  <c r="N40" i="1"/>
  <c r="N41" i="1"/>
  <c r="N34" i="1"/>
  <c r="N32" i="1"/>
  <c r="N91" i="1"/>
  <c r="C42" i="1"/>
  <c r="C49" i="1"/>
  <c r="C79" i="1"/>
  <c r="C24" i="1"/>
  <c r="C32" i="1"/>
  <c r="C58" i="1"/>
  <c r="C67" i="1"/>
  <c r="C75" i="1"/>
  <c r="C80" i="1"/>
  <c r="D42" i="1"/>
  <c r="D49" i="1"/>
  <c r="D79" i="1"/>
  <c r="D24" i="1"/>
  <c r="D32" i="1"/>
  <c r="D58" i="1"/>
  <c r="D67" i="1"/>
  <c r="D75" i="1"/>
  <c r="D80" i="1"/>
  <c r="E42" i="1"/>
  <c r="E49" i="1"/>
  <c r="E79" i="1"/>
  <c r="E24" i="1"/>
  <c r="E32" i="1"/>
  <c r="E58" i="1"/>
  <c r="E67" i="1"/>
  <c r="E75" i="1"/>
  <c r="E80" i="1"/>
  <c r="F42" i="1"/>
  <c r="F49" i="1"/>
  <c r="F79" i="1"/>
  <c r="F24" i="1"/>
  <c r="F32" i="1"/>
  <c r="F58" i="1"/>
  <c r="F67" i="1"/>
  <c r="F75" i="1"/>
  <c r="F80" i="1"/>
  <c r="B24" i="1"/>
  <c r="B32" i="1"/>
  <c r="B42" i="1"/>
  <c r="B49" i="1"/>
  <c r="B58" i="1"/>
  <c r="B67" i="1"/>
  <c r="B75" i="1"/>
  <c r="B79" i="1"/>
  <c r="B80" i="1"/>
  <c r="N79" i="1"/>
  <c r="N78" i="1"/>
  <c r="N77" i="1"/>
  <c r="N80" i="1"/>
  <c r="N13" i="1"/>
  <c r="N14" i="1"/>
  <c r="N15" i="1"/>
  <c r="N16" i="1"/>
  <c r="N17" i="1"/>
  <c r="N18" i="1"/>
  <c r="N19" i="1"/>
  <c r="N20" i="1"/>
  <c r="N21" i="1"/>
  <c r="N22" i="1"/>
  <c r="N23" i="1"/>
  <c r="N12" i="1"/>
  <c r="N27" i="1"/>
  <c r="N28" i="1"/>
  <c r="N29" i="1"/>
  <c r="N30" i="1"/>
  <c r="N31" i="1"/>
  <c r="N26" i="1"/>
  <c r="B8" i="1"/>
  <c r="N70" i="1"/>
  <c r="N71" i="1"/>
  <c r="N72" i="1"/>
  <c r="N73" i="1"/>
  <c r="N74" i="1"/>
  <c r="N69" i="1"/>
  <c r="N64" i="1"/>
  <c r="N63" i="1"/>
  <c r="N62" i="1"/>
  <c r="N61" i="1"/>
  <c r="N60" i="1"/>
  <c r="N67" i="1"/>
  <c r="N66" i="1"/>
  <c r="N58" i="1"/>
  <c r="N52" i="1"/>
  <c r="N54" i="1"/>
  <c r="N55" i="1"/>
  <c r="N56" i="1"/>
  <c r="N57" i="1"/>
  <c r="N51" i="1"/>
  <c r="N75" i="1"/>
  <c r="N49" i="1"/>
  <c r="C8" i="1"/>
  <c r="D8" i="1"/>
  <c r="E8" i="1"/>
  <c r="F8" i="1"/>
  <c r="B81" i="1"/>
  <c r="C81" i="1"/>
  <c r="D81" i="1"/>
  <c r="E81" i="1"/>
  <c r="F81" i="1"/>
  <c r="N81" i="1"/>
  <c r="N24" i="1"/>
  <c r="N42" i="1"/>
  <c r="N4" i="1"/>
  <c r="N5" i="1"/>
  <c r="N7" i="1"/>
  <c r="N8" i="1"/>
</calcChain>
</file>

<file path=xl/sharedStrings.xml><?xml version="1.0" encoding="utf-8"?>
<sst xmlns="http://schemas.openxmlformats.org/spreadsheetml/2006/main" count="91" uniqueCount="83">
  <si>
    <t>INCOME</t>
  </si>
  <si>
    <t>Misc</t>
  </si>
  <si>
    <t>Coordinated Health</t>
  </si>
  <si>
    <t>KPMG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</si>
  <si>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</si>
  <si>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</si>
  <si>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</si>
  <si>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</si>
  <si>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</si>
  <si>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</si>
  <si>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</si>
  <si>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</si>
  <si>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</si>
  <si>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</si>
  <si>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</si>
  <si>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</si>
  <si>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</si>
  <si>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</si>
  <si>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EXPENSES</t>
  </si>
  <si>
    <t>HOME</t>
  </si>
  <si>
    <t>Mortgage/rent</t>
  </si>
  <si>
    <t>Home/Rental Insurance</t>
  </si>
  <si>
    <t>Phone</t>
  </si>
  <si>
    <t>Cable/Satelite</t>
  </si>
  <si>
    <t>Internet</t>
  </si>
  <si>
    <t>Furnishing/Appliances</t>
  </si>
  <si>
    <t>Lawn/Garden</t>
  </si>
  <si>
    <t>Maintenance/Improvements</t>
  </si>
  <si>
    <t>Other</t>
  </si>
  <si>
    <t>TRANSPORTATION</t>
  </si>
  <si>
    <t>Car payments</t>
  </si>
  <si>
    <t>Auto Insurance</t>
  </si>
  <si>
    <t>Fuel</t>
  </si>
  <si>
    <t>Public Transporation</t>
  </si>
  <si>
    <t>Repairs/Maintenance</t>
  </si>
  <si>
    <t>Registration/License</t>
  </si>
  <si>
    <t>DAILY LIVING</t>
  </si>
  <si>
    <t>Groceries</t>
  </si>
  <si>
    <t>Child care</t>
  </si>
  <si>
    <t>Dining out</t>
  </si>
  <si>
    <t>Clothing</t>
  </si>
  <si>
    <t>Cleaning</t>
  </si>
  <si>
    <t>Salon/Barber</t>
  </si>
  <si>
    <t>Pet Supplies</t>
  </si>
  <si>
    <t>ENTERTAINMENT</t>
  </si>
  <si>
    <t>Video/DVD/Movies</t>
  </si>
  <si>
    <t>Sports</t>
  </si>
  <si>
    <t>Outdoor Recreation</t>
  </si>
  <si>
    <t>HEALTH</t>
  </si>
  <si>
    <t>Health Insurance</t>
  </si>
  <si>
    <t>Gym membership</t>
  </si>
  <si>
    <t>Doctors/Dentist visits</t>
  </si>
  <si>
    <t>Medicine/Prescriptions</t>
  </si>
  <si>
    <t>Veterinarian</t>
  </si>
  <si>
    <t>Life Insurance</t>
  </si>
  <si>
    <t>VACATION/HOLIDAY</t>
  </si>
  <si>
    <t>Airfare</t>
  </si>
  <si>
    <t>Accomodations</t>
  </si>
  <si>
    <t>Food</t>
  </si>
  <si>
    <t>Souvenirs</t>
  </si>
  <si>
    <t>Pet Boarding</t>
  </si>
  <si>
    <t>Rental car</t>
  </si>
  <si>
    <t>Water</t>
  </si>
  <si>
    <t>Trash</t>
  </si>
  <si>
    <t>Billing</t>
  </si>
  <si>
    <t>BUSINESS TRAVEL</t>
  </si>
  <si>
    <t>Furniture</t>
  </si>
  <si>
    <t>Netflix</t>
  </si>
  <si>
    <t>Hygine Products</t>
  </si>
  <si>
    <t>Concerts/Plays/Live Sports</t>
  </si>
  <si>
    <t>Excursions</t>
  </si>
  <si>
    <t>PERSONAL FINANCE</t>
  </si>
  <si>
    <t>Repayment</t>
  </si>
  <si>
    <t>Credit Cards</t>
  </si>
  <si>
    <t>SAVINGS</t>
  </si>
  <si>
    <t>CapitalOne</t>
  </si>
  <si>
    <t>NET OF SAVINGS</t>
  </si>
  <si>
    <t>CASH TOTAL</t>
  </si>
  <si>
    <t>RUNNING TOTAL</t>
  </si>
  <si>
    <t>KPMG 401(k)</t>
  </si>
  <si>
    <t>KPMG Pension</t>
  </si>
  <si>
    <t>KPMG 401(k) Contribution</t>
  </si>
  <si>
    <t>Vanguard 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</si>
</sst>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FFFF"/>
      <name val="Calibri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4"/>
      <color rgb="FFFFFFFF"/>
      <name val="Calibri"/>
    </font>
    <font>
      <b/>
      <sz val="14"/>
      <color theme="0"/>
      <name val="Calibri"/>
      <scheme val="minor"/>
    </font>
    <font>
      <b/>
      <sz val="12"/>
      <color theme="1"/>
      <name val="Calibri"/>
    </font>
    <font>
      <b/>
      <sz val="14"/>
      <color rgb="FF000000"/>
      <name val="Calibri"/>
    </font>
    <font>
      <b/>
      <sz val="14"/>
      <color theme="0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0" xfId="0" applyFont="1" applyFill="1" applyAlignment="1">
      <alignment horizontal="left" vertical="top"/>
    </xf>
    <xf numFmtId="0" fontId="0" fillId="3" borderId="0" xfId="0" applyFill="1"/>
    <xf numFmtId="0" fontId="6" fillId="4" borderId="0" xfId="0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164" fontId="0" fillId="0" borderId="0" xfId="1" applyNumberFormat="1" applyFont="1"/>
    <xf numFmtId="164" fontId="3" fillId="2" borderId="0" xfId="0" applyNumberFormat="1" applyFont="1" applyFill="1" applyAlignment="1">
      <alignment horizontal="left" vertical="top"/>
    </xf>
    <xf numFmtId="0" fontId="7" fillId="7" borderId="0" xfId="0" applyFont="1" applyFill="1"/>
    <xf numFmtId="0" fontId="9" fillId="7" borderId="0" xfId="0" applyFont="1" applyFill="1"/>
    <xf numFmtId="0" fontId="10" fillId="9" borderId="0" xfId="0" applyFont="1" applyFill="1" applyAlignment="1">
      <alignment horizontal="left" vertical="top"/>
    </xf>
    <xf numFmtId="0" fontId="0" fillId="0" borderId="0" xfId="0" applyBorder="1"/>
    <xf numFmtId="0" fontId="7" fillId="7" borderId="0" xfId="0" applyFont="1" applyFill="1" applyBorder="1"/>
    <xf numFmtId="164" fontId="7" fillId="8" borderId="0" xfId="1" applyNumberFormat="1" applyFont="1" applyFill="1" applyBorder="1"/>
    <xf numFmtId="164" fontId="8" fillId="6" borderId="0" xfId="0" applyNumberFormat="1" applyFont="1" applyFill="1" applyBorder="1"/>
    <xf numFmtId="164" fontId="2" fillId="0" borderId="1" xfId="1" applyNumberFormat="1" applyFont="1" applyBorder="1"/>
    <xf numFmtId="164" fontId="11" fillId="2" borderId="0" xfId="0" applyNumberFormat="1" applyFont="1" applyFill="1" applyAlignment="1">
      <alignment horizontal="left" vertical="top"/>
    </xf>
    <xf numFmtId="44" fontId="12" fillId="8" borderId="1" xfId="1" applyNumberFormat="1" applyFont="1" applyFill="1" applyBorder="1"/>
    <xf numFmtId="164" fontId="9" fillId="6" borderId="0" xfId="0" applyNumberFormat="1" applyFont="1" applyFill="1" applyBorder="1"/>
    <xf numFmtId="0" fontId="13" fillId="10" borderId="0" xfId="0" applyFont="1" applyFill="1"/>
    <xf numFmtId="164" fontId="13" fillId="10" borderId="0" xfId="1" applyNumberFormat="1" applyFont="1" applyFill="1"/>
    <xf numFmtId="0" fontId="14" fillId="5" borderId="0" xfId="0" applyFont="1" applyFill="1"/>
    <xf numFmtId="164" fontId="14" fillId="5" borderId="0" xfId="1" applyNumberFormat="1" applyFont="1" applyFill="1"/>
    <xf numFmtId="0" fontId="6" fillId="11" borderId="0" xfId="0" applyFont="1" applyFill="1" applyAlignment="1">
      <alignment horizontal="left" vertical="top"/>
    </xf>
    <xf numFmtId="0" fontId="3" fillId="12" borderId="0" xfId="0" applyFont="1" applyFill="1" applyAlignment="1">
      <alignment horizontal="left" vertical="top"/>
    </xf>
    <xf numFmtId="164" fontId="3" fillId="12" borderId="0" xfId="0" applyNumberFormat="1" applyFont="1" applyFill="1" applyAlignment="1">
      <alignment horizontal="left" vertical="top"/>
    </xf>
    <xf numFmtId="164" fontId="11" fillId="12" borderId="0" xfId="0" applyNumberFormat="1" applyFont="1" applyFill="1" applyAlignment="1">
      <alignment horizontal="left" vertical="top"/>
    </xf>
    <xf numFmtId="0" fontId="0" fillId="13" borderId="0" xfId="0" applyFill="1"/>
    <xf numFmtId="164" fontId="7" fillId="7" borderId="0" xfId="0" applyNumberFormat="1" applyFont="1" applyFill="1"/>
    <xf numFmtId="164" fontId="7" fillId="7" borderId="0" xfId="0" applyNumberFormat="1" applyFont="1" applyFill="1" applyBorder="1"/>
    <xf numFmtId="164" fontId="8" fillId="7" borderId="0" xfId="0" applyNumberFormat="1" applyFont="1" applyFill="1" applyBorder="1"/>
    <xf numFmtId="164" fontId="12" fillId="8" borderId="1" xfId="1" applyNumberFormat="1" applyFont="1" applyFill="1" applyBorder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5" sqref="J5"/>
    </sheetView>
  </sheetViews>
  <sheetFormatPr baseColWidth="10" defaultRowHeight="16" x14ac:dyDescent="0.2"/>
  <cols>
    <col min="1" max="1" width="24.5" bestFit="1" customWidth="1"/>
    <col min="9" max="9" width="11.33203125" bestFit="1" customWidth="1"/>
    <col min="10" max="10" width="10.33203125" bestFit="1" customWidth="1"/>
    <col min="14" max="14" width="12" bestFit="1" customWidth="1"/>
  </cols>
  <sheetData>
    <row r="2" spans="1:17" ht="19" x14ac:dyDescent="0.2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4</v>
      </c>
    </row>
    <row r="3" spans="1:17" ht="19" x14ac:dyDescent="0.2">
      <c r="A3" s="22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7" x14ac:dyDescent="0.2">
      <c r="A4" s="26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1500</v>
      </c>
      <c r="I4" s="5">
        <v>850</v>
      </c>
      <c r="J4" s="5">
        <v>0</v>
      </c>
      <c r="K4" s="5">
        <v>0</v>
      </c>
      <c r="L4" s="5">
        <v>0</v>
      </c>
      <c r="M4" s="5">
        <v>0</v>
      </c>
      <c r="N4" s="14">
        <f>SUM(B4:M4)</f>
        <v>2350</v>
      </c>
    </row>
    <row r="5" spans="1:17" x14ac:dyDescent="0.2">
      <c r="A5" s="26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1519</v>
      </c>
      <c r="J5" s="5">
        <f>55000*(1-0.275)*(1/12)</f>
        <v>3322.9166666666665</v>
      </c>
      <c r="K5" s="5">
        <f t="shared" ref="K5:M5" si="0">55000*(1-0.275)*(1/12)</f>
        <v>3322.9166666666665</v>
      </c>
      <c r="L5" s="5">
        <f t="shared" si="0"/>
        <v>3322.9166666666665</v>
      </c>
      <c r="M5" s="5">
        <f t="shared" si="0"/>
        <v>3322.9166666666665</v>
      </c>
      <c r="N5" s="14">
        <f t="shared" ref="N5:N7" si="1">SUM(B5:M5)</f>
        <v>14810.666666666664</v>
      </c>
    </row>
    <row r="6" spans="1:17" x14ac:dyDescent="0.2">
      <c r="A6" s="26" t="s">
        <v>81</v>
      </c>
      <c r="B6" s="5">
        <f>B5*0.025</f>
        <v>0</v>
      </c>
      <c r="C6" s="5">
        <f t="shared" ref="C6:M6" si="2">C5*0.025</f>
        <v>0</v>
      </c>
      <c r="D6" s="5">
        <f t="shared" si="2"/>
        <v>0</v>
      </c>
      <c r="E6" s="5">
        <f t="shared" si="2"/>
        <v>0</v>
      </c>
      <c r="F6" s="5">
        <f t="shared" si="2"/>
        <v>0</v>
      </c>
      <c r="G6" s="5">
        <f t="shared" si="2"/>
        <v>0</v>
      </c>
      <c r="H6" s="5">
        <f t="shared" si="2"/>
        <v>0</v>
      </c>
      <c r="I6" s="5">
        <v>0</v>
      </c>
      <c r="J6" s="5">
        <v>0</v>
      </c>
      <c r="K6" s="5">
        <f t="shared" si="2"/>
        <v>83.072916666666671</v>
      </c>
      <c r="L6" s="5">
        <f t="shared" si="2"/>
        <v>83.072916666666671</v>
      </c>
      <c r="M6" s="5">
        <f t="shared" si="2"/>
        <v>83.072916666666671</v>
      </c>
      <c r="N6" s="14">
        <f t="shared" si="1"/>
        <v>249.21875</v>
      </c>
      <c r="Q6">
        <v>1519</v>
      </c>
    </row>
    <row r="7" spans="1:17" x14ac:dyDescent="0.2">
      <c r="A7" s="26" t="s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1084</v>
      </c>
      <c r="H7" s="5">
        <v>0</v>
      </c>
      <c r="I7" s="5">
        <v>0</v>
      </c>
      <c r="J7" s="5">
        <f>3000*0.6</f>
        <v>1800</v>
      </c>
      <c r="K7" s="5">
        <v>0</v>
      </c>
      <c r="L7" s="5">
        <v>0</v>
      </c>
      <c r="M7" s="5">
        <v>0</v>
      </c>
      <c r="N7" s="14">
        <f t="shared" si="1"/>
        <v>2884</v>
      </c>
      <c r="Q7">
        <f>Q6*2</f>
        <v>3038</v>
      </c>
    </row>
    <row r="8" spans="1:17" ht="19" x14ac:dyDescent="0.2">
      <c r="A8" s="23" t="s">
        <v>4</v>
      </c>
      <c r="B8" s="24">
        <f>SUM(B4:B7)</f>
        <v>0</v>
      </c>
      <c r="C8" s="24">
        <f t="shared" ref="C8:M8" si="3">SUM(C4:C7)</f>
        <v>0</v>
      </c>
      <c r="D8" s="24">
        <f t="shared" si="3"/>
        <v>0</v>
      </c>
      <c r="E8" s="24">
        <f t="shared" si="3"/>
        <v>0</v>
      </c>
      <c r="F8" s="24">
        <f t="shared" si="3"/>
        <v>0</v>
      </c>
      <c r="G8" s="24">
        <f t="shared" si="3"/>
        <v>1084</v>
      </c>
      <c r="H8" s="24">
        <f t="shared" si="3"/>
        <v>1500</v>
      </c>
      <c r="I8" s="24">
        <f>SUM(I4:I7)</f>
        <v>2369</v>
      </c>
      <c r="J8" s="24">
        <f>SUM(J4:J7)</f>
        <v>5122.9166666666661</v>
      </c>
      <c r="K8" s="24">
        <f t="shared" si="3"/>
        <v>3405.989583333333</v>
      </c>
      <c r="L8" s="24">
        <f t="shared" si="3"/>
        <v>3405.989583333333</v>
      </c>
      <c r="M8" s="24">
        <f t="shared" si="3"/>
        <v>3405.989583333333</v>
      </c>
      <c r="N8" s="25">
        <f t="shared" ref="N8" si="4">SUM(N4:N7)</f>
        <v>20293.885416666664</v>
      </c>
    </row>
    <row r="10" spans="1:17" ht="19" x14ac:dyDescent="0.2">
      <c r="A10" s="9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7" x14ac:dyDescent="0.2">
      <c r="A11" s="8" t="s">
        <v>19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7" x14ac:dyDescent="0.2">
      <c r="A12" s="7" t="s">
        <v>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1040.5</v>
      </c>
      <c r="H12" s="12">
        <v>1040.5</v>
      </c>
      <c r="I12" s="12">
        <v>1040.5</v>
      </c>
      <c r="J12" s="12">
        <v>1040.5</v>
      </c>
      <c r="K12" s="12">
        <v>1040.5</v>
      </c>
      <c r="L12" s="12">
        <v>1040.5</v>
      </c>
      <c r="M12" s="12">
        <v>1040.5</v>
      </c>
      <c r="N12" s="30">
        <f>SUM(B12:M12)</f>
        <v>7283.5</v>
      </c>
    </row>
    <row r="13" spans="1:17" x14ac:dyDescent="0.2">
      <c r="A13" s="7" t="s">
        <v>21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30">
        <f t="shared" ref="N13:N23" si="5">SUM(B13:M13)</f>
        <v>0</v>
      </c>
    </row>
    <row r="14" spans="1:17" x14ac:dyDescent="0.2">
      <c r="A14" s="7" t="s">
        <v>64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2.21</v>
      </c>
      <c r="H14" s="12">
        <v>2.21</v>
      </c>
      <c r="I14" s="12">
        <v>2.21</v>
      </c>
      <c r="J14" s="12">
        <v>2.21</v>
      </c>
      <c r="K14" s="12">
        <v>2.21</v>
      </c>
      <c r="L14" s="12">
        <v>2.21</v>
      </c>
      <c r="M14" s="12">
        <v>2.21</v>
      </c>
      <c r="N14" s="30">
        <f t="shared" si="5"/>
        <v>15.470000000000002</v>
      </c>
    </row>
    <row r="15" spans="1:17" x14ac:dyDescent="0.2">
      <c r="A15" s="7" t="s">
        <v>62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10</v>
      </c>
      <c r="H15" s="12">
        <v>10</v>
      </c>
      <c r="I15" s="12">
        <v>10</v>
      </c>
      <c r="J15" s="12">
        <v>10</v>
      </c>
      <c r="K15" s="12">
        <v>10</v>
      </c>
      <c r="L15" s="12">
        <v>10</v>
      </c>
      <c r="M15" s="12">
        <v>10</v>
      </c>
      <c r="N15" s="30">
        <f t="shared" si="5"/>
        <v>70</v>
      </c>
    </row>
    <row r="16" spans="1:17" x14ac:dyDescent="0.2">
      <c r="A16" s="7" t="s">
        <v>63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2.25</v>
      </c>
      <c r="H16" s="12">
        <v>2.25</v>
      </c>
      <c r="I16" s="12">
        <v>2.25</v>
      </c>
      <c r="J16" s="12">
        <v>2.25</v>
      </c>
      <c r="K16" s="12">
        <v>2.25</v>
      </c>
      <c r="L16" s="12">
        <v>2.25</v>
      </c>
      <c r="M16" s="12">
        <v>2.25</v>
      </c>
      <c r="N16" s="30">
        <f t="shared" si="5"/>
        <v>15.75</v>
      </c>
    </row>
    <row r="17" spans="1:14" x14ac:dyDescent="0.2">
      <c r="A17" s="7" t="s">
        <v>22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f>49-60</f>
        <v>-11</v>
      </c>
      <c r="L17" s="12">
        <f t="shared" ref="L17:M17" si="6">49-60</f>
        <v>-11</v>
      </c>
      <c r="M17" s="12">
        <f t="shared" si="6"/>
        <v>-11</v>
      </c>
      <c r="N17" s="30">
        <f t="shared" si="5"/>
        <v>-33</v>
      </c>
    </row>
    <row r="18" spans="1:14" x14ac:dyDescent="0.2">
      <c r="A18" s="7" t="s">
        <v>23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25</v>
      </c>
      <c r="L18" s="12">
        <v>50</v>
      </c>
      <c r="M18" s="12">
        <v>50</v>
      </c>
      <c r="N18" s="30">
        <f t="shared" si="5"/>
        <v>125</v>
      </c>
    </row>
    <row r="19" spans="1:14" x14ac:dyDescent="0.2">
      <c r="A19" s="7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30">
        <f t="shared" si="5"/>
        <v>0</v>
      </c>
    </row>
    <row r="20" spans="1:14" x14ac:dyDescent="0.2">
      <c r="A20" s="7" t="s">
        <v>25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0">
        <f t="shared" si="5"/>
        <v>0</v>
      </c>
    </row>
    <row r="21" spans="1:14" x14ac:dyDescent="0.2">
      <c r="A21" s="7" t="s">
        <v>26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0">
        <f t="shared" si="5"/>
        <v>0</v>
      </c>
    </row>
    <row r="22" spans="1:14" x14ac:dyDescent="0.2">
      <c r="A22" s="7" t="s">
        <v>27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30">
        <f t="shared" si="5"/>
        <v>0</v>
      </c>
    </row>
    <row r="23" spans="1:14" x14ac:dyDescent="0.2">
      <c r="A23" s="7" t="s">
        <v>28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0">
        <f t="shared" si="5"/>
        <v>0</v>
      </c>
    </row>
    <row r="24" spans="1:14" x14ac:dyDescent="0.2">
      <c r="A24" s="7"/>
      <c r="B24" s="13">
        <f>SUM(B12:B23)</f>
        <v>0</v>
      </c>
      <c r="C24" s="13">
        <f t="shared" ref="C24:F24" si="7">SUM(C12:C23)</f>
        <v>0</v>
      </c>
      <c r="D24" s="13">
        <f t="shared" si="7"/>
        <v>0</v>
      </c>
      <c r="E24" s="13">
        <f t="shared" si="7"/>
        <v>0</v>
      </c>
      <c r="F24" s="13">
        <f t="shared" si="7"/>
        <v>0</v>
      </c>
      <c r="G24" s="13">
        <f>SUM(G12:G23)</f>
        <v>1054.96</v>
      </c>
      <c r="H24" s="13">
        <f t="shared" ref="H24:M24" si="8">SUM(H12:H23)</f>
        <v>1054.96</v>
      </c>
      <c r="I24" s="13">
        <f t="shared" si="8"/>
        <v>1054.96</v>
      </c>
      <c r="J24" s="13">
        <f t="shared" si="8"/>
        <v>1054.96</v>
      </c>
      <c r="K24" s="13">
        <f t="shared" si="8"/>
        <v>1068.96</v>
      </c>
      <c r="L24" s="13">
        <f t="shared" si="8"/>
        <v>1093.96</v>
      </c>
      <c r="M24" s="13">
        <f t="shared" si="8"/>
        <v>1093.96</v>
      </c>
      <c r="N24" s="17">
        <f>SUM(B24:M24)</f>
        <v>7476.72</v>
      </c>
    </row>
    <row r="25" spans="1:14" x14ac:dyDescent="0.2">
      <c r="A25" s="8" t="s">
        <v>29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1:14" x14ac:dyDescent="0.2">
      <c r="A26" s="7" t="s">
        <v>30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239</v>
      </c>
      <c r="K26" s="12">
        <v>239</v>
      </c>
      <c r="L26" s="12">
        <v>239</v>
      </c>
      <c r="M26" s="12">
        <v>239</v>
      </c>
      <c r="N26" s="30">
        <f>SUM(B26:M26)</f>
        <v>956</v>
      </c>
    </row>
    <row r="27" spans="1:14" x14ac:dyDescent="0.2">
      <c r="A27" s="7" t="s">
        <v>31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302</v>
      </c>
      <c r="J27" s="12">
        <v>138.65</v>
      </c>
      <c r="K27" s="12">
        <v>138.65</v>
      </c>
      <c r="L27" s="12">
        <v>138.65</v>
      </c>
      <c r="M27" s="12">
        <v>138.65</v>
      </c>
      <c r="N27" s="30">
        <f t="shared" ref="N27:N31" si="9">SUM(B27:M27)</f>
        <v>856.59999999999991</v>
      </c>
    </row>
    <row r="28" spans="1:14" x14ac:dyDescent="0.2">
      <c r="A28" s="7" t="s">
        <v>32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85</v>
      </c>
      <c r="J28" s="12">
        <v>85</v>
      </c>
      <c r="K28" s="12">
        <v>85</v>
      </c>
      <c r="L28" s="12">
        <v>85</v>
      </c>
      <c r="M28" s="12">
        <v>85</v>
      </c>
      <c r="N28" s="30">
        <f t="shared" si="9"/>
        <v>425</v>
      </c>
    </row>
    <row r="29" spans="1:14" x14ac:dyDescent="0.2">
      <c r="A29" s="7" t="s">
        <v>33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0">
        <f t="shared" si="9"/>
        <v>0</v>
      </c>
    </row>
    <row r="30" spans="1:14" x14ac:dyDescent="0.2">
      <c r="A30" s="7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30">
        <f t="shared" si="9"/>
        <v>0</v>
      </c>
    </row>
    <row r="31" spans="1:14" x14ac:dyDescent="0.2">
      <c r="A31" s="7" t="s">
        <v>35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0">
        <f t="shared" si="9"/>
        <v>0</v>
      </c>
    </row>
    <row r="32" spans="1:14" x14ac:dyDescent="0.2">
      <c r="A32" s="7"/>
      <c r="B32" s="13">
        <f t="shared" ref="B32" si="10">SUM(B20:B31)</f>
        <v>0</v>
      </c>
      <c r="C32" s="13">
        <f t="shared" ref="C32" si="11">SUM(C20:C31)</f>
        <v>0</v>
      </c>
      <c r="D32" s="13">
        <f t="shared" ref="D32" si="12">SUM(D20:D31)</f>
        <v>0</v>
      </c>
      <c r="E32" s="13">
        <f t="shared" ref="E32" si="13">SUM(E20:E31)</f>
        <v>0</v>
      </c>
      <c r="F32" s="13">
        <f t="shared" ref="F32" si="14">SUM(F20:F31)</f>
        <v>0</v>
      </c>
      <c r="G32" s="13">
        <f t="shared" ref="G32" si="15">SUM(G20:G31)</f>
        <v>1054.96</v>
      </c>
      <c r="H32" s="13">
        <f t="shared" ref="H32" si="16">SUM(H20:H31)</f>
        <v>1054.96</v>
      </c>
      <c r="I32" s="13">
        <f>SUM(I26:I31)</f>
        <v>387</v>
      </c>
      <c r="J32" s="13">
        <f t="shared" ref="J32:L32" si="17">SUM(J26:J31)</f>
        <v>462.65</v>
      </c>
      <c r="K32" s="13">
        <f t="shared" si="17"/>
        <v>462.65</v>
      </c>
      <c r="L32" s="13">
        <f t="shared" si="17"/>
        <v>462.65</v>
      </c>
      <c r="M32" s="13">
        <f>SUM(M26:M31)</f>
        <v>462.65</v>
      </c>
      <c r="N32" s="17">
        <f>SUM(G32:M32)</f>
        <v>4347.5200000000004</v>
      </c>
    </row>
    <row r="33" spans="1:14" x14ac:dyDescent="0.2">
      <c r="A33" s="8" t="s">
        <v>36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11"/>
    </row>
    <row r="34" spans="1:14" x14ac:dyDescent="0.2">
      <c r="A34" s="7" t="s">
        <v>37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150</v>
      </c>
      <c r="J34" s="12">
        <v>150</v>
      </c>
      <c r="K34" s="12">
        <v>150</v>
      </c>
      <c r="L34" s="12">
        <v>150</v>
      </c>
      <c r="M34" s="12">
        <v>150</v>
      </c>
      <c r="N34" s="30">
        <f>SUM(B34:M34)</f>
        <v>750</v>
      </c>
    </row>
    <row r="35" spans="1:14" x14ac:dyDescent="0.2">
      <c r="A35" s="7" t="s">
        <v>38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0">
        <f t="shared" ref="N35:N41" si="18">SUM(B35:M35)</f>
        <v>0</v>
      </c>
    </row>
    <row r="36" spans="1:14" x14ac:dyDescent="0.2">
      <c r="A36" s="7" t="s">
        <v>39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50</v>
      </c>
      <c r="J36" s="12">
        <v>200</v>
      </c>
      <c r="K36" s="12">
        <v>200</v>
      </c>
      <c r="L36" s="12">
        <v>200</v>
      </c>
      <c r="M36" s="12">
        <v>200</v>
      </c>
      <c r="N36" s="30">
        <f t="shared" si="18"/>
        <v>850</v>
      </c>
    </row>
    <row r="37" spans="1:14" x14ac:dyDescent="0.2">
      <c r="A37" s="7" t="s">
        <v>40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500</v>
      </c>
      <c r="I37" s="12">
        <v>80</v>
      </c>
      <c r="J37" s="12">
        <v>400</v>
      </c>
      <c r="K37" s="12">
        <v>80</v>
      </c>
      <c r="L37" s="12">
        <v>80</v>
      </c>
      <c r="M37" s="12">
        <v>80</v>
      </c>
      <c r="N37" s="30">
        <f t="shared" si="18"/>
        <v>1220</v>
      </c>
    </row>
    <row r="38" spans="1:14" x14ac:dyDescent="0.2">
      <c r="A38" s="7" t="s">
        <v>66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690</v>
      </c>
      <c r="K38" s="12">
        <v>600</v>
      </c>
      <c r="L38" s="12">
        <v>0</v>
      </c>
      <c r="M38" s="12">
        <v>0</v>
      </c>
      <c r="N38" s="30">
        <f t="shared" si="18"/>
        <v>1290</v>
      </c>
    </row>
    <row r="39" spans="1:14" x14ac:dyDescent="0.2">
      <c r="A39" s="7" t="s">
        <v>41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50</v>
      </c>
      <c r="J39" s="12">
        <v>20</v>
      </c>
      <c r="K39" s="12">
        <v>20</v>
      </c>
      <c r="L39" s="12">
        <v>20</v>
      </c>
      <c r="M39" s="12">
        <v>20</v>
      </c>
      <c r="N39" s="30">
        <f t="shared" si="18"/>
        <v>130</v>
      </c>
    </row>
    <row r="40" spans="1:14" x14ac:dyDescent="0.2">
      <c r="A40" s="7" t="s">
        <v>42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30</v>
      </c>
      <c r="J40" s="12">
        <v>30</v>
      </c>
      <c r="K40" s="12">
        <v>30</v>
      </c>
      <c r="L40" s="12">
        <v>30</v>
      </c>
      <c r="M40" s="12">
        <v>30</v>
      </c>
      <c r="N40" s="30">
        <f t="shared" si="18"/>
        <v>150</v>
      </c>
    </row>
    <row r="41" spans="1:14" x14ac:dyDescent="0.2">
      <c r="A41" s="7" t="s">
        <v>43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30">
        <f t="shared" si="18"/>
        <v>0</v>
      </c>
    </row>
    <row r="42" spans="1:14" x14ac:dyDescent="0.2">
      <c r="A42" s="7"/>
      <c r="B42" s="13">
        <f>SUM(B34:B41)</f>
        <v>0</v>
      </c>
      <c r="C42" s="13">
        <f t="shared" ref="C42:M42" si="19">SUM(C34:C41)</f>
        <v>0</v>
      </c>
      <c r="D42" s="13">
        <f t="shared" si="19"/>
        <v>0</v>
      </c>
      <c r="E42" s="13">
        <f t="shared" si="19"/>
        <v>0</v>
      </c>
      <c r="F42" s="13">
        <f t="shared" si="19"/>
        <v>0</v>
      </c>
      <c r="G42" s="13">
        <f>SUM(G34:G41)</f>
        <v>0</v>
      </c>
      <c r="H42" s="13">
        <f t="shared" si="19"/>
        <v>500</v>
      </c>
      <c r="I42" s="13">
        <f t="shared" si="19"/>
        <v>360</v>
      </c>
      <c r="J42" s="13">
        <f t="shared" si="19"/>
        <v>1490</v>
      </c>
      <c r="K42" s="13">
        <f t="shared" si="19"/>
        <v>1080</v>
      </c>
      <c r="L42" s="13">
        <f t="shared" si="19"/>
        <v>480</v>
      </c>
      <c r="M42" s="13">
        <f t="shared" si="19"/>
        <v>480</v>
      </c>
      <c r="N42" s="17">
        <f>SUM(G42:M42)</f>
        <v>4390</v>
      </c>
    </row>
    <row r="43" spans="1:14" x14ac:dyDescent="0.2">
      <c r="A43" s="8" t="s">
        <v>44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x14ac:dyDescent="0.2">
      <c r="A44" s="7" t="s">
        <v>45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30">
        <f>SUM(B44:M44)</f>
        <v>0</v>
      </c>
    </row>
    <row r="45" spans="1:14" x14ac:dyDescent="0.2">
      <c r="A45" s="7" t="s">
        <v>67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7.99</v>
      </c>
      <c r="I45" s="12">
        <v>7.99</v>
      </c>
      <c r="J45" s="12">
        <v>7.99</v>
      </c>
      <c r="K45" s="12">
        <v>7.99</v>
      </c>
      <c r="L45" s="12">
        <v>7.99</v>
      </c>
      <c r="M45" s="12">
        <v>7.99</v>
      </c>
      <c r="N45" s="30">
        <f t="shared" ref="N45:N48" si="20">SUM(B45:M45)</f>
        <v>47.940000000000005</v>
      </c>
    </row>
    <row r="46" spans="1:14" x14ac:dyDescent="0.2">
      <c r="A46" s="7" t="s">
        <v>69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60</v>
      </c>
      <c r="K46" s="12">
        <v>60</v>
      </c>
      <c r="L46" s="12">
        <v>60</v>
      </c>
      <c r="M46" s="12">
        <v>0</v>
      </c>
      <c r="N46" s="30">
        <f t="shared" si="20"/>
        <v>180</v>
      </c>
    </row>
    <row r="47" spans="1:14" x14ac:dyDescent="0.2">
      <c r="A47" s="7" t="s">
        <v>46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30">
        <f t="shared" si="20"/>
        <v>0</v>
      </c>
    </row>
    <row r="48" spans="1:14" x14ac:dyDescent="0.2">
      <c r="A48" s="7" t="s">
        <v>47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30">
        <f t="shared" si="20"/>
        <v>0</v>
      </c>
    </row>
    <row r="49" spans="1:14" x14ac:dyDescent="0.2">
      <c r="A49" s="7"/>
      <c r="B49" s="13">
        <f>SUM(B44:B48)</f>
        <v>0</v>
      </c>
      <c r="C49" s="13">
        <f t="shared" ref="C49:M49" si="21">SUM(C44:C48)</f>
        <v>0</v>
      </c>
      <c r="D49" s="13">
        <f t="shared" si="21"/>
        <v>0</v>
      </c>
      <c r="E49" s="13">
        <f t="shared" si="21"/>
        <v>0</v>
      </c>
      <c r="F49" s="13">
        <f t="shared" si="21"/>
        <v>0</v>
      </c>
      <c r="G49" s="13">
        <f>SUM(G44:G48)</f>
        <v>0</v>
      </c>
      <c r="H49" s="13">
        <f t="shared" si="21"/>
        <v>7.99</v>
      </c>
      <c r="I49" s="13">
        <f t="shared" si="21"/>
        <v>7.99</v>
      </c>
      <c r="J49" s="13">
        <f t="shared" si="21"/>
        <v>67.989999999999995</v>
      </c>
      <c r="K49" s="13">
        <f t="shared" si="21"/>
        <v>67.989999999999995</v>
      </c>
      <c r="L49" s="13">
        <f t="shared" si="21"/>
        <v>67.989999999999995</v>
      </c>
      <c r="M49" s="13">
        <f t="shared" si="21"/>
        <v>7.99</v>
      </c>
      <c r="N49" s="17">
        <f>SUM(B49:M49)</f>
        <v>227.94</v>
      </c>
    </row>
    <row r="50" spans="1:14" x14ac:dyDescent="0.2">
      <c r="A50" s="8" t="s"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8"/>
    </row>
    <row r="51" spans="1:14" x14ac:dyDescent="0.2">
      <c r="A51" s="7" t="s">
        <v>49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30">
        <f>SUM(B51:M51)</f>
        <v>0</v>
      </c>
    </row>
    <row r="52" spans="1:14" x14ac:dyDescent="0.2">
      <c r="A52" s="7" t="s">
        <v>68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30">
        <f t="shared" ref="N52:N57" si="22">SUM(B52:M52)</f>
        <v>0</v>
      </c>
    </row>
    <row r="53" spans="1:14" x14ac:dyDescent="0.2">
      <c r="A53" s="7" t="s">
        <v>50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30">
        <v>0</v>
      </c>
    </row>
    <row r="54" spans="1:14" x14ac:dyDescent="0.2">
      <c r="A54" s="7" t="s">
        <v>51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30">
        <f t="shared" si="22"/>
        <v>0</v>
      </c>
    </row>
    <row r="55" spans="1:14" x14ac:dyDescent="0.2">
      <c r="A55" s="7" t="s">
        <v>52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30">
        <f t="shared" si="22"/>
        <v>0</v>
      </c>
    </row>
    <row r="56" spans="1:14" x14ac:dyDescent="0.2">
      <c r="A56" s="7" t="s">
        <v>53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30">
        <f t="shared" si="22"/>
        <v>0</v>
      </c>
    </row>
    <row r="57" spans="1:14" x14ac:dyDescent="0.2">
      <c r="A57" s="7" t="s">
        <v>54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30">
        <f t="shared" si="22"/>
        <v>0</v>
      </c>
    </row>
    <row r="58" spans="1:14" x14ac:dyDescent="0.2">
      <c r="A58" s="7"/>
      <c r="B58" s="13">
        <f>SUM(B51:B57)</f>
        <v>0</v>
      </c>
      <c r="C58" s="13">
        <f t="shared" ref="C58:M58" si="23">SUM(C51:C57)</f>
        <v>0</v>
      </c>
      <c r="D58" s="13">
        <f t="shared" si="23"/>
        <v>0</v>
      </c>
      <c r="E58" s="13">
        <f t="shared" si="23"/>
        <v>0</v>
      </c>
      <c r="F58" s="13">
        <f t="shared" si="23"/>
        <v>0</v>
      </c>
      <c r="G58" s="13">
        <f t="shared" si="23"/>
        <v>0</v>
      </c>
      <c r="H58" s="13">
        <f t="shared" si="23"/>
        <v>0</v>
      </c>
      <c r="I58" s="13">
        <f t="shared" si="23"/>
        <v>0</v>
      </c>
      <c r="J58" s="13">
        <f t="shared" si="23"/>
        <v>0</v>
      </c>
      <c r="K58" s="13">
        <f t="shared" si="23"/>
        <v>0</v>
      </c>
      <c r="L58" s="13">
        <f t="shared" si="23"/>
        <v>0</v>
      </c>
      <c r="M58" s="13">
        <f t="shared" si="23"/>
        <v>0</v>
      </c>
      <c r="N58" s="17">
        <f>SUM(B58:M58)</f>
        <v>0</v>
      </c>
    </row>
    <row r="59" spans="1:14" x14ac:dyDescent="0.2">
      <c r="A59" s="8" t="s">
        <v>55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0" spans="1:14" x14ac:dyDescent="0.2">
      <c r="A60" s="7" t="s">
        <v>56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6">
        <f t="shared" ref="N60:N65" si="24">SUM(B60:M60)</f>
        <v>0</v>
      </c>
    </row>
    <row r="61" spans="1:14" x14ac:dyDescent="0.2">
      <c r="A61" s="7" t="s">
        <v>57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6">
        <f t="shared" si="24"/>
        <v>0</v>
      </c>
    </row>
    <row r="62" spans="1:14" x14ac:dyDescent="0.2">
      <c r="A62" s="7" t="s">
        <v>58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6">
        <f t="shared" si="24"/>
        <v>0</v>
      </c>
    </row>
    <row r="63" spans="1:14" x14ac:dyDescent="0.2">
      <c r="A63" s="7" t="s">
        <v>59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6">
        <f t="shared" si="24"/>
        <v>0</v>
      </c>
    </row>
    <row r="64" spans="1:14" x14ac:dyDescent="0.2">
      <c r="A64" s="7" t="s">
        <v>60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6">
        <f t="shared" si="24"/>
        <v>0</v>
      </c>
    </row>
    <row r="65" spans="1:14" x14ac:dyDescent="0.2">
      <c r="A65" s="7" t="s">
        <v>70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100</v>
      </c>
      <c r="J65" s="12">
        <v>0</v>
      </c>
      <c r="K65" s="12">
        <v>0</v>
      </c>
      <c r="L65" s="12">
        <v>0</v>
      </c>
      <c r="M65" s="12">
        <v>0</v>
      </c>
      <c r="N65" s="16">
        <f t="shared" si="24"/>
        <v>100</v>
      </c>
    </row>
    <row r="66" spans="1:14" x14ac:dyDescent="0.2">
      <c r="A66" s="7" t="s">
        <v>61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6">
        <f t="shared" ref="N66" si="25">SUM(B66:M66)</f>
        <v>0</v>
      </c>
    </row>
    <row r="67" spans="1:14" x14ac:dyDescent="0.2">
      <c r="A67" s="7"/>
      <c r="B67" s="13">
        <f>SUM(B59:B66)</f>
        <v>0</v>
      </c>
      <c r="C67" s="13">
        <f>SUM(C59:C66)</f>
        <v>0</v>
      </c>
      <c r="D67" s="13">
        <f t="shared" ref="D67" si="26">SUM(D59:D66)</f>
        <v>0</v>
      </c>
      <c r="E67" s="13">
        <f t="shared" ref="E67" si="27">SUM(E59:E66)</f>
        <v>0</v>
      </c>
      <c r="F67" s="13">
        <f t="shared" ref="F67" si="28">SUM(F59:F66)</f>
        <v>0</v>
      </c>
      <c r="G67" s="13">
        <f t="shared" ref="G67" si="29">SUM(G59:G66)</f>
        <v>0</v>
      </c>
      <c r="H67" s="13">
        <f t="shared" ref="H67" si="30">SUM(H59:H66)</f>
        <v>0</v>
      </c>
      <c r="I67" s="13">
        <f t="shared" ref="I67" si="31">SUM(I59:I66)</f>
        <v>100</v>
      </c>
      <c r="J67" s="13">
        <f t="shared" ref="J67" si="32">SUM(J59:J66)</f>
        <v>0</v>
      </c>
      <c r="K67" s="13">
        <f t="shared" ref="K67" si="33">SUM(K59:K66)</f>
        <v>0</v>
      </c>
      <c r="L67" s="13">
        <f t="shared" ref="L67" si="34">SUM(L59:L66)</f>
        <v>0</v>
      </c>
      <c r="M67" s="13">
        <f t="shared" ref="M67" si="35">SUM(M59:M66)</f>
        <v>0</v>
      </c>
      <c r="N67" s="17">
        <f>SUM(B67:M67)</f>
        <v>100</v>
      </c>
    </row>
    <row r="68" spans="1:14" x14ac:dyDescent="0.2">
      <c r="A68" s="8" t="s">
        <v>65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11"/>
    </row>
    <row r="69" spans="1:14" x14ac:dyDescent="0.2">
      <c r="A69" s="7" t="s">
        <v>56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6">
        <f t="shared" ref="N69:N74" si="36">SUM(B69:M69)</f>
        <v>0</v>
      </c>
    </row>
    <row r="70" spans="1:14" x14ac:dyDescent="0.2">
      <c r="A70" s="7" t="s">
        <v>57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6">
        <f t="shared" si="36"/>
        <v>0</v>
      </c>
    </row>
    <row r="71" spans="1:14" x14ac:dyDescent="0.2">
      <c r="A71" s="7" t="s">
        <v>58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6">
        <f t="shared" si="36"/>
        <v>0</v>
      </c>
    </row>
    <row r="72" spans="1:14" x14ac:dyDescent="0.2">
      <c r="A72" s="7" t="s">
        <v>59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6">
        <f t="shared" si="36"/>
        <v>0</v>
      </c>
    </row>
    <row r="73" spans="1:14" x14ac:dyDescent="0.2">
      <c r="A73" s="7" t="s">
        <v>60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6">
        <f t="shared" si="36"/>
        <v>0</v>
      </c>
    </row>
    <row r="74" spans="1:14" x14ac:dyDescent="0.2">
      <c r="A74" s="7" t="s">
        <v>61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6">
        <f t="shared" si="36"/>
        <v>0</v>
      </c>
    </row>
    <row r="75" spans="1:14" x14ac:dyDescent="0.2">
      <c r="A75" s="7"/>
      <c r="B75" s="13">
        <f>SUM(B68:B74)</f>
        <v>0</v>
      </c>
      <c r="C75" s="13">
        <f t="shared" ref="C75" si="37">SUM(C68:C74)</f>
        <v>0</v>
      </c>
      <c r="D75" s="13">
        <f t="shared" ref="D75" si="38">SUM(D68:D74)</f>
        <v>0</v>
      </c>
      <c r="E75" s="13">
        <f t="shared" ref="E75" si="39">SUM(E68:E74)</f>
        <v>0</v>
      </c>
      <c r="F75" s="13">
        <f t="shared" ref="F75" si="40">SUM(F68:F74)</f>
        <v>0</v>
      </c>
      <c r="G75" s="13">
        <f t="shared" ref="G75" si="41">SUM(G68:G74)</f>
        <v>0</v>
      </c>
      <c r="H75" s="13">
        <f t="shared" ref="H75" si="42">SUM(H68:H74)</f>
        <v>0</v>
      </c>
      <c r="I75" s="13">
        <f t="shared" ref="I75" si="43">SUM(I68:I74)</f>
        <v>0</v>
      </c>
      <c r="J75" s="13">
        <f t="shared" ref="J75" si="44">SUM(J68:J74)</f>
        <v>0</v>
      </c>
      <c r="K75" s="13">
        <f t="shared" ref="K75" si="45">SUM(K68:K74)</f>
        <v>0</v>
      </c>
      <c r="L75" s="13">
        <f t="shared" ref="L75" si="46">SUM(L68:L74)</f>
        <v>0</v>
      </c>
      <c r="M75" s="13">
        <f t="shared" ref="M75" si="47">SUM(M68:M74)</f>
        <v>0</v>
      </c>
      <c r="N75" s="17">
        <f>SUM(B75:M75)</f>
        <v>0</v>
      </c>
    </row>
    <row r="76" spans="1:14" x14ac:dyDescent="0.2">
      <c r="A76" s="8" t="s">
        <v>71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11"/>
    </row>
    <row r="77" spans="1:14" x14ac:dyDescent="0.2">
      <c r="A77" s="7" t="s">
        <v>72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100</v>
      </c>
      <c r="L77" s="12">
        <v>100</v>
      </c>
      <c r="M77" s="12">
        <v>100</v>
      </c>
      <c r="N77" s="30">
        <f t="shared" ref="N77:N78" si="48">SUM(B77:M77)</f>
        <v>300</v>
      </c>
    </row>
    <row r="78" spans="1:14" x14ac:dyDescent="0.2">
      <c r="A78" s="7" t="s">
        <v>73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6">
        <f t="shared" si="48"/>
        <v>0</v>
      </c>
    </row>
    <row r="79" spans="1:14" x14ac:dyDescent="0.2">
      <c r="A79" s="7"/>
      <c r="B79" s="13">
        <f>SUM(B77:B78)</f>
        <v>0</v>
      </c>
      <c r="C79" s="13">
        <f t="shared" ref="C79:M79" si="49">SUM(C77:C78)</f>
        <v>0</v>
      </c>
      <c r="D79" s="13">
        <f t="shared" si="49"/>
        <v>0</v>
      </c>
      <c r="E79" s="13">
        <f t="shared" si="49"/>
        <v>0</v>
      </c>
      <c r="F79" s="13">
        <f t="shared" si="49"/>
        <v>0</v>
      </c>
      <c r="G79" s="13">
        <f t="shared" si="49"/>
        <v>0</v>
      </c>
      <c r="H79" s="13">
        <f t="shared" si="49"/>
        <v>0</v>
      </c>
      <c r="I79" s="13">
        <f t="shared" si="49"/>
        <v>0</v>
      </c>
      <c r="J79" s="13">
        <f t="shared" si="49"/>
        <v>0</v>
      </c>
      <c r="K79" s="13">
        <f t="shared" si="49"/>
        <v>100</v>
      </c>
      <c r="L79" s="13">
        <f t="shared" si="49"/>
        <v>100</v>
      </c>
      <c r="M79" s="13">
        <f t="shared" si="49"/>
        <v>100</v>
      </c>
      <c r="N79" s="17">
        <f>SUM(B79:M79)</f>
        <v>300</v>
      </c>
    </row>
    <row r="80" spans="1:14" ht="19" x14ac:dyDescent="0.25">
      <c r="A80" s="18" t="s">
        <v>17</v>
      </c>
      <c r="B80" s="19">
        <f>SUM(B$24,B$32,B$42,B$49,B$58,B$67,B$75,B$79)</f>
        <v>0</v>
      </c>
      <c r="C80" s="19">
        <f t="shared" ref="C80:M80" si="50">SUM(C$24,C$32,C$42,C$49,C$58,C$67,C$75,C$79)</f>
        <v>0</v>
      </c>
      <c r="D80" s="19">
        <f t="shared" si="50"/>
        <v>0</v>
      </c>
      <c r="E80" s="19">
        <f t="shared" si="50"/>
        <v>0</v>
      </c>
      <c r="F80" s="19">
        <f t="shared" si="50"/>
        <v>0</v>
      </c>
      <c r="G80" s="19">
        <f t="shared" si="50"/>
        <v>2109.92</v>
      </c>
      <c r="H80" s="19">
        <f t="shared" si="50"/>
        <v>2617.91</v>
      </c>
      <c r="I80" s="19">
        <f t="shared" si="50"/>
        <v>1909.95</v>
      </c>
      <c r="J80" s="19">
        <f t="shared" si="50"/>
        <v>3075.6</v>
      </c>
      <c r="K80" s="19">
        <f t="shared" si="50"/>
        <v>2779.6</v>
      </c>
      <c r="L80" s="19">
        <f t="shared" si="50"/>
        <v>2204.6</v>
      </c>
      <c r="M80" s="19">
        <f t="shared" si="50"/>
        <v>2144.6000000000004</v>
      </c>
      <c r="N80" s="19">
        <f>SUM(B80:M80)</f>
        <v>16842.18</v>
      </c>
    </row>
    <row r="81" spans="1:14" ht="19" x14ac:dyDescent="0.25">
      <c r="A81" s="20" t="s">
        <v>76</v>
      </c>
      <c r="B81" s="21">
        <f t="shared" ref="B81:M81" si="51">B8-B80</f>
        <v>0</v>
      </c>
      <c r="C81" s="21">
        <f t="shared" si="51"/>
        <v>0</v>
      </c>
      <c r="D81" s="21">
        <f t="shared" si="51"/>
        <v>0</v>
      </c>
      <c r="E81" s="21">
        <f t="shared" si="51"/>
        <v>0</v>
      </c>
      <c r="F81" s="21">
        <f t="shared" si="51"/>
        <v>0</v>
      </c>
      <c r="G81" s="21">
        <f t="shared" si="51"/>
        <v>-1025.92</v>
      </c>
      <c r="H81" s="21">
        <f t="shared" si="51"/>
        <v>-1117.9099999999999</v>
      </c>
      <c r="I81" s="21">
        <f t="shared" si="51"/>
        <v>459.04999999999995</v>
      </c>
      <c r="J81" s="21">
        <f t="shared" si="51"/>
        <v>2047.3166666666662</v>
      </c>
      <c r="K81" s="21">
        <f t="shared" si="51"/>
        <v>626.38958333333312</v>
      </c>
      <c r="L81" s="21">
        <f t="shared" si="51"/>
        <v>1201.3895833333331</v>
      </c>
      <c r="M81" s="21">
        <f t="shared" si="51"/>
        <v>1261.3895833333327</v>
      </c>
      <c r="N81" s="21">
        <f>SUM(B81:M81)</f>
        <v>3451.7054166666649</v>
      </c>
    </row>
    <row r="82" spans="1:14" x14ac:dyDescent="0.2">
      <c r="B82" s="10"/>
      <c r="C82" s="10"/>
      <c r="D82" s="10"/>
    </row>
    <row r="83" spans="1:14" ht="19" x14ac:dyDescent="0.2">
      <c r="A83" s="3" t="s">
        <v>74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2" t="s">
        <v>75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400</v>
      </c>
      <c r="J84" s="5">
        <v>1200</v>
      </c>
      <c r="K84" s="5">
        <f>K5*0.075</f>
        <v>249.21874999999997</v>
      </c>
      <c r="L84" s="5">
        <f t="shared" ref="L84:M84" si="52">L5*0.075</f>
        <v>249.21874999999997</v>
      </c>
      <c r="M84" s="5">
        <f t="shared" si="52"/>
        <v>249.21874999999997</v>
      </c>
      <c r="N84" s="14">
        <f>SUM(B84:M84)</f>
        <v>2347.65625</v>
      </c>
    </row>
    <row r="85" spans="1:14" x14ac:dyDescent="0.2">
      <c r="A85" s="2" t="s">
        <v>79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f>I5*0.05</f>
        <v>75.95</v>
      </c>
      <c r="J85" s="5">
        <f t="shared" ref="J85:M85" si="53">J5*0.05</f>
        <v>166.14583333333334</v>
      </c>
      <c r="K85" s="5">
        <f t="shared" si="53"/>
        <v>166.14583333333334</v>
      </c>
      <c r="L85" s="5">
        <f t="shared" si="53"/>
        <v>166.14583333333334</v>
      </c>
      <c r="M85" s="5">
        <f t="shared" si="53"/>
        <v>166.14583333333334</v>
      </c>
      <c r="N85" s="14">
        <f t="shared" ref="N85:N88" si="54">SUM(B85:M85)</f>
        <v>740.53333333333342</v>
      </c>
    </row>
    <row r="86" spans="1:14" x14ac:dyDescent="0.2">
      <c r="A86" s="2" t="str">
        <f>A6</f>
        <v>KPMG 401(k) Contribution</v>
      </c>
      <c r="B86" s="5">
        <f>B6</f>
        <v>0</v>
      </c>
      <c r="C86" s="5">
        <f t="shared" ref="C86:M86" si="55">C6</f>
        <v>0</v>
      </c>
      <c r="D86" s="5">
        <f t="shared" si="55"/>
        <v>0</v>
      </c>
      <c r="E86" s="5">
        <f t="shared" si="55"/>
        <v>0</v>
      </c>
      <c r="F86" s="5">
        <f t="shared" si="55"/>
        <v>0</v>
      </c>
      <c r="G86" s="5">
        <f t="shared" si="55"/>
        <v>0</v>
      </c>
      <c r="H86" s="5">
        <f t="shared" si="55"/>
        <v>0</v>
      </c>
      <c r="I86" s="5">
        <f t="shared" si="55"/>
        <v>0</v>
      </c>
      <c r="J86" s="5">
        <f t="shared" si="55"/>
        <v>0</v>
      </c>
      <c r="K86" s="5">
        <f t="shared" si="55"/>
        <v>83.072916666666671</v>
      </c>
      <c r="L86" s="5">
        <f t="shared" si="55"/>
        <v>83.072916666666671</v>
      </c>
      <c r="M86" s="5">
        <f t="shared" si="55"/>
        <v>83.072916666666671</v>
      </c>
      <c r="N86" s="14">
        <f t="shared" si="54"/>
        <v>249.21875</v>
      </c>
    </row>
    <row r="87" spans="1:14" x14ac:dyDescent="0.2">
      <c r="A87" s="2" t="s">
        <v>80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14">
        <f t="shared" si="54"/>
        <v>0</v>
      </c>
    </row>
    <row r="88" spans="1:14" x14ac:dyDescent="0.2">
      <c r="A88" s="2" t="s">
        <v>82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14">
        <f t="shared" si="54"/>
        <v>0</v>
      </c>
    </row>
    <row r="89" spans="1:14" ht="19" x14ac:dyDescent="0.2">
      <c r="A89" s="1" t="s">
        <v>4</v>
      </c>
      <c r="B89" s="6">
        <f>SUM(B84:B88)</f>
        <v>0</v>
      </c>
      <c r="C89" s="6">
        <f t="shared" ref="C89:M89" si="56">SUM(C84:C87)</f>
        <v>0</v>
      </c>
      <c r="D89" s="6">
        <f t="shared" si="56"/>
        <v>0</v>
      </c>
      <c r="E89" s="6">
        <f t="shared" si="56"/>
        <v>0</v>
      </c>
      <c r="F89" s="6">
        <f t="shared" si="56"/>
        <v>0</v>
      </c>
      <c r="G89" s="6">
        <f t="shared" si="56"/>
        <v>0</v>
      </c>
      <c r="H89" s="6">
        <f t="shared" si="56"/>
        <v>0</v>
      </c>
      <c r="I89" s="6">
        <f t="shared" si="56"/>
        <v>475.95</v>
      </c>
      <c r="J89" s="6">
        <f t="shared" si="56"/>
        <v>1366.1458333333333</v>
      </c>
      <c r="K89" s="6">
        <f t="shared" si="56"/>
        <v>498.4375</v>
      </c>
      <c r="L89" s="6">
        <f t="shared" si="56"/>
        <v>498.4375</v>
      </c>
      <c r="M89" s="6">
        <f t="shared" si="56"/>
        <v>498.4375</v>
      </c>
      <c r="N89" s="15">
        <f>SUM(N84:N87)</f>
        <v>3337.4083333333333</v>
      </c>
    </row>
    <row r="90" spans="1:14" x14ac:dyDescent="0.2">
      <c r="B90" s="10"/>
      <c r="C90" s="10"/>
      <c r="D90" s="10"/>
    </row>
    <row r="91" spans="1:14" ht="19" x14ac:dyDescent="0.25">
      <c r="A91" s="20" t="s">
        <v>77</v>
      </c>
      <c r="B91" s="21">
        <f>B18-B90</f>
        <v>0</v>
      </c>
      <c r="C91" s="21">
        <f>C18-C90</f>
        <v>0</v>
      </c>
      <c r="D91" s="21">
        <f>D18-D90</f>
        <v>0</v>
      </c>
      <c r="E91" s="21">
        <f>E18-E90</f>
        <v>0</v>
      </c>
      <c r="F91" s="21">
        <f>F18-F90</f>
        <v>0</v>
      </c>
      <c r="G91" s="21">
        <f t="shared" ref="G91:L91" si="57">G81-G89</f>
        <v>-1025.92</v>
      </c>
      <c r="H91" s="21">
        <f t="shared" si="57"/>
        <v>-1117.9099999999999</v>
      </c>
      <c r="I91" s="21">
        <f t="shared" si="57"/>
        <v>-16.900000000000034</v>
      </c>
      <c r="J91" s="21">
        <f>J81-J89</f>
        <v>681.17083333333289</v>
      </c>
      <c r="K91" s="21">
        <f>K81-K89</f>
        <v>127.95208333333312</v>
      </c>
      <c r="L91" s="21">
        <f t="shared" si="57"/>
        <v>702.95208333333312</v>
      </c>
      <c r="M91" s="21">
        <f>M81-M89</f>
        <v>762.95208333333267</v>
      </c>
      <c r="N91" s="21">
        <f>SUM(B91:M91)</f>
        <v>114.29708333333178</v>
      </c>
    </row>
    <row r="92" spans="1:14" ht="19" x14ac:dyDescent="0.25">
      <c r="A92" s="20" t="s">
        <v>78</v>
      </c>
      <c r="B92" s="21">
        <f>SUM($B$91:B$91)</f>
        <v>0</v>
      </c>
      <c r="C92" s="21">
        <f>SUM($B$91:C$91)</f>
        <v>0</v>
      </c>
      <c r="D92" s="21">
        <f>SUM($B$91:D$91)</f>
        <v>0</v>
      </c>
      <c r="E92" s="21">
        <f>SUM($B$91:E$91)</f>
        <v>0</v>
      </c>
      <c r="F92" s="21">
        <f>SUM($B$91:F$91)</f>
        <v>0</v>
      </c>
      <c r="G92" s="21">
        <f>SUM($B$91:G$91)</f>
        <v>-1025.92</v>
      </c>
      <c r="H92" s="21">
        <f>SUM($B$91:H$91)</f>
        <v>-2143.83</v>
      </c>
      <c r="I92" s="21">
        <f>SUM($B$91:I$91)</f>
        <v>-2160.73</v>
      </c>
      <c r="J92" s="21">
        <f>SUM($B$91:J$91)</f>
        <v>-1479.5591666666671</v>
      </c>
      <c r="K92" s="21">
        <f>SUM($B$91:K$91)</f>
        <v>-1351.607083333334</v>
      </c>
      <c r="L92" s="21">
        <f>SUM($B$91:L$91)</f>
        <v>-648.65500000000088</v>
      </c>
      <c r="M92" s="21">
        <f>SUM($B$91:M$91)</f>
        <v>114.29708333333178</v>
      </c>
      <c r="N92" s="21"/>
    </row>
    <row r="93" spans="1:14" x14ac:dyDescent="0.2">
      <c r="B93" s="10"/>
      <c r="C93" s="10"/>
      <c r="D93" s="10"/>
    </row>
    <row r="94" spans="1:14" x14ac:dyDescent="0.2">
      <c r="B94" s="10"/>
      <c r="C94" s="10"/>
      <c r="D94" s="10"/>
    </row>
    <row r="95" spans="1:14" x14ac:dyDescent="0.2">
      <c r="B95" s="10"/>
      <c r="C95" s="10"/>
      <c r="D95" s="10"/>
    </row>
    <row r="96" spans="1:14" x14ac:dyDescent="0.2">
      <c r="B96" s="10"/>
      <c r="C96" s="10"/>
      <c r="D96" s="10"/>
    </row>
    <row r="97" spans="2:4" x14ac:dyDescent="0.2">
      <c r="B97" s="10"/>
      <c r="C97" s="10"/>
      <c r="D97" s="10"/>
    </row>
    <row r="98" spans="2:4" x14ac:dyDescent="0.2">
      <c r="B98" s="10"/>
      <c r="C98" s="10"/>
      <c r="D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Newbegin</dc:creator>
  <cp:lastModifiedBy>Alex Newbegin</cp:lastModifiedBy>
  <dcterms:created xsi:type="dcterms:W3CDTF">2017-07-24T22:59:40Z</dcterms:created>
  <dcterms:modified xsi:type="dcterms:W3CDTF">2017-09-03T20:55:44Z</dcterms:modified>
</cp:coreProperties>
</file>