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ewbegin\Documents\Personal\personalfinance\wp\wp004_budgets\"/>
    </mc:Choice>
  </mc:AlternateContent>
  <bookViews>
    <workbookView xWindow="984" yWindow="0" windowWidth="22056" windowHeight="9972" tabRatio="500" activeTab="1"/>
  </bookViews>
  <sheets>
    <sheet name="2017" sheetId="1" r:id="rId1"/>
    <sheet name="2019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4" i="2" l="1"/>
  <c r="F104" i="2"/>
  <c r="G104" i="2"/>
  <c r="H104" i="2"/>
  <c r="I104" i="2"/>
  <c r="J104" i="2"/>
  <c r="K104" i="2"/>
  <c r="L104" i="2"/>
  <c r="M104" i="2"/>
  <c r="M94" i="2"/>
  <c r="L94" i="2"/>
  <c r="K94" i="2"/>
  <c r="J94" i="2"/>
  <c r="I94" i="2"/>
  <c r="H94" i="2"/>
  <c r="G94" i="2"/>
  <c r="F94" i="2"/>
  <c r="E94" i="2"/>
  <c r="D94" i="2"/>
  <c r="C94" i="2"/>
  <c r="B94" i="2"/>
  <c r="M6" i="2"/>
  <c r="L6" i="2"/>
  <c r="K6" i="2"/>
  <c r="J6" i="2"/>
  <c r="I6" i="2"/>
  <c r="H6" i="2"/>
  <c r="G6" i="2"/>
  <c r="F6" i="2"/>
  <c r="E6" i="2"/>
  <c r="D6" i="2"/>
  <c r="C6" i="2"/>
  <c r="B6" i="2"/>
  <c r="N5" i="2"/>
  <c r="N94" i="2"/>
  <c r="E96" i="2"/>
  <c r="E97" i="2"/>
  <c r="E98" i="2"/>
  <c r="E102" i="2"/>
  <c r="F96" i="2"/>
  <c r="F97" i="2"/>
  <c r="F98" i="2"/>
  <c r="F102" i="2"/>
  <c r="G96" i="2"/>
  <c r="G97" i="2"/>
  <c r="G98" i="2"/>
  <c r="G102" i="2"/>
  <c r="H96" i="2"/>
  <c r="H97" i="2"/>
  <c r="H98" i="2"/>
  <c r="H102" i="2"/>
  <c r="I96" i="2"/>
  <c r="I97" i="2"/>
  <c r="I98" i="2"/>
  <c r="I102" i="2"/>
  <c r="J96" i="2"/>
  <c r="J97" i="2"/>
  <c r="J98" i="2"/>
  <c r="J102" i="2"/>
  <c r="K96" i="2"/>
  <c r="K97" i="2"/>
  <c r="K98" i="2"/>
  <c r="K102" i="2"/>
  <c r="L96" i="2"/>
  <c r="L97" i="2"/>
  <c r="L98" i="2"/>
  <c r="L102" i="2"/>
  <c r="M96" i="2"/>
  <c r="M97" i="2"/>
  <c r="M98" i="2"/>
  <c r="M102" i="2"/>
  <c r="F103" i="2"/>
  <c r="G103" i="2"/>
  <c r="H103" i="2"/>
  <c r="I103" i="2"/>
  <c r="J103" i="2"/>
  <c r="K103" i="2"/>
  <c r="L103" i="2"/>
  <c r="M103" i="2"/>
  <c r="E103" i="2"/>
  <c r="N93" i="2"/>
  <c r="C106" i="2"/>
  <c r="D106" i="2"/>
  <c r="E106" i="2"/>
  <c r="F106" i="2"/>
  <c r="G106" i="2"/>
  <c r="H106" i="2"/>
  <c r="I106" i="2"/>
  <c r="J106" i="2"/>
  <c r="K106" i="2"/>
  <c r="L106" i="2"/>
  <c r="M106" i="2"/>
  <c r="D96" i="2"/>
  <c r="D97" i="2"/>
  <c r="D98" i="2"/>
  <c r="C96" i="2"/>
  <c r="C97" i="2"/>
  <c r="C98" i="2"/>
  <c r="B96" i="2"/>
  <c r="B97" i="2"/>
  <c r="B98" i="2"/>
  <c r="B8" i="2"/>
  <c r="B15" i="2"/>
  <c r="B32" i="2"/>
  <c r="B41" i="2"/>
  <c r="B53" i="2"/>
  <c r="B64" i="2"/>
  <c r="B73" i="2"/>
  <c r="B82" i="2"/>
  <c r="B90" i="2"/>
  <c r="C8" i="2"/>
  <c r="C15" i="2"/>
  <c r="C24" i="2"/>
  <c r="C32" i="2"/>
  <c r="C41" i="2"/>
  <c r="C53" i="2"/>
  <c r="C64" i="2"/>
  <c r="C73" i="2"/>
  <c r="C82" i="2"/>
  <c r="C90" i="2"/>
  <c r="D8" i="2"/>
  <c r="D15" i="2"/>
  <c r="D32" i="2"/>
  <c r="D41" i="2"/>
  <c r="D53" i="2"/>
  <c r="D64" i="2"/>
  <c r="D73" i="2"/>
  <c r="D82" i="2"/>
  <c r="D90" i="2"/>
  <c r="E8" i="2"/>
  <c r="E15" i="2"/>
  <c r="E32" i="2"/>
  <c r="E41" i="2"/>
  <c r="E53" i="2"/>
  <c r="E64" i="2"/>
  <c r="E73" i="2"/>
  <c r="E82" i="2"/>
  <c r="E90" i="2"/>
  <c r="F8" i="2"/>
  <c r="F15" i="2"/>
  <c r="F32" i="2"/>
  <c r="F41" i="2"/>
  <c r="F53" i="2"/>
  <c r="F64" i="2"/>
  <c r="F73" i="2"/>
  <c r="F82" i="2"/>
  <c r="F90" i="2"/>
  <c r="G8" i="2"/>
  <c r="G15" i="2"/>
  <c r="G32" i="2"/>
  <c r="G41" i="2"/>
  <c r="G53" i="2"/>
  <c r="G64" i="2"/>
  <c r="G73" i="2"/>
  <c r="G82" i="2"/>
  <c r="G90" i="2"/>
  <c r="H8" i="2"/>
  <c r="H15" i="2"/>
  <c r="H32" i="2"/>
  <c r="H41" i="2"/>
  <c r="H53" i="2"/>
  <c r="H64" i="2"/>
  <c r="H73" i="2"/>
  <c r="H82" i="2"/>
  <c r="H90" i="2"/>
  <c r="I8" i="2"/>
  <c r="I15" i="2"/>
  <c r="I32" i="2"/>
  <c r="I41" i="2"/>
  <c r="I53" i="2"/>
  <c r="I64" i="2"/>
  <c r="I73" i="2"/>
  <c r="I82" i="2"/>
  <c r="I90" i="2"/>
  <c r="J8" i="2"/>
  <c r="J15" i="2"/>
  <c r="J32" i="2"/>
  <c r="J41" i="2"/>
  <c r="J53" i="2"/>
  <c r="J64" i="2"/>
  <c r="J73" i="2"/>
  <c r="J82" i="2"/>
  <c r="J90" i="2"/>
  <c r="K8" i="2"/>
  <c r="K15" i="2"/>
  <c r="K32" i="2"/>
  <c r="K41" i="2"/>
  <c r="K53" i="2"/>
  <c r="K64" i="2"/>
  <c r="K73" i="2"/>
  <c r="K82" i="2"/>
  <c r="K90" i="2"/>
  <c r="L8" i="2"/>
  <c r="L15" i="2"/>
  <c r="L32" i="2"/>
  <c r="L41" i="2"/>
  <c r="L53" i="2"/>
  <c r="L64" i="2"/>
  <c r="L73" i="2"/>
  <c r="L82" i="2"/>
  <c r="L90" i="2"/>
  <c r="M8" i="2"/>
  <c r="M15" i="2"/>
  <c r="M32" i="2"/>
  <c r="M41" i="2"/>
  <c r="M53" i="2"/>
  <c r="M64" i="2"/>
  <c r="M73" i="2"/>
  <c r="M82" i="2"/>
  <c r="M90" i="2"/>
  <c r="M107" i="2"/>
  <c r="L107" i="2"/>
  <c r="K107" i="2"/>
  <c r="J107" i="2"/>
  <c r="I107" i="2"/>
  <c r="H107" i="2"/>
  <c r="G107" i="2"/>
  <c r="F107" i="2"/>
  <c r="E107" i="2"/>
  <c r="C107" i="2"/>
  <c r="B107" i="2"/>
  <c r="D107" i="2"/>
  <c r="N44" i="2"/>
  <c r="N45" i="2"/>
  <c r="N90" i="2"/>
  <c r="N89" i="2"/>
  <c r="N88" i="2"/>
  <c r="N87" i="2"/>
  <c r="N86" i="2"/>
  <c r="N85" i="2"/>
  <c r="N84" i="2"/>
  <c r="N82" i="2"/>
  <c r="N81" i="2"/>
  <c r="N80" i="2"/>
  <c r="N79" i="2"/>
  <c r="N78" i="2"/>
  <c r="N77" i="2"/>
  <c r="N76" i="2"/>
  <c r="N75" i="2"/>
  <c r="N73" i="2"/>
  <c r="N72" i="2"/>
  <c r="N71" i="2"/>
  <c r="N70" i="2"/>
  <c r="N69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N53" i="2"/>
  <c r="N52" i="2"/>
  <c r="N51" i="2"/>
  <c r="N50" i="2"/>
  <c r="N49" i="2"/>
  <c r="N48" i="2"/>
  <c r="N47" i="2"/>
  <c r="N46" i="2"/>
  <c r="N43" i="2"/>
  <c r="N41" i="2"/>
  <c r="N40" i="2"/>
  <c r="N39" i="2"/>
  <c r="N38" i="2"/>
  <c r="N37" i="2"/>
  <c r="N36" i="2"/>
  <c r="N35" i="2"/>
  <c r="N34" i="2"/>
  <c r="N32" i="2"/>
  <c r="N31" i="2"/>
  <c r="N30" i="2"/>
  <c r="N29" i="2"/>
  <c r="N28" i="2"/>
  <c r="N27" i="2"/>
  <c r="N26" i="2"/>
  <c r="N25" i="2"/>
  <c r="N24" i="2"/>
  <c r="N23" i="2"/>
  <c r="N21" i="2"/>
  <c r="N20" i="2"/>
  <c r="N19" i="2"/>
  <c r="N11" i="2"/>
  <c r="N10" i="2"/>
  <c r="N9" i="2"/>
  <c r="N7" i="2"/>
  <c r="M99" i="2"/>
  <c r="L99" i="2"/>
  <c r="K99" i="2"/>
  <c r="J99" i="2"/>
  <c r="I99" i="2"/>
  <c r="H99" i="2"/>
  <c r="G99" i="2"/>
  <c r="F99" i="2"/>
  <c r="E99" i="2"/>
  <c r="D99" i="2"/>
  <c r="C99" i="2"/>
  <c r="B99" i="2"/>
  <c r="N98" i="2"/>
  <c r="N97" i="2"/>
  <c r="N96" i="2"/>
  <c r="N95" i="2"/>
  <c r="N92" i="2"/>
  <c r="N22" i="2"/>
  <c r="N8" i="2"/>
  <c r="N12" i="2"/>
  <c r="N15" i="2"/>
  <c r="J5" i="1"/>
  <c r="Q7" i="1"/>
  <c r="L5" i="1"/>
  <c r="L84" i="1"/>
  <c r="M5" i="1"/>
  <c r="M84" i="1"/>
  <c r="K5" i="1"/>
  <c r="K84" i="1"/>
  <c r="M85" i="1"/>
  <c r="M6" i="1"/>
  <c r="M86" i="1"/>
  <c r="M89" i="1"/>
  <c r="M8" i="1"/>
  <c r="M17" i="1"/>
  <c r="M24" i="1"/>
  <c r="M32" i="1"/>
  <c r="M42" i="1"/>
  <c r="M49" i="1"/>
  <c r="M58" i="1"/>
  <c r="M67" i="1"/>
  <c r="M75" i="1"/>
  <c r="M79" i="1"/>
  <c r="M80" i="1"/>
  <c r="M81" i="1"/>
  <c r="M91" i="1"/>
  <c r="K85" i="1"/>
  <c r="K6" i="1"/>
  <c r="K86" i="1"/>
  <c r="K89" i="1"/>
  <c r="K8" i="1"/>
  <c r="K17" i="1"/>
  <c r="K24" i="1"/>
  <c r="K32" i="1"/>
  <c r="K42" i="1"/>
  <c r="K49" i="1"/>
  <c r="K58" i="1"/>
  <c r="K67" i="1"/>
  <c r="K75" i="1"/>
  <c r="K79" i="1"/>
  <c r="K80" i="1"/>
  <c r="K81" i="1"/>
  <c r="K91" i="1"/>
  <c r="L85" i="1"/>
  <c r="L6" i="1"/>
  <c r="L86" i="1"/>
  <c r="L89" i="1"/>
  <c r="L8" i="1"/>
  <c r="L17" i="1"/>
  <c r="L24" i="1"/>
  <c r="L32" i="1"/>
  <c r="L42" i="1"/>
  <c r="L49" i="1"/>
  <c r="L58" i="1"/>
  <c r="L67" i="1"/>
  <c r="L75" i="1"/>
  <c r="L79" i="1"/>
  <c r="L80" i="1"/>
  <c r="L81" i="1"/>
  <c r="L91" i="1"/>
  <c r="G6" i="1"/>
  <c r="G8" i="1"/>
  <c r="G24" i="1"/>
  <c r="G32" i="1"/>
  <c r="G42" i="1"/>
  <c r="G49" i="1"/>
  <c r="G58" i="1"/>
  <c r="G67" i="1"/>
  <c r="G75" i="1"/>
  <c r="G79" i="1"/>
  <c r="G80" i="1"/>
  <c r="G81" i="1"/>
  <c r="G86" i="1"/>
  <c r="G89" i="1"/>
  <c r="G91" i="1"/>
  <c r="H6" i="1"/>
  <c r="H8" i="1"/>
  <c r="H24" i="1"/>
  <c r="H32" i="1"/>
  <c r="H42" i="1"/>
  <c r="H49" i="1"/>
  <c r="H58" i="1"/>
  <c r="H67" i="1"/>
  <c r="H75" i="1"/>
  <c r="H79" i="1"/>
  <c r="H80" i="1"/>
  <c r="H81" i="1"/>
  <c r="H86" i="1"/>
  <c r="H89" i="1"/>
  <c r="H91" i="1"/>
  <c r="I8" i="1"/>
  <c r="I24" i="1"/>
  <c r="I32" i="1"/>
  <c r="I42" i="1"/>
  <c r="I49" i="1"/>
  <c r="I58" i="1"/>
  <c r="I67" i="1"/>
  <c r="I75" i="1"/>
  <c r="I79" i="1"/>
  <c r="I80" i="1"/>
  <c r="I81" i="1"/>
  <c r="I85" i="1"/>
  <c r="I86" i="1"/>
  <c r="I89" i="1"/>
  <c r="I91" i="1"/>
  <c r="J7" i="1"/>
  <c r="J8" i="1"/>
  <c r="J42" i="1"/>
  <c r="J24" i="1"/>
  <c r="J32" i="1"/>
  <c r="J49" i="1"/>
  <c r="J58" i="1"/>
  <c r="J67" i="1"/>
  <c r="J75" i="1"/>
  <c r="J79" i="1"/>
  <c r="J80" i="1"/>
  <c r="J81" i="1"/>
  <c r="J85" i="1"/>
  <c r="J86" i="1"/>
  <c r="J89" i="1"/>
  <c r="J91" i="1"/>
  <c r="B91" i="1"/>
  <c r="C91" i="1"/>
  <c r="D91" i="1"/>
  <c r="E91" i="1"/>
  <c r="F91" i="1"/>
  <c r="M92" i="1"/>
  <c r="N65" i="1"/>
  <c r="N88" i="1"/>
  <c r="B6" i="1"/>
  <c r="B86" i="1"/>
  <c r="B89" i="1"/>
  <c r="N84" i="1"/>
  <c r="N85" i="1"/>
  <c r="C6" i="1"/>
  <c r="C86" i="1"/>
  <c r="D6" i="1"/>
  <c r="D86" i="1"/>
  <c r="E6" i="1"/>
  <c r="E86" i="1"/>
  <c r="F6" i="1"/>
  <c r="F86" i="1"/>
  <c r="N86" i="1"/>
  <c r="N87" i="1"/>
  <c r="N89" i="1"/>
  <c r="C89" i="1"/>
  <c r="D89" i="1"/>
  <c r="E89" i="1"/>
  <c r="F89" i="1"/>
  <c r="A86" i="1"/>
  <c r="N6" i="1"/>
  <c r="N45" i="1"/>
  <c r="N46" i="1"/>
  <c r="N47" i="1"/>
  <c r="N48" i="1"/>
  <c r="N44" i="1"/>
  <c r="G92" i="1"/>
  <c r="C92" i="1"/>
  <c r="D92" i="1"/>
  <c r="E92" i="1"/>
  <c r="F92" i="1"/>
  <c r="H92" i="1"/>
  <c r="I92" i="1"/>
  <c r="J92" i="1"/>
  <c r="K92" i="1"/>
  <c r="L92" i="1"/>
  <c r="B92" i="1"/>
  <c r="N35" i="1"/>
  <c r="N36" i="1"/>
  <c r="N37" i="1"/>
  <c r="N38" i="1"/>
  <c r="N39" i="1"/>
  <c r="N40" i="1"/>
  <c r="N41" i="1"/>
  <c r="N34" i="1"/>
  <c r="N32" i="1"/>
  <c r="N91" i="1"/>
  <c r="C42" i="1"/>
  <c r="C49" i="1"/>
  <c r="C79" i="1"/>
  <c r="C24" i="1"/>
  <c r="C32" i="1"/>
  <c r="C58" i="1"/>
  <c r="C67" i="1"/>
  <c r="C75" i="1"/>
  <c r="C80" i="1"/>
  <c r="D42" i="1"/>
  <c r="D49" i="1"/>
  <c r="D79" i="1"/>
  <c r="D24" i="1"/>
  <c r="D32" i="1"/>
  <c r="D58" i="1"/>
  <c r="D67" i="1"/>
  <c r="D75" i="1"/>
  <c r="D80" i="1"/>
  <c r="E42" i="1"/>
  <c r="E49" i="1"/>
  <c r="E79" i="1"/>
  <c r="E24" i="1"/>
  <c r="E32" i="1"/>
  <c r="E58" i="1"/>
  <c r="E67" i="1"/>
  <c r="E75" i="1"/>
  <c r="E80" i="1"/>
  <c r="F42" i="1"/>
  <c r="F49" i="1"/>
  <c r="F79" i="1"/>
  <c r="F24" i="1"/>
  <c r="F32" i="1"/>
  <c r="F58" i="1"/>
  <c r="F67" i="1"/>
  <c r="F75" i="1"/>
  <c r="F80" i="1"/>
  <c r="B24" i="1"/>
  <c r="B32" i="1"/>
  <c r="B42" i="1"/>
  <c r="B49" i="1"/>
  <c r="B58" i="1"/>
  <c r="B67" i="1"/>
  <c r="B75" i="1"/>
  <c r="B79" i="1"/>
  <c r="B80" i="1"/>
  <c r="N79" i="1"/>
  <c r="N78" i="1"/>
  <c r="N77" i="1"/>
  <c r="N80" i="1"/>
  <c r="N13" i="1"/>
  <c r="N14" i="1"/>
  <c r="N15" i="1"/>
  <c r="N16" i="1"/>
  <c r="N17" i="1"/>
  <c r="N18" i="1"/>
  <c r="N19" i="1"/>
  <c r="N20" i="1"/>
  <c r="N21" i="1"/>
  <c r="N22" i="1"/>
  <c r="N23" i="1"/>
  <c r="N12" i="1"/>
  <c r="N27" i="1"/>
  <c r="N28" i="1"/>
  <c r="N29" i="1"/>
  <c r="N30" i="1"/>
  <c r="N31" i="1"/>
  <c r="N26" i="1"/>
  <c r="B8" i="1"/>
  <c r="N70" i="1"/>
  <c r="N71" i="1"/>
  <c r="N72" i="1"/>
  <c r="N73" i="1"/>
  <c r="N74" i="1"/>
  <c r="N69" i="1"/>
  <c r="N64" i="1"/>
  <c r="N63" i="1"/>
  <c r="N62" i="1"/>
  <c r="N61" i="1"/>
  <c r="N60" i="1"/>
  <c r="N67" i="1"/>
  <c r="N66" i="1"/>
  <c r="N58" i="1"/>
  <c r="N52" i="1"/>
  <c r="N54" i="1"/>
  <c r="N55" i="1"/>
  <c r="N56" i="1"/>
  <c r="N57" i="1"/>
  <c r="N51" i="1"/>
  <c r="N75" i="1"/>
  <c r="N49" i="1"/>
  <c r="C8" i="1"/>
  <c r="D8" i="1"/>
  <c r="E8" i="1"/>
  <c r="F8" i="1"/>
  <c r="B81" i="1"/>
  <c r="C81" i="1"/>
  <c r="D81" i="1"/>
  <c r="E81" i="1"/>
  <c r="F81" i="1"/>
  <c r="N81" i="1"/>
  <c r="N24" i="1"/>
  <c r="N42" i="1"/>
  <c r="N4" i="1"/>
  <c r="N5" i="1"/>
  <c r="N7" i="1"/>
  <c r="N8" i="1"/>
</calcChain>
</file>

<file path=xl/sharedStrings.xml><?xml version="1.0" encoding="utf-8"?>
<sst xmlns="http://schemas.openxmlformats.org/spreadsheetml/2006/main" count="197" uniqueCount="104">
  <si>
    <t>INCOME</t>
  </si>
  <si>
    <t>Misc</t>
  </si>
  <si>
    <t>Coordinated Health</t>
  </si>
  <si>
    <t>KPMG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</si>
  <si>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</si>
  <si>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</si>
  <si>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</si>
  <si>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</si>
  <si>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</si>
  <si>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</si>
  <si>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</si>
  <si>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</si>
  <si>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</si>
  <si>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</si>
  <si>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</si>
  <si>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</si>
  <si>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</si>
  <si>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</si>
  <si>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EXPENSES</t>
  </si>
  <si>
    <t>HOME</t>
  </si>
  <si>
    <t>Mortgage/rent</t>
  </si>
  <si>
    <t>Home/Rental Insurance</t>
  </si>
  <si>
    <t>Phone</t>
  </si>
  <si>
    <t>Cable/Satelite</t>
  </si>
  <si>
    <t>Internet</t>
  </si>
  <si>
    <t>Furnishing/Appliances</t>
  </si>
  <si>
    <t>Lawn/Garden</t>
  </si>
  <si>
    <t>Maintenance/Improvements</t>
  </si>
  <si>
    <t>Other</t>
  </si>
  <si>
    <t>TRANSPORTATION</t>
  </si>
  <si>
    <t>Car payments</t>
  </si>
  <si>
    <t>Auto Insurance</t>
  </si>
  <si>
    <t>Fuel</t>
  </si>
  <si>
    <t>Public Transporation</t>
  </si>
  <si>
    <t>Repairs/Maintenance</t>
  </si>
  <si>
    <t>Registration/License</t>
  </si>
  <si>
    <t>DAILY LIVING</t>
  </si>
  <si>
    <t>Groceries</t>
  </si>
  <si>
    <t>Child care</t>
  </si>
  <si>
    <t>Dining out</t>
  </si>
  <si>
    <t>Clothing</t>
  </si>
  <si>
    <t>Cleaning</t>
  </si>
  <si>
    <t>Salon/Barber</t>
  </si>
  <si>
    <t>Pet Supplies</t>
  </si>
  <si>
    <t>ENTERTAINMENT</t>
  </si>
  <si>
    <t>Video/DVD/Movies</t>
  </si>
  <si>
    <t>Sports</t>
  </si>
  <si>
    <t>Outdoor Recreation</t>
  </si>
  <si>
    <t>HEALTH</t>
  </si>
  <si>
    <t>Health Insurance</t>
  </si>
  <si>
    <t>Gym membership</t>
  </si>
  <si>
    <t>Doctors/Dentist visits</t>
  </si>
  <si>
    <t>Medicine/Prescriptions</t>
  </si>
  <si>
    <t>Veterinarian</t>
  </si>
  <si>
    <t>Life Insurance</t>
  </si>
  <si>
    <t>VACATION/HOLIDAY</t>
  </si>
  <si>
    <t>Airfare</t>
  </si>
  <si>
    <t>Accomodations</t>
  </si>
  <si>
    <t>Food</t>
  </si>
  <si>
    <t>Souvenirs</t>
  </si>
  <si>
    <t>Pet Boarding</t>
  </si>
  <si>
    <t>Rental car</t>
  </si>
  <si>
    <t>Water</t>
  </si>
  <si>
    <t>Trash</t>
  </si>
  <si>
    <t>Billing</t>
  </si>
  <si>
    <t>BUSINESS TRAVEL</t>
  </si>
  <si>
    <t>Furniture</t>
  </si>
  <si>
    <t>Netflix</t>
  </si>
  <si>
    <t>Hygine Products</t>
  </si>
  <si>
    <t>Concerts/Plays/Live Sports</t>
  </si>
  <si>
    <t>Excursions</t>
  </si>
  <si>
    <t>PERSONAL FINANCE</t>
  </si>
  <si>
    <t>Repayment</t>
  </si>
  <si>
    <t>Credit Cards</t>
  </si>
  <si>
    <t>SAVINGS</t>
  </si>
  <si>
    <t>CapitalOne</t>
  </si>
  <si>
    <t>NET OF SAVINGS</t>
  </si>
  <si>
    <t>CASH TOTAL</t>
  </si>
  <si>
    <t>RUNNING TOTAL</t>
  </si>
  <si>
    <t>KPMG 401(k)</t>
  </si>
  <si>
    <t>KPMG Pension</t>
  </si>
  <si>
    <t>KPMG 401(k) Contribution</t>
  </si>
  <si>
    <t>Vanguard Acct</t>
  </si>
  <si>
    <t>After-Tax KPMG Income</t>
  </si>
  <si>
    <t>Early Career Benefits</t>
  </si>
  <si>
    <t>Cell Phone Recompense</t>
  </si>
  <si>
    <t>Power</t>
  </si>
  <si>
    <t>Audible</t>
  </si>
  <si>
    <t>CodeCademy</t>
  </si>
  <si>
    <t>The Economist</t>
  </si>
  <si>
    <t>TOTAL EXPENSES</t>
  </si>
  <si>
    <t>SYNC Reimbursement</t>
  </si>
  <si>
    <t>Balance Sheet</t>
  </si>
  <si>
    <t>CapitalOne Savings</t>
  </si>
  <si>
    <t>Uber</t>
  </si>
  <si>
    <t>Gambling Money</t>
  </si>
  <si>
    <t>Shopping</t>
  </si>
  <si>
    <t>Online Shoping</t>
  </si>
  <si>
    <t>Checking</t>
  </si>
  <si>
    <t>CapitalOne Savings Contribution</t>
  </si>
  <si>
    <t>Pre-Tax KPMG Income</t>
  </si>
  <si>
    <t>Tax Rate</t>
  </si>
  <si>
    <t>TOTAL INCOME</t>
  </si>
  <si>
    <t>ACTIVE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</si>
</sst>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FFFF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4"/>
      <color rgb="FFFFFFFF"/>
      <name val="Calibri"/>
    </font>
    <font>
      <b/>
      <sz val="14"/>
      <color theme="0"/>
      <name val="Calibri"/>
      <scheme val="minor"/>
    </font>
    <font>
      <b/>
      <sz val="12"/>
      <color theme="1"/>
      <name val="Calibri"/>
    </font>
    <font>
      <b/>
      <sz val="14"/>
      <color rgb="FF000000"/>
      <name val="Calibri"/>
    </font>
    <font>
      <b/>
      <sz val="14"/>
      <color theme="0"/>
      <name val="Calibri"/>
    </font>
    <font>
      <sz val="12"/>
      <color theme="1"/>
      <name val="Segoe UI"/>
      <family val="2"/>
    </font>
    <font>
      <sz val="14"/>
      <color rgb="FFFFFFFF"/>
      <name val="Segoe UI"/>
      <family val="2"/>
    </font>
    <font>
      <sz val="14"/>
      <color theme="0"/>
      <name val="Segoe UI"/>
      <family val="2"/>
    </font>
    <font>
      <sz val="12"/>
      <color rgb="FF000000"/>
      <name val="Segoe UI"/>
      <family val="2"/>
    </font>
    <font>
      <sz val="14"/>
      <color rgb="FF000000"/>
      <name val="Segoe UI"/>
      <family val="2"/>
    </font>
    <font>
      <i/>
      <sz val="12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3" fillId="2" borderId="0" xfId="0" applyFont="1" applyFill="1" applyAlignment="1">
      <alignment horizontal="left" vertical="top"/>
    </xf>
    <xf numFmtId="0" fontId="0" fillId="3" borderId="0" xfId="0" applyFill="1"/>
    <xf numFmtId="0" fontId="6" fillId="4" borderId="0" xfId="0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164" fontId="0" fillId="0" borderId="0" xfId="1" applyNumberFormat="1" applyFont="1"/>
    <xf numFmtId="164" fontId="3" fillId="2" borderId="0" xfId="0" applyNumberFormat="1" applyFont="1" applyFill="1" applyAlignment="1">
      <alignment horizontal="left" vertical="top"/>
    </xf>
    <xf numFmtId="0" fontId="7" fillId="7" borderId="0" xfId="0" applyFont="1" applyFill="1"/>
    <xf numFmtId="0" fontId="9" fillId="7" borderId="0" xfId="0" applyFont="1" applyFill="1"/>
    <xf numFmtId="0" fontId="10" fillId="9" borderId="0" xfId="0" applyFont="1" applyFill="1" applyAlignment="1">
      <alignment horizontal="left" vertical="top"/>
    </xf>
    <xf numFmtId="0" fontId="0" fillId="0" borderId="0" xfId="0" applyBorder="1"/>
    <xf numFmtId="0" fontId="7" fillId="7" borderId="0" xfId="0" applyFont="1" applyFill="1" applyBorder="1"/>
    <xf numFmtId="164" fontId="7" fillId="8" borderId="0" xfId="1" applyNumberFormat="1" applyFont="1" applyFill="1" applyBorder="1"/>
    <xf numFmtId="164" fontId="8" fillId="6" borderId="0" xfId="0" applyNumberFormat="1" applyFont="1" applyFill="1" applyBorder="1"/>
    <xf numFmtId="164" fontId="2" fillId="0" borderId="1" xfId="1" applyNumberFormat="1" applyFont="1" applyBorder="1"/>
    <xf numFmtId="164" fontId="11" fillId="2" borderId="0" xfId="0" applyNumberFormat="1" applyFont="1" applyFill="1" applyAlignment="1">
      <alignment horizontal="left" vertical="top"/>
    </xf>
    <xf numFmtId="44" fontId="12" fillId="8" borderId="1" xfId="1" applyNumberFormat="1" applyFont="1" applyFill="1" applyBorder="1"/>
    <xf numFmtId="164" fontId="9" fillId="6" borderId="0" xfId="0" applyNumberFormat="1" applyFont="1" applyFill="1" applyBorder="1"/>
    <xf numFmtId="0" fontId="13" fillId="10" borderId="0" xfId="0" applyFont="1" applyFill="1"/>
    <xf numFmtId="164" fontId="13" fillId="10" borderId="0" xfId="1" applyNumberFormat="1" applyFont="1" applyFill="1"/>
    <xf numFmtId="0" fontId="14" fillId="5" borderId="0" xfId="0" applyFont="1" applyFill="1"/>
    <xf numFmtId="164" fontId="14" fillId="5" borderId="0" xfId="1" applyNumberFormat="1" applyFont="1" applyFill="1"/>
    <xf numFmtId="0" fontId="6" fillId="11" borderId="0" xfId="0" applyFont="1" applyFill="1" applyAlignment="1">
      <alignment horizontal="left" vertical="top"/>
    </xf>
    <xf numFmtId="0" fontId="3" fillId="12" borderId="0" xfId="0" applyFont="1" applyFill="1" applyAlignment="1">
      <alignment horizontal="left" vertical="top"/>
    </xf>
    <xf numFmtId="164" fontId="3" fillId="12" borderId="0" xfId="0" applyNumberFormat="1" applyFont="1" applyFill="1" applyAlignment="1">
      <alignment horizontal="left" vertical="top"/>
    </xf>
    <xf numFmtId="164" fontId="11" fillId="12" borderId="0" xfId="0" applyNumberFormat="1" applyFont="1" applyFill="1" applyAlignment="1">
      <alignment horizontal="left" vertical="top"/>
    </xf>
    <xf numFmtId="0" fontId="0" fillId="13" borderId="0" xfId="0" applyFill="1"/>
    <xf numFmtId="164" fontId="7" fillId="7" borderId="0" xfId="0" applyNumberFormat="1" applyFont="1" applyFill="1"/>
    <xf numFmtId="164" fontId="7" fillId="7" borderId="0" xfId="0" applyNumberFormat="1" applyFont="1" applyFill="1" applyBorder="1"/>
    <xf numFmtId="164" fontId="8" fillId="7" borderId="0" xfId="0" applyNumberFormat="1" applyFont="1" applyFill="1" applyBorder="1"/>
    <xf numFmtId="164" fontId="12" fillId="8" borderId="1" xfId="1" applyNumberFormat="1" applyFont="1" applyFill="1" applyBorder="1"/>
    <xf numFmtId="0" fontId="15" fillId="0" borderId="0" xfId="0" applyFont="1"/>
    <xf numFmtId="0" fontId="16" fillId="5" borderId="0" xfId="0" applyFont="1" applyFill="1" applyAlignment="1">
      <alignment horizontal="left" vertical="top"/>
    </xf>
    <xf numFmtId="0" fontId="16" fillId="11" borderId="0" xfId="0" applyFont="1" applyFill="1" applyAlignment="1">
      <alignment horizontal="left" vertical="top"/>
    </xf>
    <xf numFmtId="0" fontId="15" fillId="13" borderId="0" xfId="0" applyFont="1" applyFill="1"/>
    <xf numFmtId="164" fontId="15" fillId="0" borderId="0" xfId="1" applyNumberFormat="1" applyFont="1"/>
    <xf numFmtId="0" fontId="17" fillId="12" borderId="0" xfId="0" applyFont="1" applyFill="1" applyAlignment="1">
      <alignment horizontal="left" vertical="top"/>
    </xf>
    <xf numFmtId="164" fontId="17" fillId="12" borderId="0" xfId="0" applyNumberFormat="1" applyFont="1" applyFill="1" applyAlignment="1">
      <alignment horizontal="left" vertical="top"/>
    </xf>
    <xf numFmtId="0" fontId="16" fillId="9" borderId="0" xfId="0" applyFont="1" applyFill="1" applyAlignment="1">
      <alignment horizontal="left" vertical="top"/>
    </xf>
    <xf numFmtId="164" fontId="15" fillId="7" borderId="0" xfId="0" applyNumberFormat="1" applyFont="1" applyFill="1"/>
    <xf numFmtId="0" fontId="15" fillId="7" borderId="0" xfId="0" applyFont="1" applyFill="1"/>
    <xf numFmtId="164" fontId="15" fillId="8" borderId="0" xfId="1" applyNumberFormat="1" applyFont="1" applyFill="1" applyBorder="1"/>
    <xf numFmtId="164" fontId="18" fillId="6" borderId="0" xfId="0" applyNumberFormat="1" applyFont="1" applyFill="1" applyBorder="1"/>
    <xf numFmtId="164" fontId="15" fillId="7" borderId="0" xfId="0" applyNumberFormat="1" applyFont="1" applyFill="1" applyBorder="1"/>
    <xf numFmtId="0" fontId="15" fillId="7" borderId="0" xfId="0" applyFont="1" applyFill="1" applyBorder="1"/>
    <xf numFmtId="164" fontId="18" fillId="7" borderId="0" xfId="0" applyNumberFormat="1" applyFont="1" applyFill="1" applyBorder="1"/>
    <xf numFmtId="0" fontId="15" fillId="0" borderId="0" xfId="0" applyFont="1" applyBorder="1"/>
    <xf numFmtId="0" fontId="16" fillId="4" borderId="0" xfId="0" applyFont="1" applyFill="1" applyAlignment="1">
      <alignment horizontal="left" vertical="top"/>
    </xf>
    <xf numFmtId="0" fontId="15" fillId="3" borderId="0" xfId="0" applyFont="1" applyFill="1"/>
    <xf numFmtId="0" fontId="17" fillId="2" borderId="0" xfId="0" applyFont="1" applyFill="1" applyAlignment="1">
      <alignment horizontal="left" vertical="top"/>
    </xf>
    <xf numFmtId="164" fontId="17" fillId="2" borderId="0" xfId="0" applyNumberFormat="1" applyFont="1" applyFill="1" applyAlignment="1">
      <alignment horizontal="left" vertical="top"/>
    </xf>
    <xf numFmtId="164" fontId="15" fillId="0" borderId="1" xfId="1" applyNumberFormat="1" applyFont="1" applyBorder="1"/>
    <xf numFmtId="0" fontId="18" fillId="7" borderId="0" xfId="0" applyFont="1" applyFill="1"/>
    <xf numFmtId="164" fontId="15" fillId="8" borderId="1" xfId="1" applyNumberFormat="1" applyFont="1" applyFill="1" applyBorder="1"/>
    <xf numFmtId="44" fontId="15" fillId="8" borderId="1" xfId="1" applyNumberFormat="1" applyFont="1" applyFill="1" applyBorder="1"/>
    <xf numFmtId="0" fontId="19" fillId="10" borderId="0" xfId="0" applyFont="1" applyFill="1"/>
    <xf numFmtId="164" fontId="19" fillId="10" borderId="0" xfId="1" applyNumberFormat="1" applyFont="1" applyFill="1"/>
    <xf numFmtId="0" fontId="17" fillId="5" borderId="0" xfId="0" applyFont="1" applyFill="1"/>
    <xf numFmtId="164" fontId="17" fillId="5" borderId="0" xfId="1" applyNumberFormat="1" applyFont="1" applyFill="1"/>
    <xf numFmtId="164" fontId="15" fillId="8" borderId="2" xfId="1" applyNumberFormat="1" applyFont="1" applyFill="1" applyBorder="1"/>
    <xf numFmtId="164" fontId="15" fillId="8" borderId="3" xfId="1" applyNumberFormat="1" applyFont="1" applyFill="1" applyBorder="1"/>
    <xf numFmtId="164" fontId="18" fillId="6" borderId="4" xfId="0" applyNumberFormat="1" applyFont="1" applyFill="1" applyBorder="1"/>
    <xf numFmtId="164" fontId="18" fillId="6" borderId="1" xfId="0" applyNumberFormat="1" applyFont="1" applyFill="1" applyBorder="1"/>
    <xf numFmtId="0" fontId="15" fillId="7" borderId="0" xfId="0" applyFont="1" applyFill="1" applyAlignment="1">
      <alignment horizontal="left" indent="1"/>
    </xf>
    <xf numFmtId="164" fontId="19" fillId="10" borderId="1" xfId="1" applyNumberFormat="1" applyFont="1" applyFill="1" applyBorder="1"/>
    <xf numFmtId="164" fontId="17" fillId="5" borderId="1" xfId="1" applyNumberFormat="1" applyFont="1" applyFill="1" applyBorder="1"/>
    <xf numFmtId="0" fontId="15" fillId="13" borderId="0" xfId="0" applyFont="1" applyFill="1" applyAlignment="1">
      <alignment horizontal="left" indent="1"/>
    </xf>
    <xf numFmtId="9" fontId="20" fillId="0" borderId="0" xfId="4" applyFont="1"/>
    <xf numFmtId="164" fontId="15" fillId="0" borderId="0" xfId="1" applyNumberFormat="1" applyFont="1" applyBorder="1"/>
    <xf numFmtId="0" fontId="15" fillId="13" borderId="5" xfId="0" applyFont="1" applyFill="1" applyBorder="1"/>
    <xf numFmtId="164" fontId="15" fillId="0" borderId="5" xfId="1" applyNumberFormat="1" applyFont="1" applyBorder="1"/>
    <xf numFmtId="164" fontId="15" fillId="0" borderId="6" xfId="1" applyNumberFormat="1" applyFont="1" applyBorder="1"/>
    <xf numFmtId="0" fontId="15" fillId="13" borderId="0" xfId="0" applyFont="1" applyFill="1" applyAlignment="1">
      <alignment horizontal="left"/>
    </xf>
    <xf numFmtId="164" fontId="15" fillId="13" borderId="0" xfId="1" applyNumberFormat="1" applyFont="1" applyFill="1" applyBorder="1"/>
  </cellXfs>
  <cellStyles count="5">
    <cellStyle name="Currency" xfId="1" builtinId="4"/>
    <cellStyle name="Followed Hyperlink" xfId="3" builtinId="9" hidden="1"/>
    <cellStyle name="Hyperlink" xfId="2" builtinId="8" hidden="1"/>
    <cellStyle name="Normal" xfId="0" builtinId="0"/>
    <cellStyle name="Percent" xfId="4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8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5" sqref="J5"/>
    </sheetView>
  </sheetViews>
  <sheetFormatPr defaultColWidth="11.19921875" defaultRowHeight="15.6" x14ac:dyDescent="0.3"/>
  <cols>
    <col min="1" max="1" width="24.5" bestFit="1" customWidth="1"/>
    <col min="9" max="9" width="11.296875" bestFit="1" customWidth="1"/>
    <col min="10" max="10" width="10.296875" bestFit="1" customWidth="1"/>
    <col min="14" max="14" width="12" bestFit="1" customWidth="1"/>
  </cols>
  <sheetData>
    <row r="2" spans="1:17" ht="18" x14ac:dyDescent="0.3"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4</v>
      </c>
    </row>
    <row r="3" spans="1:17" ht="18" x14ac:dyDescent="0.3">
      <c r="A3" s="22" t="s">
        <v>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7" x14ac:dyDescent="0.3">
      <c r="A4" s="26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1500</v>
      </c>
      <c r="I4" s="5">
        <v>850</v>
      </c>
      <c r="J4" s="5">
        <v>0</v>
      </c>
      <c r="K4" s="5">
        <v>0</v>
      </c>
      <c r="L4" s="5">
        <v>0</v>
      </c>
      <c r="M4" s="5">
        <v>0</v>
      </c>
      <c r="N4" s="14">
        <f>SUM(B4:M4)</f>
        <v>2350</v>
      </c>
    </row>
    <row r="5" spans="1:17" x14ac:dyDescent="0.3">
      <c r="A5" s="26" t="s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1519</v>
      </c>
      <c r="J5" s="5">
        <f>55000*(1-0.275)*(1/12)</f>
        <v>3322.9166666666665</v>
      </c>
      <c r="K5" s="5">
        <f t="shared" ref="K5:M5" si="0">55000*(1-0.275)*(1/12)</f>
        <v>3322.9166666666665</v>
      </c>
      <c r="L5" s="5">
        <f t="shared" si="0"/>
        <v>3322.9166666666665</v>
      </c>
      <c r="M5" s="5">
        <f t="shared" si="0"/>
        <v>3322.9166666666665</v>
      </c>
      <c r="N5" s="14">
        <f t="shared" ref="N5:N7" si="1">SUM(B5:M5)</f>
        <v>14810.666666666664</v>
      </c>
    </row>
    <row r="6" spans="1:17" x14ac:dyDescent="0.3">
      <c r="A6" s="26" t="s">
        <v>81</v>
      </c>
      <c r="B6" s="5">
        <f>B5*0.025</f>
        <v>0</v>
      </c>
      <c r="C6" s="5">
        <f t="shared" ref="C6:M6" si="2">C5*0.025</f>
        <v>0</v>
      </c>
      <c r="D6" s="5">
        <f t="shared" si="2"/>
        <v>0</v>
      </c>
      <c r="E6" s="5">
        <f t="shared" si="2"/>
        <v>0</v>
      </c>
      <c r="F6" s="5">
        <f t="shared" si="2"/>
        <v>0</v>
      </c>
      <c r="G6" s="5">
        <f t="shared" si="2"/>
        <v>0</v>
      </c>
      <c r="H6" s="5">
        <f t="shared" si="2"/>
        <v>0</v>
      </c>
      <c r="I6" s="5">
        <v>0</v>
      </c>
      <c r="J6" s="5">
        <v>0</v>
      </c>
      <c r="K6" s="5">
        <f t="shared" si="2"/>
        <v>83.072916666666671</v>
      </c>
      <c r="L6" s="5">
        <f t="shared" si="2"/>
        <v>83.072916666666671</v>
      </c>
      <c r="M6" s="5">
        <f t="shared" si="2"/>
        <v>83.072916666666671</v>
      </c>
      <c r="N6" s="14">
        <f t="shared" si="1"/>
        <v>249.21875</v>
      </c>
      <c r="Q6">
        <v>1519</v>
      </c>
    </row>
    <row r="7" spans="1:17" x14ac:dyDescent="0.3">
      <c r="A7" s="26" t="s">
        <v>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1084</v>
      </c>
      <c r="H7" s="5">
        <v>0</v>
      </c>
      <c r="I7" s="5">
        <v>0</v>
      </c>
      <c r="J7" s="5">
        <f>3000*0.6</f>
        <v>1800</v>
      </c>
      <c r="K7" s="5">
        <v>0</v>
      </c>
      <c r="L7" s="5">
        <v>0</v>
      </c>
      <c r="M7" s="5">
        <v>0</v>
      </c>
      <c r="N7" s="14">
        <f t="shared" si="1"/>
        <v>2884</v>
      </c>
      <c r="Q7">
        <f>Q6*2</f>
        <v>3038</v>
      </c>
    </row>
    <row r="8" spans="1:17" ht="18" x14ac:dyDescent="0.3">
      <c r="A8" s="23" t="s">
        <v>4</v>
      </c>
      <c r="B8" s="24">
        <f>SUM(B4:B7)</f>
        <v>0</v>
      </c>
      <c r="C8" s="24">
        <f t="shared" ref="C8:M8" si="3">SUM(C4:C7)</f>
        <v>0</v>
      </c>
      <c r="D8" s="24">
        <f t="shared" si="3"/>
        <v>0</v>
      </c>
      <c r="E8" s="24">
        <f t="shared" si="3"/>
        <v>0</v>
      </c>
      <c r="F8" s="24">
        <f t="shared" si="3"/>
        <v>0</v>
      </c>
      <c r="G8" s="24">
        <f t="shared" si="3"/>
        <v>1084</v>
      </c>
      <c r="H8" s="24">
        <f t="shared" si="3"/>
        <v>1500</v>
      </c>
      <c r="I8" s="24">
        <f>SUM(I4:I7)</f>
        <v>2369</v>
      </c>
      <c r="J8" s="24">
        <f>SUM(J4:J7)</f>
        <v>5122.9166666666661</v>
      </c>
      <c r="K8" s="24">
        <f t="shared" si="3"/>
        <v>3405.989583333333</v>
      </c>
      <c r="L8" s="24">
        <f t="shared" si="3"/>
        <v>3405.989583333333</v>
      </c>
      <c r="M8" s="24">
        <f t="shared" si="3"/>
        <v>3405.989583333333</v>
      </c>
      <c r="N8" s="25">
        <f t="shared" ref="N8" si="4">SUM(N4:N7)</f>
        <v>20293.885416666664</v>
      </c>
    </row>
    <row r="10" spans="1:17" ht="18" x14ac:dyDescent="0.3">
      <c r="A10" s="9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7" x14ac:dyDescent="0.3">
      <c r="A11" s="8" t="s">
        <v>19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7" x14ac:dyDescent="0.3">
      <c r="A12" s="7" t="s">
        <v>20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1040.5</v>
      </c>
      <c r="H12" s="12">
        <v>1040.5</v>
      </c>
      <c r="I12" s="12">
        <v>1040.5</v>
      </c>
      <c r="J12" s="12">
        <v>1040.5</v>
      </c>
      <c r="K12" s="12">
        <v>1040.5</v>
      </c>
      <c r="L12" s="12">
        <v>1040.5</v>
      </c>
      <c r="M12" s="12">
        <v>1040.5</v>
      </c>
      <c r="N12" s="30">
        <f>SUM(B12:M12)</f>
        <v>7283.5</v>
      </c>
    </row>
    <row r="13" spans="1:17" x14ac:dyDescent="0.3">
      <c r="A13" s="7" t="s">
        <v>21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30">
        <f t="shared" ref="N13:N23" si="5">SUM(B13:M13)</f>
        <v>0</v>
      </c>
    </row>
    <row r="14" spans="1:17" x14ac:dyDescent="0.3">
      <c r="A14" s="7" t="s">
        <v>64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2.21</v>
      </c>
      <c r="H14" s="12">
        <v>2.21</v>
      </c>
      <c r="I14" s="12">
        <v>2.21</v>
      </c>
      <c r="J14" s="12">
        <v>2.21</v>
      </c>
      <c r="K14" s="12">
        <v>2.21</v>
      </c>
      <c r="L14" s="12">
        <v>2.21</v>
      </c>
      <c r="M14" s="12">
        <v>2.21</v>
      </c>
      <c r="N14" s="30">
        <f t="shared" si="5"/>
        <v>15.470000000000002</v>
      </c>
    </row>
    <row r="15" spans="1:17" x14ac:dyDescent="0.3">
      <c r="A15" s="7" t="s">
        <v>62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10</v>
      </c>
      <c r="H15" s="12">
        <v>10</v>
      </c>
      <c r="I15" s="12">
        <v>10</v>
      </c>
      <c r="J15" s="12">
        <v>10</v>
      </c>
      <c r="K15" s="12">
        <v>10</v>
      </c>
      <c r="L15" s="12">
        <v>10</v>
      </c>
      <c r="M15" s="12">
        <v>10</v>
      </c>
      <c r="N15" s="30">
        <f t="shared" si="5"/>
        <v>70</v>
      </c>
    </row>
    <row r="16" spans="1:17" x14ac:dyDescent="0.3">
      <c r="A16" s="7" t="s">
        <v>63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2.25</v>
      </c>
      <c r="H16" s="12">
        <v>2.25</v>
      </c>
      <c r="I16" s="12">
        <v>2.25</v>
      </c>
      <c r="J16" s="12">
        <v>2.25</v>
      </c>
      <c r="K16" s="12">
        <v>2.25</v>
      </c>
      <c r="L16" s="12">
        <v>2.25</v>
      </c>
      <c r="M16" s="12">
        <v>2.25</v>
      </c>
      <c r="N16" s="30">
        <f t="shared" si="5"/>
        <v>15.75</v>
      </c>
    </row>
    <row r="17" spans="1:14" x14ac:dyDescent="0.3">
      <c r="A17" s="7" t="s">
        <v>22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>49-60</f>
        <v>-11</v>
      </c>
      <c r="L17" s="12">
        <f t="shared" ref="L17:M17" si="6">49-60</f>
        <v>-11</v>
      </c>
      <c r="M17" s="12">
        <f t="shared" si="6"/>
        <v>-11</v>
      </c>
      <c r="N17" s="30">
        <f t="shared" si="5"/>
        <v>-33</v>
      </c>
    </row>
    <row r="18" spans="1:14" x14ac:dyDescent="0.3">
      <c r="A18" s="7" t="s">
        <v>23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25</v>
      </c>
      <c r="L18" s="12">
        <v>50</v>
      </c>
      <c r="M18" s="12">
        <v>50</v>
      </c>
      <c r="N18" s="30">
        <f t="shared" si="5"/>
        <v>125</v>
      </c>
    </row>
    <row r="19" spans="1:14" x14ac:dyDescent="0.3">
      <c r="A19" s="7" t="s">
        <v>24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30">
        <f t="shared" si="5"/>
        <v>0</v>
      </c>
    </row>
    <row r="20" spans="1:14" x14ac:dyDescent="0.3">
      <c r="A20" s="7" t="s">
        <v>25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30">
        <f t="shared" si="5"/>
        <v>0</v>
      </c>
    </row>
    <row r="21" spans="1:14" x14ac:dyDescent="0.3">
      <c r="A21" s="7" t="s">
        <v>26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30">
        <f t="shared" si="5"/>
        <v>0</v>
      </c>
    </row>
    <row r="22" spans="1:14" x14ac:dyDescent="0.3">
      <c r="A22" s="7" t="s">
        <v>27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30">
        <f t="shared" si="5"/>
        <v>0</v>
      </c>
    </row>
    <row r="23" spans="1:14" x14ac:dyDescent="0.3">
      <c r="A23" s="7" t="s">
        <v>28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0">
        <f t="shared" si="5"/>
        <v>0</v>
      </c>
    </row>
    <row r="24" spans="1:14" x14ac:dyDescent="0.3">
      <c r="A24" s="7"/>
      <c r="B24" s="13">
        <f>SUM(B12:B23)</f>
        <v>0</v>
      </c>
      <c r="C24" s="13">
        <f t="shared" ref="C24:F24" si="7">SUM(C12:C23)</f>
        <v>0</v>
      </c>
      <c r="D24" s="13">
        <f t="shared" si="7"/>
        <v>0</v>
      </c>
      <c r="E24" s="13">
        <f t="shared" si="7"/>
        <v>0</v>
      </c>
      <c r="F24" s="13">
        <f t="shared" si="7"/>
        <v>0</v>
      </c>
      <c r="G24" s="13">
        <f>SUM(G12:G23)</f>
        <v>1054.96</v>
      </c>
      <c r="H24" s="13">
        <f t="shared" ref="H24:M24" si="8">SUM(H12:H23)</f>
        <v>1054.96</v>
      </c>
      <c r="I24" s="13">
        <f t="shared" si="8"/>
        <v>1054.96</v>
      </c>
      <c r="J24" s="13">
        <f t="shared" si="8"/>
        <v>1054.96</v>
      </c>
      <c r="K24" s="13">
        <f t="shared" si="8"/>
        <v>1068.96</v>
      </c>
      <c r="L24" s="13">
        <f t="shared" si="8"/>
        <v>1093.96</v>
      </c>
      <c r="M24" s="13">
        <f t="shared" si="8"/>
        <v>1093.96</v>
      </c>
      <c r="N24" s="17">
        <f>SUM(B24:M24)</f>
        <v>7476.72</v>
      </c>
    </row>
    <row r="25" spans="1:14" x14ac:dyDescent="0.3">
      <c r="A25" s="8" t="s">
        <v>29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1:14" x14ac:dyDescent="0.3">
      <c r="A26" s="7" t="s">
        <v>30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239</v>
      </c>
      <c r="K26" s="12">
        <v>239</v>
      </c>
      <c r="L26" s="12">
        <v>239</v>
      </c>
      <c r="M26" s="12">
        <v>239</v>
      </c>
      <c r="N26" s="30">
        <f>SUM(B26:M26)</f>
        <v>956</v>
      </c>
    </row>
    <row r="27" spans="1:14" x14ac:dyDescent="0.3">
      <c r="A27" s="7" t="s">
        <v>31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302</v>
      </c>
      <c r="J27" s="12">
        <v>138.65</v>
      </c>
      <c r="K27" s="12">
        <v>138.65</v>
      </c>
      <c r="L27" s="12">
        <v>138.65</v>
      </c>
      <c r="M27" s="12">
        <v>138.65</v>
      </c>
      <c r="N27" s="30">
        <f t="shared" ref="N27:N31" si="9">SUM(B27:M27)</f>
        <v>856.59999999999991</v>
      </c>
    </row>
    <row r="28" spans="1:14" x14ac:dyDescent="0.3">
      <c r="A28" s="7" t="s">
        <v>32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85</v>
      </c>
      <c r="J28" s="12">
        <v>85</v>
      </c>
      <c r="K28" s="12">
        <v>85</v>
      </c>
      <c r="L28" s="12">
        <v>85</v>
      </c>
      <c r="M28" s="12">
        <v>85</v>
      </c>
      <c r="N28" s="30">
        <f t="shared" si="9"/>
        <v>425</v>
      </c>
    </row>
    <row r="29" spans="1:14" x14ac:dyDescent="0.3">
      <c r="A29" s="7" t="s">
        <v>33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30">
        <f t="shared" si="9"/>
        <v>0</v>
      </c>
    </row>
    <row r="30" spans="1:14" x14ac:dyDescent="0.3">
      <c r="A30" s="7" t="s">
        <v>34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30">
        <f t="shared" si="9"/>
        <v>0</v>
      </c>
    </row>
    <row r="31" spans="1:14" x14ac:dyDescent="0.3">
      <c r="A31" s="7" t="s">
        <v>35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30">
        <f t="shared" si="9"/>
        <v>0</v>
      </c>
    </row>
    <row r="32" spans="1:14" x14ac:dyDescent="0.3">
      <c r="A32" s="7"/>
      <c r="B32" s="13">
        <f t="shared" ref="B32" si="10">SUM(B20:B31)</f>
        <v>0</v>
      </c>
      <c r="C32" s="13">
        <f t="shared" ref="C32" si="11">SUM(C20:C31)</f>
        <v>0</v>
      </c>
      <c r="D32" s="13">
        <f t="shared" ref="D32" si="12">SUM(D20:D31)</f>
        <v>0</v>
      </c>
      <c r="E32" s="13">
        <f t="shared" ref="E32" si="13">SUM(E20:E31)</f>
        <v>0</v>
      </c>
      <c r="F32" s="13">
        <f t="shared" ref="F32" si="14">SUM(F20:F31)</f>
        <v>0</v>
      </c>
      <c r="G32" s="13">
        <f t="shared" ref="G32" si="15">SUM(G20:G31)</f>
        <v>1054.96</v>
      </c>
      <c r="H32" s="13">
        <f t="shared" ref="H32" si="16">SUM(H20:H31)</f>
        <v>1054.96</v>
      </c>
      <c r="I32" s="13">
        <f>SUM(I26:I31)</f>
        <v>387</v>
      </c>
      <c r="J32" s="13">
        <f t="shared" ref="J32:L32" si="17">SUM(J26:J31)</f>
        <v>462.65</v>
      </c>
      <c r="K32" s="13">
        <f t="shared" si="17"/>
        <v>462.65</v>
      </c>
      <c r="L32" s="13">
        <f t="shared" si="17"/>
        <v>462.65</v>
      </c>
      <c r="M32" s="13">
        <f>SUM(M26:M31)</f>
        <v>462.65</v>
      </c>
      <c r="N32" s="17">
        <f>SUM(G32:M32)</f>
        <v>4347.5200000000004</v>
      </c>
    </row>
    <row r="33" spans="1:14" x14ac:dyDescent="0.3">
      <c r="A33" s="8" t="s">
        <v>36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11"/>
    </row>
    <row r="34" spans="1:14" x14ac:dyDescent="0.3">
      <c r="A34" s="7" t="s">
        <v>37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150</v>
      </c>
      <c r="J34" s="12">
        <v>150</v>
      </c>
      <c r="K34" s="12">
        <v>150</v>
      </c>
      <c r="L34" s="12">
        <v>150</v>
      </c>
      <c r="M34" s="12">
        <v>150</v>
      </c>
      <c r="N34" s="30">
        <f>SUM(B34:M34)</f>
        <v>750</v>
      </c>
    </row>
    <row r="35" spans="1:14" x14ac:dyDescent="0.3">
      <c r="A35" s="7" t="s">
        <v>38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30">
        <f t="shared" ref="N35:N41" si="18">SUM(B35:M35)</f>
        <v>0</v>
      </c>
    </row>
    <row r="36" spans="1:14" x14ac:dyDescent="0.3">
      <c r="A36" s="7" t="s">
        <v>39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50</v>
      </c>
      <c r="J36" s="12">
        <v>200</v>
      </c>
      <c r="K36" s="12">
        <v>200</v>
      </c>
      <c r="L36" s="12">
        <v>200</v>
      </c>
      <c r="M36" s="12">
        <v>200</v>
      </c>
      <c r="N36" s="30">
        <f t="shared" si="18"/>
        <v>850</v>
      </c>
    </row>
    <row r="37" spans="1:14" x14ac:dyDescent="0.3">
      <c r="A37" s="7" t="s">
        <v>40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500</v>
      </c>
      <c r="I37" s="12">
        <v>80</v>
      </c>
      <c r="J37" s="12">
        <v>400</v>
      </c>
      <c r="K37" s="12">
        <v>80</v>
      </c>
      <c r="L37" s="12">
        <v>80</v>
      </c>
      <c r="M37" s="12">
        <v>80</v>
      </c>
      <c r="N37" s="30">
        <f t="shared" si="18"/>
        <v>1220</v>
      </c>
    </row>
    <row r="38" spans="1:14" x14ac:dyDescent="0.3">
      <c r="A38" s="7" t="s">
        <v>66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690</v>
      </c>
      <c r="K38" s="12">
        <v>600</v>
      </c>
      <c r="L38" s="12">
        <v>0</v>
      </c>
      <c r="M38" s="12">
        <v>0</v>
      </c>
      <c r="N38" s="30">
        <f t="shared" si="18"/>
        <v>1290</v>
      </c>
    </row>
    <row r="39" spans="1:14" x14ac:dyDescent="0.3">
      <c r="A39" s="7" t="s">
        <v>41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50</v>
      </c>
      <c r="J39" s="12">
        <v>20</v>
      </c>
      <c r="K39" s="12">
        <v>20</v>
      </c>
      <c r="L39" s="12">
        <v>20</v>
      </c>
      <c r="M39" s="12">
        <v>20</v>
      </c>
      <c r="N39" s="30">
        <f t="shared" si="18"/>
        <v>130</v>
      </c>
    </row>
    <row r="40" spans="1:14" x14ac:dyDescent="0.3">
      <c r="A40" s="7" t="s">
        <v>42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30</v>
      </c>
      <c r="J40" s="12">
        <v>30</v>
      </c>
      <c r="K40" s="12">
        <v>30</v>
      </c>
      <c r="L40" s="12">
        <v>30</v>
      </c>
      <c r="M40" s="12">
        <v>30</v>
      </c>
      <c r="N40" s="30">
        <f t="shared" si="18"/>
        <v>150</v>
      </c>
    </row>
    <row r="41" spans="1:14" x14ac:dyDescent="0.3">
      <c r="A41" s="7" t="s">
        <v>43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30">
        <f t="shared" si="18"/>
        <v>0</v>
      </c>
    </row>
    <row r="42" spans="1:14" x14ac:dyDescent="0.3">
      <c r="A42" s="7"/>
      <c r="B42" s="13">
        <f>SUM(B34:B41)</f>
        <v>0</v>
      </c>
      <c r="C42" s="13">
        <f t="shared" ref="C42:M42" si="19">SUM(C34:C41)</f>
        <v>0</v>
      </c>
      <c r="D42" s="13">
        <f t="shared" si="19"/>
        <v>0</v>
      </c>
      <c r="E42" s="13">
        <f t="shared" si="19"/>
        <v>0</v>
      </c>
      <c r="F42" s="13">
        <f t="shared" si="19"/>
        <v>0</v>
      </c>
      <c r="G42" s="13">
        <f>SUM(G34:G41)</f>
        <v>0</v>
      </c>
      <c r="H42" s="13">
        <f t="shared" si="19"/>
        <v>500</v>
      </c>
      <c r="I42" s="13">
        <f t="shared" si="19"/>
        <v>360</v>
      </c>
      <c r="J42" s="13">
        <f t="shared" si="19"/>
        <v>1490</v>
      </c>
      <c r="K42" s="13">
        <f t="shared" si="19"/>
        <v>1080</v>
      </c>
      <c r="L42" s="13">
        <f t="shared" si="19"/>
        <v>480</v>
      </c>
      <c r="M42" s="13">
        <f t="shared" si="19"/>
        <v>480</v>
      </c>
      <c r="N42" s="17">
        <f>SUM(G42:M42)</f>
        <v>4390</v>
      </c>
    </row>
    <row r="43" spans="1:14" x14ac:dyDescent="0.3">
      <c r="A43" s="8" t="s">
        <v>44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4" x14ac:dyDescent="0.3">
      <c r="A44" s="7" t="s">
        <v>45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30">
        <f>SUM(B44:M44)</f>
        <v>0</v>
      </c>
    </row>
    <row r="45" spans="1:14" x14ac:dyDescent="0.3">
      <c r="A45" s="7" t="s">
        <v>67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7.99</v>
      </c>
      <c r="I45" s="12">
        <v>7.99</v>
      </c>
      <c r="J45" s="12">
        <v>7.99</v>
      </c>
      <c r="K45" s="12">
        <v>7.99</v>
      </c>
      <c r="L45" s="12">
        <v>7.99</v>
      </c>
      <c r="M45" s="12">
        <v>7.99</v>
      </c>
      <c r="N45" s="30">
        <f t="shared" ref="N45:N48" si="20">SUM(B45:M45)</f>
        <v>47.940000000000005</v>
      </c>
    </row>
    <row r="46" spans="1:14" x14ac:dyDescent="0.3">
      <c r="A46" s="7" t="s">
        <v>69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60</v>
      </c>
      <c r="K46" s="12">
        <v>60</v>
      </c>
      <c r="L46" s="12">
        <v>60</v>
      </c>
      <c r="M46" s="12">
        <v>0</v>
      </c>
      <c r="N46" s="30">
        <f t="shared" si="20"/>
        <v>180</v>
      </c>
    </row>
    <row r="47" spans="1:14" x14ac:dyDescent="0.3">
      <c r="A47" s="7" t="s">
        <v>46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30">
        <f t="shared" si="20"/>
        <v>0</v>
      </c>
    </row>
    <row r="48" spans="1:14" x14ac:dyDescent="0.3">
      <c r="A48" s="7" t="s">
        <v>47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30">
        <f t="shared" si="20"/>
        <v>0</v>
      </c>
    </row>
    <row r="49" spans="1:14" x14ac:dyDescent="0.3">
      <c r="A49" s="7"/>
      <c r="B49" s="13">
        <f>SUM(B44:B48)</f>
        <v>0</v>
      </c>
      <c r="C49" s="13">
        <f t="shared" ref="C49:M49" si="21">SUM(C44:C48)</f>
        <v>0</v>
      </c>
      <c r="D49" s="13">
        <f t="shared" si="21"/>
        <v>0</v>
      </c>
      <c r="E49" s="13">
        <f t="shared" si="21"/>
        <v>0</v>
      </c>
      <c r="F49" s="13">
        <f t="shared" si="21"/>
        <v>0</v>
      </c>
      <c r="G49" s="13">
        <f>SUM(G44:G48)</f>
        <v>0</v>
      </c>
      <c r="H49" s="13">
        <f t="shared" si="21"/>
        <v>7.99</v>
      </c>
      <c r="I49" s="13">
        <f t="shared" si="21"/>
        <v>7.99</v>
      </c>
      <c r="J49" s="13">
        <f t="shared" si="21"/>
        <v>67.989999999999995</v>
      </c>
      <c r="K49" s="13">
        <f t="shared" si="21"/>
        <v>67.989999999999995</v>
      </c>
      <c r="L49" s="13">
        <f t="shared" si="21"/>
        <v>67.989999999999995</v>
      </c>
      <c r="M49" s="13">
        <f t="shared" si="21"/>
        <v>7.99</v>
      </c>
      <c r="N49" s="17">
        <f>SUM(B49:M49)</f>
        <v>227.94</v>
      </c>
    </row>
    <row r="50" spans="1:14" x14ac:dyDescent="0.3">
      <c r="A50" s="8" t="s"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28"/>
    </row>
    <row r="51" spans="1:14" x14ac:dyDescent="0.3">
      <c r="A51" s="7" t="s">
        <v>49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30">
        <f>SUM(B51:M51)</f>
        <v>0</v>
      </c>
    </row>
    <row r="52" spans="1:14" x14ac:dyDescent="0.3">
      <c r="A52" s="7" t="s">
        <v>68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30">
        <f t="shared" ref="N52:N57" si="22">SUM(B52:M52)</f>
        <v>0</v>
      </c>
    </row>
    <row r="53" spans="1:14" x14ac:dyDescent="0.3">
      <c r="A53" s="7" t="s">
        <v>50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30">
        <v>0</v>
      </c>
    </row>
    <row r="54" spans="1:14" x14ac:dyDescent="0.3">
      <c r="A54" s="7" t="s">
        <v>51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30">
        <f t="shared" si="22"/>
        <v>0</v>
      </c>
    </row>
    <row r="55" spans="1:14" x14ac:dyDescent="0.3">
      <c r="A55" s="7" t="s">
        <v>52</v>
      </c>
      <c r="B55" s="12">
        <v>0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30">
        <f t="shared" si="22"/>
        <v>0</v>
      </c>
    </row>
    <row r="56" spans="1:14" x14ac:dyDescent="0.3">
      <c r="A56" s="7" t="s">
        <v>53</v>
      </c>
      <c r="B56" s="12">
        <v>0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30">
        <f t="shared" si="22"/>
        <v>0</v>
      </c>
    </row>
    <row r="57" spans="1:14" x14ac:dyDescent="0.3">
      <c r="A57" s="7" t="s">
        <v>54</v>
      </c>
      <c r="B57" s="12">
        <v>0</v>
      </c>
      <c r="C57" s="12">
        <v>0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30">
        <f t="shared" si="22"/>
        <v>0</v>
      </c>
    </row>
    <row r="58" spans="1:14" x14ac:dyDescent="0.3">
      <c r="A58" s="7"/>
      <c r="B58" s="13">
        <f>SUM(B51:B57)</f>
        <v>0</v>
      </c>
      <c r="C58" s="13">
        <f t="shared" ref="C58:M58" si="23">SUM(C51:C57)</f>
        <v>0</v>
      </c>
      <c r="D58" s="13">
        <f t="shared" si="23"/>
        <v>0</v>
      </c>
      <c r="E58" s="13">
        <f t="shared" si="23"/>
        <v>0</v>
      </c>
      <c r="F58" s="13">
        <f t="shared" si="23"/>
        <v>0</v>
      </c>
      <c r="G58" s="13">
        <f t="shared" si="23"/>
        <v>0</v>
      </c>
      <c r="H58" s="13">
        <f t="shared" si="23"/>
        <v>0</v>
      </c>
      <c r="I58" s="13">
        <f t="shared" si="23"/>
        <v>0</v>
      </c>
      <c r="J58" s="13">
        <f t="shared" si="23"/>
        <v>0</v>
      </c>
      <c r="K58" s="13">
        <f t="shared" si="23"/>
        <v>0</v>
      </c>
      <c r="L58" s="13">
        <f t="shared" si="23"/>
        <v>0</v>
      </c>
      <c r="M58" s="13">
        <f t="shared" si="23"/>
        <v>0</v>
      </c>
      <c r="N58" s="17">
        <f>SUM(B58:M58)</f>
        <v>0</v>
      </c>
    </row>
    <row r="59" spans="1:14" x14ac:dyDescent="0.3">
      <c r="A59" s="8" t="s">
        <v>55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4" x14ac:dyDescent="0.3">
      <c r="A60" s="7" t="s">
        <v>56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6">
        <f t="shared" ref="N60:N65" si="24">SUM(B60:M60)</f>
        <v>0</v>
      </c>
    </row>
    <row r="61" spans="1:14" x14ac:dyDescent="0.3">
      <c r="A61" s="7" t="s">
        <v>57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6">
        <f t="shared" si="24"/>
        <v>0</v>
      </c>
    </row>
    <row r="62" spans="1:14" x14ac:dyDescent="0.3">
      <c r="A62" s="7" t="s">
        <v>58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6">
        <f t="shared" si="24"/>
        <v>0</v>
      </c>
    </row>
    <row r="63" spans="1:14" x14ac:dyDescent="0.3">
      <c r="A63" s="7" t="s">
        <v>59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6">
        <f t="shared" si="24"/>
        <v>0</v>
      </c>
    </row>
    <row r="64" spans="1:14" x14ac:dyDescent="0.3">
      <c r="A64" s="7" t="s">
        <v>60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6">
        <f t="shared" si="24"/>
        <v>0</v>
      </c>
    </row>
    <row r="65" spans="1:14" x14ac:dyDescent="0.3">
      <c r="A65" s="7" t="s">
        <v>70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100</v>
      </c>
      <c r="J65" s="12">
        <v>0</v>
      </c>
      <c r="K65" s="12">
        <v>0</v>
      </c>
      <c r="L65" s="12">
        <v>0</v>
      </c>
      <c r="M65" s="12">
        <v>0</v>
      </c>
      <c r="N65" s="16">
        <f t="shared" si="24"/>
        <v>100</v>
      </c>
    </row>
    <row r="66" spans="1:14" x14ac:dyDescent="0.3">
      <c r="A66" s="7" t="s">
        <v>61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6">
        <f t="shared" ref="N66" si="25">SUM(B66:M66)</f>
        <v>0</v>
      </c>
    </row>
    <row r="67" spans="1:14" x14ac:dyDescent="0.3">
      <c r="A67" s="7"/>
      <c r="B67" s="13">
        <f>SUM(B59:B66)</f>
        <v>0</v>
      </c>
      <c r="C67" s="13">
        <f>SUM(C59:C66)</f>
        <v>0</v>
      </c>
      <c r="D67" s="13">
        <f t="shared" ref="D67" si="26">SUM(D59:D66)</f>
        <v>0</v>
      </c>
      <c r="E67" s="13">
        <f t="shared" ref="E67" si="27">SUM(E59:E66)</f>
        <v>0</v>
      </c>
      <c r="F67" s="13">
        <f t="shared" ref="F67" si="28">SUM(F59:F66)</f>
        <v>0</v>
      </c>
      <c r="G67" s="13">
        <f t="shared" ref="G67" si="29">SUM(G59:G66)</f>
        <v>0</v>
      </c>
      <c r="H67" s="13">
        <f t="shared" ref="H67" si="30">SUM(H59:H66)</f>
        <v>0</v>
      </c>
      <c r="I67" s="13">
        <f t="shared" ref="I67" si="31">SUM(I59:I66)</f>
        <v>100</v>
      </c>
      <c r="J67" s="13">
        <f t="shared" ref="J67" si="32">SUM(J59:J66)</f>
        <v>0</v>
      </c>
      <c r="K67" s="13">
        <f t="shared" ref="K67" si="33">SUM(K59:K66)</f>
        <v>0</v>
      </c>
      <c r="L67" s="13">
        <f t="shared" ref="L67" si="34">SUM(L59:L66)</f>
        <v>0</v>
      </c>
      <c r="M67" s="13">
        <f t="shared" ref="M67" si="35">SUM(M59:M66)</f>
        <v>0</v>
      </c>
      <c r="N67" s="17">
        <f>SUM(B67:M67)</f>
        <v>100</v>
      </c>
    </row>
    <row r="68" spans="1:14" x14ac:dyDescent="0.3">
      <c r="A68" s="8" t="s">
        <v>65</v>
      </c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11"/>
    </row>
    <row r="69" spans="1:14" x14ac:dyDescent="0.3">
      <c r="A69" s="7" t="s">
        <v>56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6">
        <f t="shared" ref="N69:N74" si="36">SUM(B69:M69)</f>
        <v>0</v>
      </c>
    </row>
    <row r="70" spans="1:14" x14ac:dyDescent="0.3">
      <c r="A70" s="7" t="s">
        <v>57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6">
        <f t="shared" si="36"/>
        <v>0</v>
      </c>
    </row>
    <row r="71" spans="1:14" x14ac:dyDescent="0.3">
      <c r="A71" s="7" t="s">
        <v>58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6">
        <f t="shared" si="36"/>
        <v>0</v>
      </c>
    </row>
    <row r="72" spans="1:14" x14ac:dyDescent="0.3">
      <c r="A72" s="7" t="s">
        <v>59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6">
        <f t="shared" si="36"/>
        <v>0</v>
      </c>
    </row>
    <row r="73" spans="1:14" x14ac:dyDescent="0.3">
      <c r="A73" s="7" t="s">
        <v>60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6">
        <f t="shared" si="36"/>
        <v>0</v>
      </c>
    </row>
    <row r="74" spans="1:14" x14ac:dyDescent="0.3">
      <c r="A74" s="7" t="s">
        <v>61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6">
        <f t="shared" si="36"/>
        <v>0</v>
      </c>
    </row>
    <row r="75" spans="1:14" x14ac:dyDescent="0.3">
      <c r="A75" s="7"/>
      <c r="B75" s="13">
        <f>SUM(B68:B74)</f>
        <v>0</v>
      </c>
      <c r="C75" s="13">
        <f t="shared" ref="C75" si="37">SUM(C68:C74)</f>
        <v>0</v>
      </c>
      <c r="D75" s="13">
        <f t="shared" ref="D75" si="38">SUM(D68:D74)</f>
        <v>0</v>
      </c>
      <c r="E75" s="13">
        <f t="shared" ref="E75" si="39">SUM(E68:E74)</f>
        <v>0</v>
      </c>
      <c r="F75" s="13">
        <f t="shared" ref="F75" si="40">SUM(F68:F74)</f>
        <v>0</v>
      </c>
      <c r="G75" s="13">
        <f t="shared" ref="G75" si="41">SUM(G68:G74)</f>
        <v>0</v>
      </c>
      <c r="H75" s="13">
        <f t="shared" ref="H75" si="42">SUM(H68:H74)</f>
        <v>0</v>
      </c>
      <c r="I75" s="13">
        <f t="shared" ref="I75" si="43">SUM(I68:I74)</f>
        <v>0</v>
      </c>
      <c r="J75" s="13">
        <f t="shared" ref="J75" si="44">SUM(J68:J74)</f>
        <v>0</v>
      </c>
      <c r="K75" s="13">
        <f t="shared" ref="K75" si="45">SUM(K68:K74)</f>
        <v>0</v>
      </c>
      <c r="L75" s="13">
        <f t="shared" ref="L75" si="46">SUM(L68:L74)</f>
        <v>0</v>
      </c>
      <c r="M75" s="13">
        <f t="shared" ref="M75" si="47">SUM(M68:M74)</f>
        <v>0</v>
      </c>
      <c r="N75" s="17">
        <f>SUM(B75:M75)</f>
        <v>0</v>
      </c>
    </row>
    <row r="76" spans="1:14" x14ac:dyDescent="0.3">
      <c r="A76" s="8" t="s">
        <v>71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11"/>
    </row>
    <row r="77" spans="1:14" x14ac:dyDescent="0.3">
      <c r="A77" s="7" t="s">
        <v>72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100</v>
      </c>
      <c r="L77" s="12">
        <v>100</v>
      </c>
      <c r="M77" s="12">
        <v>100</v>
      </c>
      <c r="N77" s="30">
        <f t="shared" ref="N77:N78" si="48">SUM(B77:M77)</f>
        <v>300</v>
      </c>
    </row>
    <row r="78" spans="1:14" x14ac:dyDescent="0.3">
      <c r="A78" s="7" t="s">
        <v>73</v>
      </c>
      <c r="B78" s="12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6">
        <f t="shared" si="48"/>
        <v>0</v>
      </c>
    </row>
    <row r="79" spans="1:14" x14ac:dyDescent="0.3">
      <c r="A79" s="7"/>
      <c r="B79" s="13">
        <f>SUM(B77:B78)</f>
        <v>0</v>
      </c>
      <c r="C79" s="13">
        <f t="shared" ref="C79:M79" si="49">SUM(C77:C78)</f>
        <v>0</v>
      </c>
      <c r="D79" s="13">
        <f t="shared" si="49"/>
        <v>0</v>
      </c>
      <c r="E79" s="13">
        <f t="shared" si="49"/>
        <v>0</v>
      </c>
      <c r="F79" s="13">
        <f t="shared" si="49"/>
        <v>0</v>
      </c>
      <c r="G79" s="13">
        <f t="shared" si="49"/>
        <v>0</v>
      </c>
      <c r="H79" s="13">
        <f t="shared" si="49"/>
        <v>0</v>
      </c>
      <c r="I79" s="13">
        <f t="shared" si="49"/>
        <v>0</v>
      </c>
      <c r="J79" s="13">
        <f t="shared" si="49"/>
        <v>0</v>
      </c>
      <c r="K79" s="13">
        <f t="shared" si="49"/>
        <v>100</v>
      </c>
      <c r="L79" s="13">
        <f t="shared" si="49"/>
        <v>100</v>
      </c>
      <c r="M79" s="13">
        <f t="shared" si="49"/>
        <v>100</v>
      </c>
      <c r="N79" s="17">
        <f>SUM(B79:M79)</f>
        <v>300</v>
      </c>
    </row>
    <row r="80" spans="1:14" ht="18" x14ac:dyDescent="0.35">
      <c r="A80" s="18" t="s">
        <v>17</v>
      </c>
      <c r="B80" s="19">
        <f>SUM(B$24,B$32,B$42,B$49,B$58,B$67,B$75,B$79)</f>
        <v>0</v>
      </c>
      <c r="C80" s="19">
        <f t="shared" ref="C80:M80" si="50">SUM(C$24,C$32,C$42,C$49,C$58,C$67,C$75,C$79)</f>
        <v>0</v>
      </c>
      <c r="D80" s="19">
        <f t="shared" si="50"/>
        <v>0</v>
      </c>
      <c r="E80" s="19">
        <f t="shared" si="50"/>
        <v>0</v>
      </c>
      <c r="F80" s="19">
        <f t="shared" si="50"/>
        <v>0</v>
      </c>
      <c r="G80" s="19">
        <f t="shared" si="50"/>
        <v>2109.92</v>
      </c>
      <c r="H80" s="19">
        <f t="shared" si="50"/>
        <v>2617.91</v>
      </c>
      <c r="I80" s="19">
        <f t="shared" si="50"/>
        <v>1909.95</v>
      </c>
      <c r="J80" s="19">
        <f t="shared" si="50"/>
        <v>3075.6</v>
      </c>
      <c r="K80" s="19">
        <f t="shared" si="50"/>
        <v>2779.6</v>
      </c>
      <c r="L80" s="19">
        <f t="shared" si="50"/>
        <v>2204.6</v>
      </c>
      <c r="M80" s="19">
        <f t="shared" si="50"/>
        <v>2144.6000000000004</v>
      </c>
      <c r="N80" s="19">
        <f>SUM(B80:M80)</f>
        <v>16842.18</v>
      </c>
    </row>
    <row r="81" spans="1:14" ht="18" x14ac:dyDescent="0.35">
      <c r="A81" s="20" t="s">
        <v>76</v>
      </c>
      <c r="B81" s="21">
        <f t="shared" ref="B81:M81" si="51">B8-B80</f>
        <v>0</v>
      </c>
      <c r="C81" s="21">
        <f t="shared" si="51"/>
        <v>0</v>
      </c>
      <c r="D81" s="21">
        <f t="shared" si="51"/>
        <v>0</v>
      </c>
      <c r="E81" s="21">
        <f t="shared" si="51"/>
        <v>0</v>
      </c>
      <c r="F81" s="21">
        <f t="shared" si="51"/>
        <v>0</v>
      </c>
      <c r="G81" s="21">
        <f t="shared" si="51"/>
        <v>-1025.92</v>
      </c>
      <c r="H81" s="21">
        <f t="shared" si="51"/>
        <v>-1117.9099999999999</v>
      </c>
      <c r="I81" s="21">
        <f t="shared" si="51"/>
        <v>459.04999999999995</v>
      </c>
      <c r="J81" s="21">
        <f t="shared" si="51"/>
        <v>2047.3166666666662</v>
      </c>
      <c r="K81" s="21">
        <f t="shared" si="51"/>
        <v>626.38958333333312</v>
      </c>
      <c r="L81" s="21">
        <f t="shared" si="51"/>
        <v>1201.3895833333331</v>
      </c>
      <c r="M81" s="21">
        <f t="shared" si="51"/>
        <v>1261.3895833333327</v>
      </c>
      <c r="N81" s="21">
        <f>SUM(B81:M81)</f>
        <v>3451.7054166666649</v>
      </c>
    </row>
    <row r="82" spans="1:14" x14ac:dyDescent="0.3">
      <c r="B82" s="10"/>
      <c r="C82" s="10"/>
      <c r="D82" s="10"/>
    </row>
    <row r="83" spans="1:14" ht="18" x14ac:dyDescent="0.3">
      <c r="A83" s="3" t="s">
        <v>74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x14ac:dyDescent="0.3">
      <c r="A84" s="2" t="s">
        <v>75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400</v>
      </c>
      <c r="J84" s="5">
        <v>1200</v>
      </c>
      <c r="K84" s="5">
        <f>K5*0.075</f>
        <v>249.21874999999997</v>
      </c>
      <c r="L84" s="5">
        <f t="shared" ref="L84:M84" si="52">L5*0.075</f>
        <v>249.21874999999997</v>
      </c>
      <c r="M84" s="5">
        <f t="shared" si="52"/>
        <v>249.21874999999997</v>
      </c>
      <c r="N84" s="14">
        <f>SUM(B84:M84)</f>
        <v>2347.65625</v>
      </c>
    </row>
    <row r="85" spans="1:14" x14ac:dyDescent="0.3">
      <c r="A85" s="2" t="s">
        <v>79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f>I5*0.05</f>
        <v>75.95</v>
      </c>
      <c r="J85" s="5">
        <f t="shared" ref="J85:M85" si="53">J5*0.05</f>
        <v>166.14583333333334</v>
      </c>
      <c r="K85" s="5">
        <f t="shared" si="53"/>
        <v>166.14583333333334</v>
      </c>
      <c r="L85" s="5">
        <f t="shared" si="53"/>
        <v>166.14583333333334</v>
      </c>
      <c r="M85" s="5">
        <f t="shared" si="53"/>
        <v>166.14583333333334</v>
      </c>
      <c r="N85" s="14">
        <f t="shared" ref="N85:N88" si="54">SUM(B85:M85)</f>
        <v>740.53333333333342</v>
      </c>
    </row>
    <row r="86" spans="1:14" x14ac:dyDescent="0.3">
      <c r="A86" s="2" t="str">
        <f>A6</f>
        <v>KPMG 401(k) Contribution</v>
      </c>
      <c r="B86" s="5">
        <f>B6</f>
        <v>0</v>
      </c>
      <c r="C86" s="5">
        <f t="shared" ref="C86:M86" si="55">C6</f>
        <v>0</v>
      </c>
      <c r="D86" s="5">
        <f t="shared" si="55"/>
        <v>0</v>
      </c>
      <c r="E86" s="5">
        <f t="shared" si="55"/>
        <v>0</v>
      </c>
      <c r="F86" s="5">
        <f t="shared" si="55"/>
        <v>0</v>
      </c>
      <c r="G86" s="5">
        <f t="shared" si="55"/>
        <v>0</v>
      </c>
      <c r="H86" s="5">
        <f t="shared" si="55"/>
        <v>0</v>
      </c>
      <c r="I86" s="5">
        <f t="shared" si="55"/>
        <v>0</v>
      </c>
      <c r="J86" s="5">
        <f t="shared" si="55"/>
        <v>0</v>
      </c>
      <c r="K86" s="5">
        <f t="shared" si="55"/>
        <v>83.072916666666671</v>
      </c>
      <c r="L86" s="5">
        <f t="shared" si="55"/>
        <v>83.072916666666671</v>
      </c>
      <c r="M86" s="5">
        <f t="shared" si="55"/>
        <v>83.072916666666671</v>
      </c>
      <c r="N86" s="14">
        <f t="shared" si="54"/>
        <v>249.21875</v>
      </c>
    </row>
    <row r="87" spans="1:14" x14ac:dyDescent="0.3">
      <c r="A87" s="2" t="s">
        <v>80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14">
        <f t="shared" si="54"/>
        <v>0</v>
      </c>
    </row>
    <row r="88" spans="1:14" x14ac:dyDescent="0.3">
      <c r="A88" s="2" t="s">
        <v>82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14">
        <f t="shared" si="54"/>
        <v>0</v>
      </c>
    </row>
    <row r="89" spans="1:14" ht="18" x14ac:dyDescent="0.3">
      <c r="A89" s="1" t="s">
        <v>4</v>
      </c>
      <c r="B89" s="6">
        <f>SUM(B84:B88)</f>
        <v>0</v>
      </c>
      <c r="C89" s="6">
        <f t="shared" ref="C89:M89" si="56">SUM(C84:C87)</f>
        <v>0</v>
      </c>
      <c r="D89" s="6">
        <f t="shared" si="56"/>
        <v>0</v>
      </c>
      <c r="E89" s="6">
        <f t="shared" si="56"/>
        <v>0</v>
      </c>
      <c r="F89" s="6">
        <f t="shared" si="56"/>
        <v>0</v>
      </c>
      <c r="G89" s="6">
        <f t="shared" si="56"/>
        <v>0</v>
      </c>
      <c r="H89" s="6">
        <f t="shared" si="56"/>
        <v>0</v>
      </c>
      <c r="I89" s="6">
        <f t="shared" si="56"/>
        <v>475.95</v>
      </c>
      <c r="J89" s="6">
        <f t="shared" si="56"/>
        <v>1366.1458333333333</v>
      </c>
      <c r="K89" s="6">
        <f t="shared" si="56"/>
        <v>498.4375</v>
      </c>
      <c r="L89" s="6">
        <f t="shared" si="56"/>
        <v>498.4375</v>
      </c>
      <c r="M89" s="6">
        <f t="shared" si="56"/>
        <v>498.4375</v>
      </c>
      <c r="N89" s="15">
        <f>SUM(N84:N87)</f>
        <v>3337.4083333333333</v>
      </c>
    </row>
    <row r="90" spans="1:14" x14ac:dyDescent="0.3">
      <c r="B90" s="10"/>
      <c r="C90" s="10"/>
      <c r="D90" s="10"/>
    </row>
    <row r="91" spans="1:14" ht="18" x14ac:dyDescent="0.35">
      <c r="A91" s="20" t="s">
        <v>77</v>
      </c>
      <c r="B91" s="21">
        <f>B18-B90</f>
        <v>0</v>
      </c>
      <c r="C91" s="21">
        <f>C18-C90</f>
        <v>0</v>
      </c>
      <c r="D91" s="21">
        <f>D18-D90</f>
        <v>0</v>
      </c>
      <c r="E91" s="21">
        <f>E18-E90</f>
        <v>0</v>
      </c>
      <c r="F91" s="21">
        <f>F18-F90</f>
        <v>0</v>
      </c>
      <c r="G91" s="21">
        <f t="shared" ref="G91:L91" si="57">G81-G89</f>
        <v>-1025.92</v>
      </c>
      <c r="H91" s="21">
        <f t="shared" si="57"/>
        <v>-1117.9099999999999</v>
      </c>
      <c r="I91" s="21">
        <f t="shared" si="57"/>
        <v>-16.900000000000034</v>
      </c>
      <c r="J91" s="21">
        <f>J81-J89</f>
        <v>681.17083333333289</v>
      </c>
      <c r="K91" s="21">
        <f>K81-K89</f>
        <v>127.95208333333312</v>
      </c>
      <c r="L91" s="21">
        <f t="shared" si="57"/>
        <v>702.95208333333312</v>
      </c>
      <c r="M91" s="21">
        <f>M81-M89</f>
        <v>762.95208333333267</v>
      </c>
      <c r="N91" s="21">
        <f>SUM(B91:M91)</f>
        <v>114.29708333333178</v>
      </c>
    </row>
    <row r="92" spans="1:14" ht="18" x14ac:dyDescent="0.35">
      <c r="A92" s="20" t="s">
        <v>78</v>
      </c>
      <c r="B92" s="21">
        <f>SUM($B$91:B$91)</f>
        <v>0</v>
      </c>
      <c r="C92" s="21">
        <f>SUM($B$91:C$91)</f>
        <v>0</v>
      </c>
      <c r="D92" s="21">
        <f>SUM($B$91:D$91)</f>
        <v>0</v>
      </c>
      <c r="E92" s="21">
        <f>SUM($B$91:E$91)</f>
        <v>0</v>
      </c>
      <c r="F92" s="21">
        <f>SUM($B$91:F$91)</f>
        <v>0</v>
      </c>
      <c r="G92" s="21">
        <f>SUM($B$91:G$91)</f>
        <v>-1025.92</v>
      </c>
      <c r="H92" s="21">
        <f>SUM($B$91:H$91)</f>
        <v>-2143.83</v>
      </c>
      <c r="I92" s="21">
        <f>SUM($B$91:I$91)</f>
        <v>-2160.73</v>
      </c>
      <c r="J92" s="21">
        <f>SUM($B$91:J$91)</f>
        <v>-1479.5591666666671</v>
      </c>
      <c r="K92" s="21">
        <f>SUM($B$91:K$91)</f>
        <v>-1351.607083333334</v>
      </c>
      <c r="L92" s="21">
        <f>SUM($B$91:L$91)</f>
        <v>-648.65500000000088</v>
      </c>
      <c r="M92" s="21">
        <f>SUM($B$91:M$91)</f>
        <v>114.29708333333178</v>
      </c>
      <c r="N92" s="21"/>
    </row>
    <row r="93" spans="1:14" x14ac:dyDescent="0.3">
      <c r="B93" s="10"/>
      <c r="C93" s="10"/>
      <c r="D93" s="10"/>
    </row>
    <row r="94" spans="1:14" x14ac:dyDescent="0.3">
      <c r="B94" s="10"/>
      <c r="C94" s="10"/>
      <c r="D94" s="10"/>
    </row>
    <row r="95" spans="1:14" x14ac:dyDescent="0.3">
      <c r="B95" s="10"/>
      <c r="C95" s="10"/>
      <c r="D95" s="10"/>
    </row>
    <row r="96" spans="1:14" x14ac:dyDescent="0.3">
      <c r="B96" s="10"/>
      <c r="C96" s="10"/>
      <c r="D96" s="10"/>
    </row>
    <row r="97" spans="2:4" x14ac:dyDescent="0.3">
      <c r="B97" s="10"/>
      <c r="C97" s="10"/>
      <c r="D97" s="10"/>
    </row>
    <row r="98" spans="2:4" x14ac:dyDescent="0.3">
      <c r="B98" s="10"/>
      <c r="C98" s="10"/>
      <c r="D9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6"/>
  <sheetViews>
    <sheetView showGridLines="0" tabSelected="1" zoomScale="80" zoomScaleNormal="8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B14" sqref="B14"/>
    </sheetView>
  </sheetViews>
  <sheetFormatPr defaultColWidth="11.19921875" defaultRowHeight="19.2" x14ac:dyDescent="0.45"/>
  <cols>
    <col min="1" max="1" width="31.59765625" style="31" bestFit="1" customWidth="1"/>
    <col min="2" max="6" width="11.296875" style="31" bestFit="1" customWidth="1"/>
    <col min="7" max="13" width="12.296875" style="31" bestFit="1" customWidth="1"/>
    <col min="14" max="14" width="12.796875" style="31" bestFit="1" customWidth="1"/>
    <col min="15" max="16" width="11.19921875" style="31"/>
    <col min="17" max="17" width="11.296875" style="31" bestFit="1" customWidth="1"/>
    <col min="18" max="16384" width="11.19921875" style="31"/>
  </cols>
  <sheetData>
    <row r="2" spans="1:14" ht="20.399999999999999" x14ac:dyDescent="0.45">
      <c r="B2" s="32" t="s">
        <v>5</v>
      </c>
      <c r="C2" s="32" t="s">
        <v>6</v>
      </c>
      <c r="D2" s="32" t="s">
        <v>7</v>
      </c>
      <c r="E2" s="32" t="s">
        <v>8</v>
      </c>
      <c r="F2" s="32" t="s">
        <v>9</v>
      </c>
      <c r="G2" s="32" t="s">
        <v>10</v>
      </c>
      <c r="H2" s="32" t="s">
        <v>11</v>
      </c>
      <c r="I2" s="32" t="s">
        <v>12</v>
      </c>
      <c r="J2" s="32" t="s">
        <v>13</v>
      </c>
      <c r="K2" s="32" t="s">
        <v>14</v>
      </c>
      <c r="L2" s="32" t="s">
        <v>15</v>
      </c>
      <c r="M2" s="32" t="s">
        <v>16</v>
      </c>
      <c r="N2" s="32" t="s">
        <v>4</v>
      </c>
    </row>
    <row r="3" spans="1:14" ht="20.399999999999999" x14ac:dyDescent="0.45">
      <c r="A3" s="33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45">
      <c r="A4" s="72" t="s">
        <v>103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4" x14ac:dyDescent="0.45">
      <c r="A5" s="66" t="s">
        <v>100</v>
      </c>
      <c r="B5" s="35">
        <v>5166.6665999999996</v>
      </c>
      <c r="C5" s="35">
        <v>5166.6665999999996</v>
      </c>
      <c r="D5" s="35">
        <v>5166.6665999999996</v>
      </c>
      <c r="E5" s="35">
        <v>5166.6665999999996</v>
      </c>
      <c r="F5" s="35">
        <v>5166.6665999999996</v>
      </c>
      <c r="G5" s="35">
        <v>5166.6665999999996</v>
      </c>
      <c r="H5" s="35">
        <v>5166.6665999999996</v>
      </c>
      <c r="I5" s="35">
        <v>5166.6665999999996</v>
      </c>
      <c r="J5" s="35">
        <v>5166.6665999999996</v>
      </c>
      <c r="K5" s="35">
        <v>5166.6665999999996</v>
      </c>
      <c r="L5" s="35">
        <v>5166.6665999999996</v>
      </c>
      <c r="M5" s="35">
        <v>5166.6665999999996</v>
      </c>
      <c r="N5" s="51">
        <f t="shared" ref="N5" si="0">SUM(B5:M5)</f>
        <v>61999.999199999984</v>
      </c>
    </row>
    <row r="6" spans="1:14" x14ac:dyDescent="0.45">
      <c r="A6" s="66" t="s">
        <v>101</v>
      </c>
      <c r="B6" s="67">
        <f>1-(B7/B5)</f>
        <v>0.24221547409310284</v>
      </c>
      <c r="C6" s="67">
        <f t="shared" ref="C6:M6" si="1">1-(C7/C5)</f>
        <v>0.24221547409310284</v>
      </c>
      <c r="D6" s="67">
        <f t="shared" si="1"/>
        <v>0.24221547409310284</v>
      </c>
      <c r="E6" s="67">
        <f t="shared" si="1"/>
        <v>0.24221547409310284</v>
      </c>
      <c r="F6" s="67">
        <f t="shared" si="1"/>
        <v>0.24221547409310284</v>
      </c>
      <c r="G6" s="67">
        <f t="shared" si="1"/>
        <v>0.24221547409310284</v>
      </c>
      <c r="H6" s="67">
        <f t="shared" si="1"/>
        <v>0.24221547409310284</v>
      </c>
      <c r="I6" s="67">
        <f t="shared" si="1"/>
        <v>0.24221547409310284</v>
      </c>
      <c r="J6" s="67">
        <f t="shared" si="1"/>
        <v>0.24221547409310284</v>
      </c>
      <c r="K6" s="67">
        <f t="shared" si="1"/>
        <v>0.24221547409310284</v>
      </c>
      <c r="L6" s="67">
        <f t="shared" si="1"/>
        <v>0.24221547409310284</v>
      </c>
      <c r="M6" s="67">
        <f t="shared" si="1"/>
        <v>0.24221547409310284</v>
      </c>
      <c r="N6" s="51"/>
    </row>
    <row r="7" spans="1:14" x14ac:dyDescent="0.45">
      <c r="A7" s="69" t="s">
        <v>83</v>
      </c>
      <c r="B7" s="70">
        <v>3915.22</v>
      </c>
      <c r="C7" s="70">
        <v>3915.22</v>
      </c>
      <c r="D7" s="70">
        <v>3915.22</v>
      </c>
      <c r="E7" s="70">
        <v>3915.22</v>
      </c>
      <c r="F7" s="70">
        <v>3915.22</v>
      </c>
      <c r="G7" s="70">
        <v>3915.22</v>
      </c>
      <c r="H7" s="70">
        <v>3915.22</v>
      </c>
      <c r="I7" s="70">
        <v>3915.22</v>
      </c>
      <c r="J7" s="70">
        <v>3915.22</v>
      </c>
      <c r="K7" s="70">
        <v>3915.22</v>
      </c>
      <c r="L7" s="70">
        <v>3915.22</v>
      </c>
      <c r="M7" s="70">
        <v>3915.22</v>
      </c>
      <c r="N7" s="71">
        <f t="shared" ref="N7:N12" si="2">SUM(B7:M7)</f>
        <v>46982.640000000007</v>
      </c>
    </row>
    <row r="8" spans="1:14" x14ac:dyDescent="0.45">
      <c r="A8" s="34" t="s">
        <v>81</v>
      </c>
      <c r="B8" s="35">
        <f>B7*0.025</f>
        <v>97.880499999999998</v>
      </c>
      <c r="C8" s="35">
        <f t="shared" ref="C8:M8" si="3">C7*0.025</f>
        <v>97.880499999999998</v>
      </c>
      <c r="D8" s="35">
        <f t="shared" si="3"/>
        <v>97.880499999999998</v>
      </c>
      <c r="E8" s="35">
        <f t="shared" si="3"/>
        <v>97.880499999999998</v>
      </c>
      <c r="F8" s="35">
        <f t="shared" si="3"/>
        <v>97.880499999999998</v>
      </c>
      <c r="G8" s="35">
        <f t="shared" si="3"/>
        <v>97.880499999999998</v>
      </c>
      <c r="H8" s="35">
        <f t="shared" si="3"/>
        <v>97.880499999999998</v>
      </c>
      <c r="I8" s="35">
        <f t="shared" si="3"/>
        <v>97.880499999999998</v>
      </c>
      <c r="J8" s="35">
        <f t="shared" si="3"/>
        <v>97.880499999999998</v>
      </c>
      <c r="K8" s="35">
        <f t="shared" si="3"/>
        <v>97.880499999999998</v>
      </c>
      <c r="L8" s="35">
        <f t="shared" si="3"/>
        <v>97.880499999999998</v>
      </c>
      <c r="M8" s="35">
        <f t="shared" si="3"/>
        <v>97.880499999999998</v>
      </c>
      <c r="N8" s="51">
        <f t="shared" si="2"/>
        <v>1174.566</v>
      </c>
    </row>
    <row r="9" spans="1:14" x14ac:dyDescent="0.45">
      <c r="A9" s="34" t="s">
        <v>84</v>
      </c>
      <c r="B9" s="35">
        <v>300</v>
      </c>
      <c r="C9" s="35">
        <v>0</v>
      </c>
      <c r="D9" s="35">
        <v>0</v>
      </c>
      <c r="E9" s="35">
        <v>300</v>
      </c>
      <c r="F9" s="35">
        <v>0</v>
      </c>
      <c r="G9" s="35">
        <v>0</v>
      </c>
      <c r="H9" s="35">
        <v>300</v>
      </c>
      <c r="I9" s="35">
        <v>0</v>
      </c>
      <c r="J9" s="35">
        <v>0</v>
      </c>
      <c r="K9" s="35">
        <v>300</v>
      </c>
      <c r="L9" s="35">
        <v>0</v>
      </c>
      <c r="M9" s="35">
        <v>0</v>
      </c>
      <c r="N9" s="51">
        <f t="shared" si="2"/>
        <v>1200</v>
      </c>
    </row>
    <row r="10" spans="1:14" x14ac:dyDescent="0.45">
      <c r="A10" s="34" t="s">
        <v>85</v>
      </c>
      <c r="B10" s="35">
        <v>65</v>
      </c>
      <c r="C10" s="35">
        <v>65</v>
      </c>
      <c r="D10" s="35">
        <v>65</v>
      </c>
      <c r="E10" s="35">
        <v>65</v>
      </c>
      <c r="F10" s="35">
        <v>65</v>
      </c>
      <c r="G10" s="35">
        <v>65</v>
      </c>
      <c r="H10" s="35">
        <v>65</v>
      </c>
      <c r="I10" s="35">
        <v>65</v>
      </c>
      <c r="J10" s="35">
        <v>65</v>
      </c>
      <c r="K10" s="35">
        <v>65</v>
      </c>
      <c r="L10" s="35">
        <v>65</v>
      </c>
      <c r="M10" s="35">
        <v>65</v>
      </c>
      <c r="N10" s="51">
        <f t="shared" ref="N10" si="4">SUM(B10:M10)</f>
        <v>780</v>
      </c>
    </row>
    <row r="11" spans="1:14" x14ac:dyDescent="0.45">
      <c r="A11" s="34" t="s">
        <v>91</v>
      </c>
      <c r="B11" s="35">
        <v>0</v>
      </c>
      <c r="C11" s="35">
        <v>0</v>
      </c>
      <c r="D11" s="35">
        <v>424.46</v>
      </c>
      <c r="E11" s="35">
        <v>500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0</v>
      </c>
      <c r="N11" s="51">
        <f t="shared" ref="N11" si="5">SUM(B11:M11)</f>
        <v>924.46</v>
      </c>
    </row>
    <row r="12" spans="1:14" x14ac:dyDescent="0.45">
      <c r="A12" s="34" t="s">
        <v>1</v>
      </c>
      <c r="B12" s="35">
        <v>0</v>
      </c>
      <c r="C12" s="35">
        <v>0</v>
      </c>
      <c r="D12" s="35">
        <v>0</v>
      </c>
      <c r="E12" s="35">
        <v>0</v>
      </c>
      <c r="F12" s="35">
        <v>0</v>
      </c>
      <c r="G12" s="35">
        <v>550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51">
        <f t="shared" si="2"/>
        <v>550</v>
      </c>
    </row>
    <row r="13" spans="1:14" x14ac:dyDescent="0.45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68"/>
    </row>
    <row r="14" spans="1:14" x14ac:dyDescent="0.4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68"/>
    </row>
    <row r="15" spans="1:14" ht="20.399999999999999" x14ac:dyDescent="0.45">
      <c r="A15" s="36" t="s">
        <v>102</v>
      </c>
      <c r="B15" s="37">
        <f>SUM(B7:B12)</f>
        <v>4378.1005000000005</v>
      </c>
      <c r="C15" s="37">
        <f>SUM(C7:C12)</f>
        <v>4078.1005</v>
      </c>
      <c r="D15" s="37">
        <f>SUM(D7:D12)</f>
        <v>4502.5604999999996</v>
      </c>
      <c r="E15" s="37">
        <f>SUM(E7:E12)</f>
        <v>4878.1005000000005</v>
      </c>
      <c r="F15" s="37">
        <f>SUM(F7:F12)</f>
        <v>4078.1005</v>
      </c>
      <c r="G15" s="37">
        <f>SUM(G7:G12)</f>
        <v>4628.1005000000005</v>
      </c>
      <c r="H15" s="37">
        <f>SUM(H7:H12)</f>
        <v>4378.1005000000005</v>
      </c>
      <c r="I15" s="37">
        <f>SUM(I7:I12)</f>
        <v>4078.1005</v>
      </c>
      <c r="J15" s="37">
        <f>SUM(J7:J12)</f>
        <v>4078.1005</v>
      </c>
      <c r="K15" s="37">
        <f>SUM(K7:K12)</f>
        <v>4378.1005000000005</v>
      </c>
      <c r="L15" s="37">
        <f>SUM(L7:L12)</f>
        <v>4078.1005</v>
      </c>
      <c r="M15" s="37">
        <f>SUM(M7:M12)</f>
        <v>4078.1005</v>
      </c>
      <c r="N15" s="37">
        <f>SUM(N7:N12)</f>
        <v>51611.666000000005</v>
      </c>
    </row>
    <row r="17" spans="1:14" ht="20.399999999999999" x14ac:dyDescent="0.45">
      <c r="A17" s="38" t="s">
        <v>18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</row>
    <row r="18" spans="1:14" x14ac:dyDescent="0.45">
      <c r="A18" s="52" t="s">
        <v>19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x14ac:dyDescent="0.45">
      <c r="A19" s="63" t="s">
        <v>20</v>
      </c>
      <c r="B19" s="41">
        <v>1062</v>
      </c>
      <c r="C19" s="41">
        <v>1062</v>
      </c>
      <c r="D19" s="41">
        <v>1062</v>
      </c>
      <c r="E19" s="41">
        <v>1062</v>
      </c>
      <c r="F19" s="41">
        <v>1062</v>
      </c>
      <c r="G19" s="41">
        <v>1062</v>
      </c>
      <c r="H19" s="41">
        <v>1062</v>
      </c>
      <c r="I19" s="41">
        <v>1450</v>
      </c>
      <c r="J19" s="41">
        <v>1450</v>
      </c>
      <c r="K19" s="41">
        <v>1450</v>
      </c>
      <c r="L19" s="41">
        <v>1450</v>
      </c>
      <c r="M19" s="41">
        <v>1450</v>
      </c>
      <c r="N19" s="53">
        <f t="shared" ref="N19:N84" si="6">SUM(B19:M19)</f>
        <v>14684</v>
      </c>
    </row>
    <row r="20" spans="1:14" x14ac:dyDescent="0.45">
      <c r="A20" s="63" t="s">
        <v>21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53">
        <f t="shared" si="6"/>
        <v>0</v>
      </c>
    </row>
    <row r="21" spans="1:14" x14ac:dyDescent="0.45">
      <c r="A21" s="63" t="s">
        <v>64</v>
      </c>
      <c r="B21" s="41">
        <v>2.21</v>
      </c>
      <c r="C21" s="41">
        <v>2.21</v>
      </c>
      <c r="D21" s="41">
        <v>2.21</v>
      </c>
      <c r="E21" s="41">
        <v>2.21</v>
      </c>
      <c r="F21" s="41">
        <v>2.21</v>
      </c>
      <c r="G21" s="41">
        <v>2.21</v>
      </c>
      <c r="H21" s="41">
        <v>2.21</v>
      </c>
      <c r="I21" s="41">
        <v>2.21</v>
      </c>
      <c r="J21" s="41">
        <v>2.21</v>
      </c>
      <c r="K21" s="41">
        <v>2.21</v>
      </c>
      <c r="L21" s="41">
        <v>2.21</v>
      </c>
      <c r="M21" s="41">
        <v>2.21</v>
      </c>
      <c r="N21" s="53">
        <f t="shared" si="6"/>
        <v>26.520000000000007</v>
      </c>
    </row>
    <row r="22" spans="1:14" x14ac:dyDescent="0.45">
      <c r="A22" s="63" t="s">
        <v>62</v>
      </c>
      <c r="B22" s="41">
        <v>10</v>
      </c>
      <c r="C22" s="41">
        <v>10</v>
      </c>
      <c r="D22" s="41">
        <v>10</v>
      </c>
      <c r="E22" s="41">
        <v>10</v>
      </c>
      <c r="F22" s="41">
        <v>10</v>
      </c>
      <c r="G22" s="41">
        <v>10</v>
      </c>
      <c r="H22" s="41">
        <v>10</v>
      </c>
      <c r="I22" s="41">
        <v>10</v>
      </c>
      <c r="J22" s="41">
        <v>10</v>
      </c>
      <c r="K22" s="41">
        <v>10</v>
      </c>
      <c r="L22" s="41">
        <v>10</v>
      </c>
      <c r="M22" s="41">
        <v>10</v>
      </c>
      <c r="N22" s="53">
        <f t="shared" si="6"/>
        <v>120</v>
      </c>
    </row>
    <row r="23" spans="1:14" x14ac:dyDescent="0.45">
      <c r="A23" s="63" t="s">
        <v>63</v>
      </c>
      <c r="B23" s="41">
        <v>2.25</v>
      </c>
      <c r="C23" s="41">
        <v>2.25</v>
      </c>
      <c r="D23" s="41">
        <v>2.25</v>
      </c>
      <c r="E23" s="41">
        <v>2.25</v>
      </c>
      <c r="F23" s="41">
        <v>2.25</v>
      </c>
      <c r="G23" s="41">
        <v>2.25</v>
      </c>
      <c r="H23" s="41">
        <v>2.25</v>
      </c>
      <c r="I23" s="41">
        <v>2.25</v>
      </c>
      <c r="J23" s="41">
        <v>2.25</v>
      </c>
      <c r="K23" s="41">
        <v>2.25</v>
      </c>
      <c r="L23" s="41">
        <v>2.25</v>
      </c>
      <c r="M23" s="41">
        <v>2.25</v>
      </c>
      <c r="N23" s="53">
        <f t="shared" si="6"/>
        <v>27</v>
      </c>
    </row>
    <row r="24" spans="1:14" x14ac:dyDescent="0.45">
      <c r="A24" s="63" t="s">
        <v>86</v>
      </c>
      <c r="B24" s="41">
        <v>70</v>
      </c>
      <c r="C24" s="41">
        <f>274/4</f>
        <v>68.5</v>
      </c>
      <c r="D24" s="41">
        <v>70</v>
      </c>
      <c r="E24" s="41">
        <v>70</v>
      </c>
      <c r="F24" s="41">
        <v>70</v>
      </c>
      <c r="G24" s="41">
        <v>70</v>
      </c>
      <c r="H24" s="41">
        <v>70</v>
      </c>
      <c r="I24" s="41">
        <v>70</v>
      </c>
      <c r="J24" s="41">
        <v>70</v>
      </c>
      <c r="K24" s="41">
        <v>70</v>
      </c>
      <c r="L24" s="41">
        <v>70</v>
      </c>
      <c r="M24" s="41">
        <v>70</v>
      </c>
      <c r="N24" s="53">
        <f t="shared" si="6"/>
        <v>838.5</v>
      </c>
    </row>
    <row r="25" spans="1:14" x14ac:dyDescent="0.45">
      <c r="A25" s="63" t="s">
        <v>22</v>
      </c>
      <c r="B25" s="41">
        <v>63</v>
      </c>
      <c r="C25" s="41">
        <v>63</v>
      </c>
      <c r="D25" s="41">
        <v>63</v>
      </c>
      <c r="E25" s="41">
        <v>63</v>
      </c>
      <c r="F25" s="41">
        <v>63</v>
      </c>
      <c r="G25" s="41">
        <v>63</v>
      </c>
      <c r="H25" s="41">
        <v>63</v>
      </c>
      <c r="I25" s="41">
        <v>63</v>
      </c>
      <c r="J25" s="41">
        <v>63</v>
      </c>
      <c r="K25" s="41">
        <v>63</v>
      </c>
      <c r="L25" s="41">
        <v>63</v>
      </c>
      <c r="M25" s="41">
        <v>63</v>
      </c>
      <c r="N25" s="53">
        <f t="shared" si="6"/>
        <v>756</v>
      </c>
    </row>
    <row r="26" spans="1:14" x14ac:dyDescent="0.45">
      <c r="A26" s="63" t="s">
        <v>23</v>
      </c>
      <c r="B26" s="41">
        <v>0</v>
      </c>
      <c r="C26" s="41">
        <v>0</v>
      </c>
      <c r="D26" s="41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53">
        <f t="shared" si="6"/>
        <v>0</v>
      </c>
    </row>
    <row r="27" spans="1:14" x14ac:dyDescent="0.45">
      <c r="A27" s="63" t="s">
        <v>24</v>
      </c>
      <c r="B27" s="41">
        <v>0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53">
        <f t="shared" si="6"/>
        <v>0</v>
      </c>
    </row>
    <row r="28" spans="1:14" x14ac:dyDescent="0.45">
      <c r="A28" s="63" t="s">
        <v>25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53">
        <f t="shared" si="6"/>
        <v>0</v>
      </c>
    </row>
    <row r="29" spans="1:14" x14ac:dyDescent="0.45">
      <c r="A29" s="63" t="s">
        <v>26</v>
      </c>
      <c r="B29" s="41">
        <v>0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53">
        <f t="shared" si="6"/>
        <v>0</v>
      </c>
    </row>
    <row r="30" spans="1:14" x14ac:dyDescent="0.45">
      <c r="A30" s="63" t="s">
        <v>27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53">
        <f t="shared" si="6"/>
        <v>0</v>
      </c>
    </row>
    <row r="31" spans="1:14" ht="19.8" thickBot="1" x14ac:dyDescent="0.5">
      <c r="A31" s="63" t="s">
        <v>28</v>
      </c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>
        <v>0</v>
      </c>
      <c r="H31" s="59">
        <v>0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60">
        <f t="shared" si="6"/>
        <v>0</v>
      </c>
    </row>
    <row r="32" spans="1:14" ht="19.8" thickTop="1" x14ac:dyDescent="0.45">
      <c r="A32" s="40"/>
      <c r="B32" s="42">
        <f>SUM(B19:B31)</f>
        <v>1209.46</v>
      </c>
      <c r="C32" s="42">
        <f t="shared" ref="C32:F32" si="7">SUM(C19:C31)</f>
        <v>1207.96</v>
      </c>
      <c r="D32" s="42">
        <f t="shared" si="7"/>
        <v>1209.46</v>
      </c>
      <c r="E32" s="42">
        <f t="shared" si="7"/>
        <v>1209.46</v>
      </c>
      <c r="F32" s="42">
        <f t="shared" si="7"/>
        <v>1209.46</v>
      </c>
      <c r="G32" s="42">
        <f>SUM(G19:G31)</f>
        <v>1209.46</v>
      </c>
      <c r="H32" s="42">
        <f t="shared" ref="H32:M32" si="8">SUM(H19:H31)</f>
        <v>1209.46</v>
      </c>
      <c r="I32" s="42">
        <f t="shared" si="8"/>
        <v>1597.46</v>
      </c>
      <c r="J32" s="42">
        <f t="shared" si="8"/>
        <v>1597.46</v>
      </c>
      <c r="K32" s="42">
        <f t="shared" si="8"/>
        <v>1597.46</v>
      </c>
      <c r="L32" s="42">
        <f t="shared" si="8"/>
        <v>1597.46</v>
      </c>
      <c r="M32" s="42">
        <f t="shared" si="8"/>
        <v>1597.46</v>
      </c>
      <c r="N32" s="62">
        <f t="shared" si="6"/>
        <v>16452.019999999997</v>
      </c>
    </row>
    <row r="33" spans="1:14" x14ac:dyDescent="0.45">
      <c r="A33" s="52" t="s">
        <v>29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</row>
    <row r="34" spans="1:14" x14ac:dyDescent="0.45">
      <c r="A34" s="63" t="s">
        <v>30</v>
      </c>
      <c r="B34" s="41">
        <v>208.5</v>
      </c>
      <c r="C34" s="41">
        <v>208.5</v>
      </c>
      <c r="D34" s="41">
        <v>208.5</v>
      </c>
      <c r="E34" s="41">
        <v>208.5</v>
      </c>
      <c r="F34" s="41">
        <v>208.5</v>
      </c>
      <c r="G34" s="41">
        <v>208.5</v>
      </c>
      <c r="H34" s="41">
        <v>208.5</v>
      </c>
      <c r="I34" s="41">
        <v>208.5</v>
      </c>
      <c r="J34" s="41">
        <v>208.5</v>
      </c>
      <c r="K34" s="41">
        <v>208.5</v>
      </c>
      <c r="L34" s="41">
        <v>208.5</v>
      </c>
      <c r="M34" s="41">
        <v>208.5</v>
      </c>
      <c r="N34" s="53">
        <f t="shared" si="6"/>
        <v>2502</v>
      </c>
    </row>
    <row r="35" spans="1:14" x14ac:dyDescent="0.45">
      <c r="A35" s="63" t="s">
        <v>31</v>
      </c>
      <c r="B35" s="41">
        <v>121.95</v>
      </c>
      <c r="C35" s="41">
        <v>121.95</v>
      </c>
      <c r="D35" s="41">
        <v>121.95</v>
      </c>
      <c r="E35" s="41">
        <v>121.95</v>
      </c>
      <c r="F35" s="41">
        <v>121.95</v>
      </c>
      <c r="G35" s="41">
        <v>121.95</v>
      </c>
      <c r="H35" s="41">
        <v>121.95</v>
      </c>
      <c r="I35" s="41">
        <v>121.95</v>
      </c>
      <c r="J35" s="41">
        <v>121.95</v>
      </c>
      <c r="K35" s="41">
        <v>121.95</v>
      </c>
      <c r="L35" s="41">
        <v>121.95</v>
      </c>
      <c r="M35" s="41">
        <v>121.95</v>
      </c>
      <c r="N35" s="53">
        <f t="shared" si="6"/>
        <v>1463.4000000000003</v>
      </c>
    </row>
    <row r="36" spans="1:14" x14ac:dyDescent="0.45">
      <c r="A36" s="63" t="s">
        <v>32</v>
      </c>
      <c r="B36" s="41">
        <v>25</v>
      </c>
      <c r="C36" s="41">
        <v>25</v>
      </c>
      <c r="D36" s="41">
        <v>25</v>
      </c>
      <c r="E36" s="41">
        <v>25</v>
      </c>
      <c r="F36" s="41">
        <v>25</v>
      </c>
      <c r="G36" s="41">
        <v>25</v>
      </c>
      <c r="H36" s="41">
        <v>25</v>
      </c>
      <c r="I36" s="41">
        <v>25</v>
      </c>
      <c r="J36" s="41">
        <v>25</v>
      </c>
      <c r="K36" s="41">
        <v>25</v>
      </c>
      <c r="L36" s="41">
        <v>25</v>
      </c>
      <c r="M36" s="41">
        <v>25</v>
      </c>
      <c r="N36" s="53">
        <f t="shared" si="6"/>
        <v>300</v>
      </c>
    </row>
    <row r="37" spans="1:14" x14ac:dyDescent="0.45">
      <c r="A37" s="63" t="s">
        <v>33</v>
      </c>
      <c r="B37" s="41">
        <v>10</v>
      </c>
      <c r="C37" s="41">
        <v>65</v>
      </c>
      <c r="D37" s="41">
        <v>30</v>
      </c>
      <c r="E37" s="41">
        <v>30</v>
      </c>
      <c r="F37" s="41">
        <v>30</v>
      </c>
      <c r="G37" s="41">
        <v>30</v>
      </c>
      <c r="H37" s="41">
        <v>30</v>
      </c>
      <c r="I37" s="41">
        <v>30</v>
      </c>
      <c r="J37" s="41">
        <v>30</v>
      </c>
      <c r="K37" s="41">
        <v>30</v>
      </c>
      <c r="L37" s="41">
        <v>30</v>
      </c>
      <c r="M37" s="41">
        <v>30</v>
      </c>
      <c r="N37" s="53">
        <f t="shared" si="6"/>
        <v>375</v>
      </c>
    </row>
    <row r="38" spans="1:14" x14ac:dyDescent="0.45">
      <c r="A38" s="63" t="s">
        <v>94</v>
      </c>
      <c r="B38" s="41">
        <v>25</v>
      </c>
      <c r="C38" s="41">
        <v>7.22</v>
      </c>
      <c r="D38" s="41">
        <v>25</v>
      </c>
      <c r="E38" s="41">
        <v>25</v>
      </c>
      <c r="F38" s="41">
        <v>25</v>
      </c>
      <c r="G38" s="41">
        <v>25</v>
      </c>
      <c r="H38" s="41">
        <v>25</v>
      </c>
      <c r="I38" s="41">
        <v>25</v>
      </c>
      <c r="J38" s="41">
        <v>25</v>
      </c>
      <c r="K38" s="41">
        <v>25</v>
      </c>
      <c r="L38" s="41">
        <v>25</v>
      </c>
      <c r="M38" s="41">
        <v>25</v>
      </c>
      <c r="N38" s="53">
        <f t="shared" si="6"/>
        <v>282.22000000000003</v>
      </c>
    </row>
    <row r="39" spans="1:14" x14ac:dyDescent="0.45">
      <c r="A39" s="63" t="s">
        <v>34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53">
        <f t="shared" si="6"/>
        <v>0</v>
      </c>
    </row>
    <row r="40" spans="1:14" ht="19.8" thickBot="1" x14ac:dyDescent="0.5">
      <c r="A40" s="63" t="s">
        <v>35</v>
      </c>
      <c r="B40" s="59">
        <v>0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165</v>
      </c>
      <c r="K40" s="59">
        <v>0</v>
      </c>
      <c r="L40" s="59">
        <v>0</v>
      </c>
      <c r="M40" s="59">
        <v>0</v>
      </c>
      <c r="N40" s="60">
        <f t="shared" si="6"/>
        <v>165</v>
      </c>
    </row>
    <row r="41" spans="1:14" ht="19.8" thickTop="1" x14ac:dyDescent="0.45">
      <c r="A41" s="40"/>
      <c r="B41" s="42">
        <f t="shared" ref="B41:H41" si="9">SUM(B34:B40)</f>
        <v>390.45</v>
      </c>
      <c r="C41" s="42">
        <f t="shared" si="9"/>
        <v>427.67</v>
      </c>
      <c r="D41" s="42">
        <f t="shared" si="9"/>
        <v>410.45</v>
      </c>
      <c r="E41" s="42">
        <f t="shared" si="9"/>
        <v>410.45</v>
      </c>
      <c r="F41" s="42">
        <f t="shared" si="9"/>
        <v>410.45</v>
      </c>
      <c r="G41" s="42">
        <f t="shared" si="9"/>
        <v>410.45</v>
      </c>
      <c r="H41" s="42">
        <f t="shared" si="9"/>
        <v>410.45</v>
      </c>
      <c r="I41" s="42">
        <f>SUM(I34:I40)</f>
        <v>410.45</v>
      </c>
      <c r="J41" s="42">
        <f t="shared" ref="J41:L41" si="10">SUM(J34:J40)</f>
        <v>575.45000000000005</v>
      </c>
      <c r="K41" s="42">
        <f t="shared" si="10"/>
        <v>410.45</v>
      </c>
      <c r="L41" s="42">
        <f t="shared" si="10"/>
        <v>410.45</v>
      </c>
      <c r="M41" s="42">
        <f>SUM(M34:M40)</f>
        <v>410.45</v>
      </c>
      <c r="N41" s="62">
        <f t="shared" si="6"/>
        <v>5087.619999999999</v>
      </c>
    </row>
    <row r="42" spans="1:14" x14ac:dyDescent="0.45">
      <c r="A42" s="52" t="s">
        <v>36</v>
      </c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4"/>
    </row>
    <row r="43" spans="1:14" x14ac:dyDescent="0.45">
      <c r="A43" s="63" t="s">
        <v>37</v>
      </c>
      <c r="B43" s="41">
        <v>300</v>
      </c>
      <c r="C43" s="41">
        <v>300</v>
      </c>
      <c r="D43" s="41">
        <v>150</v>
      </c>
      <c r="E43" s="41">
        <v>300</v>
      </c>
      <c r="F43" s="41">
        <v>300</v>
      </c>
      <c r="G43" s="41">
        <v>300</v>
      </c>
      <c r="H43" s="41">
        <v>300</v>
      </c>
      <c r="I43" s="41">
        <v>300</v>
      </c>
      <c r="J43" s="41">
        <v>300</v>
      </c>
      <c r="K43" s="41">
        <v>300</v>
      </c>
      <c r="L43" s="41">
        <v>150</v>
      </c>
      <c r="M43" s="41">
        <v>150</v>
      </c>
      <c r="N43" s="53">
        <f t="shared" si="6"/>
        <v>3150</v>
      </c>
    </row>
    <row r="44" spans="1:14" x14ac:dyDescent="0.45">
      <c r="A44" s="63" t="s">
        <v>96</v>
      </c>
      <c r="B44" s="41">
        <v>70</v>
      </c>
      <c r="C44" s="41">
        <v>70</v>
      </c>
      <c r="D44" s="41">
        <v>70</v>
      </c>
      <c r="E44" s="41">
        <v>70</v>
      </c>
      <c r="F44" s="41">
        <v>70</v>
      </c>
      <c r="G44" s="41">
        <v>70</v>
      </c>
      <c r="H44" s="41">
        <v>70</v>
      </c>
      <c r="I44" s="41">
        <v>70</v>
      </c>
      <c r="J44" s="41">
        <v>70</v>
      </c>
      <c r="K44" s="41">
        <v>70</v>
      </c>
      <c r="L44" s="41">
        <v>70</v>
      </c>
      <c r="M44" s="41">
        <v>70</v>
      </c>
      <c r="N44" s="53">
        <f t="shared" ref="N44:N45" si="11">SUM(B44:M44)</f>
        <v>840</v>
      </c>
    </row>
    <row r="45" spans="1:14" x14ac:dyDescent="0.45">
      <c r="A45" s="63" t="s">
        <v>97</v>
      </c>
      <c r="B45" s="41">
        <v>150</v>
      </c>
      <c r="C45" s="41">
        <v>150</v>
      </c>
      <c r="D45" s="41">
        <v>150</v>
      </c>
      <c r="E45" s="41">
        <v>150</v>
      </c>
      <c r="F45" s="41">
        <v>150</v>
      </c>
      <c r="G45" s="41">
        <v>150</v>
      </c>
      <c r="H45" s="41">
        <v>150</v>
      </c>
      <c r="I45" s="41">
        <v>150</v>
      </c>
      <c r="J45" s="41">
        <v>150</v>
      </c>
      <c r="K45" s="41">
        <v>150</v>
      </c>
      <c r="L45" s="41">
        <v>150</v>
      </c>
      <c r="M45" s="41">
        <v>150</v>
      </c>
      <c r="N45" s="53">
        <f t="shared" si="11"/>
        <v>1800</v>
      </c>
    </row>
    <row r="46" spans="1:14" x14ac:dyDescent="0.45">
      <c r="A46" s="63" t="s">
        <v>38</v>
      </c>
      <c r="B46" s="41">
        <v>0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53">
        <f t="shared" si="6"/>
        <v>0</v>
      </c>
    </row>
    <row r="47" spans="1:14" x14ac:dyDescent="0.45">
      <c r="A47" s="63" t="s">
        <v>39</v>
      </c>
      <c r="B47" s="41">
        <v>200</v>
      </c>
      <c r="C47" s="41">
        <v>200</v>
      </c>
      <c r="D47" s="41">
        <v>200</v>
      </c>
      <c r="E47" s="41">
        <v>200</v>
      </c>
      <c r="F47" s="41">
        <v>200</v>
      </c>
      <c r="G47" s="41">
        <v>200</v>
      </c>
      <c r="H47" s="41">
        <v>200</v>
      </c>
      <c r="I47" s="41">
        <v>200</v>
      </c>
      <c r="J47" s="41">
        <v>200</v>
      </c>
      <c r="K47" s="41">
        <v>200</v>
      </c>
      <c r="L47" s="41">
        <v>200</v>
      </c>
      <c r="M47" s="41">
        <v>200</v>
      </c>
      <c r="N47" s="53">
        <f t="shared" si="6"/>
        <v>2400</v>
      </c>
    </row>
    <row r="48" spans="1:14" x14ac:dyDescent="0.45">
      <c r="A48" s="63" t="s">
        <v>40</v>
      </c>
      <c r="B48" s="41">
        <v>100</v>
      </c>
      <c r="C48" s="41">
        <v>0</v>
      </c>
      <c r="D48" s="41">
        <v>0</v>
      </c>
      <c r="E48" s="41">
        <v>100</v>
      </c>
      <c r="F48" s="41">
        <v>0</v>
      </c>
      <c r="G48" s="41">
        <v>0</v>
      </c>
      <c r="H48" s="41">
        <v>100</v>
      </c>
      <c r="I48" s="41">
        <v>0</v>
      </c>
      <c r="J48" s="41">
        <v>0</v>
      </c>
      <c r="K48" s="41">
        <v>100</v>
      </c>
      <c r="L48" s="41">
        <v>0</v>
      </c>
      <c r="M48" s="41">
        <v>0</v>
      </c>
      <c r="N48" s="53">
        <f t="shared" si="6"/>
        <v>400</v>
      </c>
    </row>
    <row r="49" spans="1:14" x14ac:dyDescent="0.45">
      <c r="A49" s="63" t="s">
        <v>66</v>
      </c>
      <c r="B49" s="41">
        <v>0</v>
      </c>
      <c r="C49" s="41">
        <v>0</v>
      </c>
      <c r="D49" s="41">
        <v>0</v>
      </c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53">
        <f t="shared" si="6"/>
        <v>0</v>
      </c>
    </row>
    <row r="50" spans="1:14" x14ac:dyDescent="0.45">
      <c r="A50" s="63" t="s">
        <v>41</v>
      </c>
      <c r="B50" s="41">
        <v>40</v>
      </c>
      <c r="C50" s="41">
        <v>40</v>
      </c>
      <c r="D50" s="41">
        <v>40</v>
      </c>
      <c r="E50" s="41">
        <v>40</v>
      </c>
      <c r="F50" s="41">
        <v>40</v>
      </c>
      <c r="G50" s="41">
        <v>40</v>
      </c>
      <c r="H50" s="41">
        <v>40</v>
      </c>
      <c r="I50" s="41">
        <v>40</v>
      </c>
      <c r="J50" s="41">
        <v>40</v>
      </c>
      <c r="K50" s="41">
        <v>40</v>
      </c>
      <c r="L50" s="41">
        <v>40</v>
      </c>
      <c r="M50" s="41">
        <v>40</v>
      </c>
      <c r="N50" s="53">
        <f t="shared" si="6"/>
        <v>480</v>
      </c>
    </row>
    <row r="51" spans="1:14" x14ac:dyDescent="0.45">
      <c r="A51" s="63" t="s">
        <v>42</v>
      </c>
      <c r="B51" s="41">
        <v>37</v>
      </c>
      <c r="C51" s="41">
        <v>37</v>
      </c>
      <c r="D51" s="41">
        <v>37</v>
      </c>
      <c r="E51" s="41">
        <v>37</v>
      </c>
      <c r="F51" s="41">
        <v>37</v>
      </c>
      <c r="G51" s="41">
        <v>37</v>
      </c>
      <c r="H51" s="41">
        <v>37</v>
      </c>
      <c r="I51" s="41">
        <v>37</v>
      </c>
      <c r="J51" s="41">
        <v>37</v>
      </c>
      <c r="K51" s="41">
        <v>37</v>
      </c>
      <c r="L51" s="41">
        <v>37</v>
      </c>
      <c r="M51" s="41">
        <v>37</v>
      </c>
      <c r="N51" s="53">
        <f t="shared" si="6"/>
        <v>444</v>
      </c>
    </row>
    <row r="52" spans="1:14" ht="19.8" thickBot="1" x14ac:dyDescent="0.5">
      <c r="A52" s="63" t="s">
        <v>43</v>
      </c>
      <c r="B52" s="59">
        <v>0</v>
      </c>
      <c r="C52" s="59">
        <v>0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0</v>
      </c>
      <c r="N52" s="60">
        <f t="shared" si="6"/>
        <v>0</v>
      </c>
    </row>
    <row r="53" spans="1:14" ht="19.8" thickTop="1" x14ac:dyDescent="0.45">
      <c r="A53" s="40"/>
      <c r="B53" s="42">
        <f>SUM(B43:B52)</f>
        <v>897</v>
      </c>
      <c r="C53" s="42">
        <f t="shared" ref="C53:M53" si="12">SUM(C43:C52)</f>
        <v>797</v>
      </c>
      <c r="D53" s="42">
        <f t="shared" si="12"/>
        <v>647</v>
      </c>
      <c r="E53" s="42">
        <f t="shared" si="12"/>
        <v>897</v>
      </c>
      <c r="F53" s="42">
        <f t="shared" si="12"/>
        <v>797</v>
      </c>
      <c r="G53" s="42">
        <f>SUM(G43:G52)</f>
        <v>797</v>
      </c>
      <c r="H53" s="42">
        <f t="shared" si="12"/>
        <v>897</v>
      </c>
      <c r="I53" s="42">
        <f t="shared" si="12"/>
        <v>797</v>
      </c>
      <c r="J53" s="42">
        <f t="shared" si="12"/>
        <v>797</v>
      </c>
      <c r="K53" s="42">
        <f t="shared" si="12"/>
        <v>897</v>
      </c>
      <c r="L53" s="42">
        <f t="shared" si="12"/>
        <v>647</v>
      </c>
      <c r="M53" s="42">
        <f t="shared" si="12"/>
        <v>647</v>
      </c>
      <c r="N53" s="62">
        <f t="shared" si="6"/>
        <v>9514</v>
      </c>
    </row>
    <row r="54" spans="1:14" x14ac:dyDescent="0.45">
      <c r="A54" s="52" t="s">
        <v>44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</row>
    <row r="55" spans="1:14" x14ac:dyDescent="0.45">
      <c r="A55" s="63" t="s">
        <v>45</v>
      </c>
      <c r="B55" s="41">
        <v>0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53">
        <f t="shared" si="6"/>
        <v>0</v>
      </c>
    </row>
    <row r="56" spans="1:14" x14ac:dyDescent="0.45">
      <c r="A56" s="63" t="s">
        <v>67</v>
      </c>
      <c r="B56" s="41">
        <v>12</v>
      </c>
      <c r="C56" s="41">
        <v>12</v>
      </c>
      <c r="D56" s="41">
        <v>12</v>
      </c>
      <c r="E56" s="41">
        <v>12</v>
      </c>
      <c r="F56" s="41">
        <v>12</v>
      </c>
      <c r="G56" s="41">
        <v>12</v>
      </c>
      <c r="H56" s="41">
        <v>12</v>
      </c>
      <c r="I56" s="41">
        <v>12</v>
      </c>
      <c r="J56" s="41">
        <v>12</v>
      </c>
      <c r="K56" s="41">
        <v>12</v>
      </c>
      <c r="L56" s="41">
        <v>12</v>
      </c>
      <c r="M56" s="41">
        <v>12</v>
      </c>
      <c r="N56" s="53">
        <f t="shared" si="6"/>
        <v>144</v>
      </c>
    </row>
    <row r="57" spans="1:14" x14ac:dyDescent="0.45">
      <c r="A57" s="63" t="s">
        <v>87</v>
      </c>
      <c r="B57" s="41">
        <v>16</v>
      </c>
      <c r="C57" s="41">
        <v>16</v>
      </c>
      <c r="D57" s="41">
        <v>16</v>
      </c>
      <c r="E57" s="41">
        <v>16</v>
      </c>
      <c r="F57" s="41">
        <v>16</v>
      </c>
      <c r="G57" s="41">
        <v>16</v>
      </c>
      <c r="H57" s="41">
        <v>16</v>
      </c>
      <c r="I57" s="41">
        <v>16</v>
      </c>
      <c r="J57" s="41">
        <v>16</v>
      </c>
      <c r="K57" s="41">
        <v>16</v>
      </c>
      <c r="L57" s="41">
        <v>16</v>
      </c>
      <c r="M57" s="41">
        <v>16</v>
      </c>
      <c r="N57" s="53">
        <f t="shared" si="6"/>
        <v>192</v>
      </c>
    </row>
    <row r="58" spans="1:14" x14ac:dyDescent="0.45">
      <c r="A58" s="63" t="s">
        <v>88</v>
      </c>
      <c r="B58" s="41">
        <v>0</v>
      </c>
      <c r="C58" s="41">
        <v>239</v>
      </c>
      <c r="D58" s="41">
        <v>0</v>
      </c>
      <c r="E58" s="41">
        <v>0</v>
      </c>
      <c r="F58" s="41">
        <v>0</v>
      </c>
      <c r="G58" s="41">
        <v>0</v>
      </c>
      <c r="H58" s="41">
        <v>7.99</v>
      </c>
      <c r="I58" s="41">
        <v>7.99</v>
      </c>
      <c r="J58" s="41">
        <v>7.99</v>
      </c>
      <c r="K58" s="41">
        <v>7.99</v>
      </c>
      <c r="L58" s="41">
        <v>7.99</v>
      </c>
      <c r="M58" s="41">
        <v>7.99</v>
      </c>
      <c r="N58" s="53">
        <f t="shared" si="6"/>
        <v>286.94000000000005</v>
      </c>
    </row>
    <row r="59" spans="1:14" x14ac:dyDescent="0.45">
      <c r="A59" s="63" t="s">
        <v>89</v>
      </c>
      <c r="B59" s="41">
        <v>0</v>
      </c>
      <c r="C59" s="41">
        <v>0</v>
      </c>
      <c r="D59" s="41">
        <v>202.7</v>
      </c>
      <c r="E59" s="41">
        <v>0</v>
      </c>
      <c r="F59" s="41">
        <v>0</v>
      </c>
      <c r="G59" s="41">
        <v>0</v>
      </c>
      <c r="H59" s="41">
        <v>7.99</v>
      </c>
      <c r="I59" s="41">
        <v>7.99</v>
      </c>
      <c r="J59" s="41">
        <v>7.99</v>
      </c>
      <c r="K59" s="41">
        <v>7.99</v>
      </c>
      <c r="L59" s="41">
        <v>7.99</v>
      </c>
      <c r="M59" s="41">
        <v>7.99</v>
      </c>
      <c r="N59" s="53">
        <f t="shared" si="6"/>
        <v>250.64000000000004</v>
      </c>
    </row>
    <row r="60" spans="1:14" x14ac:dyDescent="0.45">
      <c r="A60" s="63" t="s">
        <v>69</v>
      </c>
      <c r="B60" s="41">
        <v>0</v>
      </c>
      <c r="C60" s="41">
        <v>0</v>
      </c>
      <c r="D60" s="41">
        <v>50</v>
      </c>
      <c r="E60" s="41">
        <v>40</v>
      </c>
      <c r="F60" s="41">
        <v>0</v>
      </c>
      <c r="G60" s="41">
        <v>0</v>
      </c>
      <c r="H60" s="41">
        <v>200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53">
        <f t="shared" si="6"/>
        <v>290</v>
      </c>
    </row>
    <row r="61" spans="1:14" x14ac:dyDescent="0.45">
      <c r="A61" s="63" t="s">
        <v>46</v>
      </c>
      <c r="B61" s="41">
        <v>0</v>
      </c>
      <c r="C61" s="41">
        <v>0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53">
        <f t="shared" si="6"/>
        <v>0</v>
      </c>
    </row>
    <row r="62" spans="1:14" x14ac:dyDescent="0.45">
      <c r="A62" s="63" t="s">
        <v>95</v>
      </c>
      <c r="B62" s="41">
        <v>0</v>
      </c>
      <c r="C62" s="41">
        <v>0</v>
      </c>
      <c r="D62" s="41">
        <v>40</v>
      </c>
      <c r="E62" s="41">
        <v>40</v>
      </c>
      <c r="F62" s="41">
        <v>40</v>
      </c>
      <c r="G62" s="41">
        <v>40</v>
      </c>
      <c r="H62" s="41">
        <v>40</v>
      </c>
      <c r="I62" s="41">
        <v>40</v>
      </c>
      <c r="J62" s="41">
        <v>40</v>
      </c>
      <c r="K62" s="41">
        <v>40</v>
      </c>
      <c r="L62" s="41">
        <v>40</v>
      </c>
      <c r="M62" s="41">
        <v>40</v>
      </c>
      <c r="N62" s="53">
        <f t="shared" si="6"/>
        <v>400</v>
      </c>
    </row>
    <row r="63" spans="1:14" ht="19.8" thickBot="1" x14ac:dyDescent="0.5">
      <c r="A63" s="63" t="s">
        <v>47</v>
      </c>
      <c r="B63" s="59">
        <v>0</v>
      </c>
      <c r="C63" s="59">
        <v>0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53">
        <f t="shared" si="6"/>
        <v>0</v>
      </c>
    </row>
    <row r="64" spans="1:14" ht="19.8" thickTop="1" x14ac:dyDescent="0.45">
      <c r="A64" s="40"/>
      <c r="B64" s="42">
        <f>SUM(B55:B63)</f>
        <v>28</v>
      </c>
      <c r="C64" s="42">
        <f t="shared" ref="C64:M64" si="13">SUM(C55:C63)</f>
        <v>267</v>
      </c>
      <c r="D64" s="42">
        <f t="shared" si="13"/>
        <v>320.7</v>
      </c>
      <c r="E64" s="42">
        <f t="shared" si="13"/>
        <v>108</v>
      </c>
      <c r="F64" s="42">
        <f t="shared" si="13"/>
        <v>68</v>
      </c>
      <c r="G64" s="42">
        <f>SUM(G55:G63)</f>
        <v>68</v>
      </c>
      <c r="H64" s="42">
        <f t="shared" si="13"/>
        <v>283.98</v>
      </c>
      <c r="I64" s="42">
        <f t="shared" si="13"/>
        <v>83.98</v>
      </c>
      <c r="J64" s="42">
        <f t="shared" si="13"/>
        <v>83.98</v>
      </c>
      <c r="K64" s="42">
        <f t="shared" si="13"/>
        <v>83.98</v>
      </c>
      <c r="L64" s="42">
        <f t="shared" si="13"/>
        <v>83.98</v>
      </c>
      <c r="M64" s="42">
        <f t="shared" si="13"/>
        <v>83.98</v>
      </c>
      <c r="N64" s="61">
        <f t="shared" si="6"/>
        <v>1563.5800000000002</v>
      </c>
    </row>
    <row r="65" spans="1:14" x14ac:dyDescent="0.45">
      <c r="A65" s="52" t="s">
        <v>48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3"/>
    </row>
    <row r="66" spans="1:14" x14ac:dyDescent="0.45">
      <c r="A66" s="63" t="s">
        <v>49</v>
      </c>
      <c r="B66" s="41">
        <v>0</v>
      </c>
      <c r="C66" s="41">
        <v>0</v>
      </c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53">
        <f t="shared" si="6"/>
        <v>0</v>
      </c>
    </row>
    <row r="67" spans="1:14" x14ac:dyDescent="0.45">
      <c r="A67" s="63" t="s">
        <v>68</v>
      </c>
      <c r="B67" s="41">
        <v>0</v>
      </c>
      <c r="C67" s="41">
        <v>0</v>
      </c>
      <c r="D67" s="41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53">
        <f t="shared" si="6"/>
        <v>0</v>
      </c>
    </row>
    <row r="68" spans="1:14" x14ac:dyDescent="0.45">
      <c r="A68" s="63" t="s">
        <v>50</v>
      </c>
      <c r="B68" s="41">
        <v>72</v>
      </c>
      <c r="C68" s="41">
        <v>72</v>
      </c>
      <c r="D68" s="41">
        <v>72</v>
      </c>
      <c r="E68" s="41">
        <v>72</v>
      </c>
      <c r="F68" s="41">
        <v>72</v>
      </c>
      <c r="G68" s="41">
        <v>72</v>
      </c>
      <c r="H68" s="41">
        <v>72</v>
      </c>
      <c r="I68" s="41">
        <v>72</v>
      </c>
      <c r="J68" s="41">
        <v>72</v>
      </c>
      <c r="K68" s="41">
        <v>72</v>
      </c>
      <c r="L68" s="41">
        <v>72</v>
      </c>
      <c r="M68" s="41">
        <v>72</v>
      </c>
      <c r="N68" s="53">
        <f t="shared" si="6"/>
        <v>864</v>
      </c>
    </row>
    <row r="69" spans="1:14" x14ac:dyDescent="0.45">
      <c r="A69" s="63" t="s">
        <v>51</v>
      </c>
      <c r="B69" s="41">
        <v>0</v>
      </c>
      <c r="C69" s="41">
        <v>0</v>
      </c>
      <c r="D69" s="41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53">
        <f t="shared" si="6"/>
        <v>0</v>
      </c>
    </row>
    <row r="70" spans="1:14" x14ac:dyDescent="0.45">
      <c r="A70" s="63" t="s">
        <v>52</v>
      </c>
      <c r="B70" s="41">
        <v>0</v>
      </c>
      <c r="C70" s="41">
        <v>0</v>
      </c>
      <c r="D70" s="41">
        <v>0</v>
      </c>
      <c r="E70" s="41">
        <v>0</v>
      </c>
      <c r="F70" s="41">
        <v>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53">
        <f t="shared" si="6"/>
        <v>0</v>
      </c>
    </row>
    <row r="71" spans="1:14" x14ac:dyDescent="0.45">
      <c r="A71" s="63" t="s">
        <v>53</v>
      </c>
      <c r="B71" s="41">
        <v>0</v>
      </c>
      <c r="C71" s="41">
        <v>0</v>
      </c>
      <c r="D71" s="41">
        <v>0</v>
      </c>
      <c r="E71" s="41">
        <v>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53">
        <f t="shared" si="6"/>
        <v>0</v>
      </c>
    </row>
    <row r="72" spans="1:14" ht="19.8" thickBot="1" x14ac:dyDescent="0.5">
      <c r="A72" s="63" t="s">
        <v>54</v>
      </c>
      <c r="B72" s="59">
        <v>0</v>
      </c>
      <c r="C72" s="59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60">
        <f t="shared" si="6"/>
        <v>0</v>
      </c>
    </row>
    <row r="73" spans="1:14" ht="19.8" thickTop="1" x14ac:dyDescent="0.45">
      <c r="A73" s="40"/>
      <c r="B73" s="42">
        <f>SUM(B66:B72)</f>
        <v>72</v>
      </c>
      <c r="C73" s="42">
        <f t="shared" ref="C73:M73" si="14">SUM(C66:C72)</f>
        <v>72</v>
      </c>
      <c r="D73" s="42">
        <f t="shared" si="14"/>
        <v>72</v>
      </c>
      <c r="E73" s="42">
        <f t="shared" si="14"/>
        <v>72</v>
      </c>
      <c r="F73" s="42">
        <f t="shared" si="14"/>
        <v>72</v>
      </c>
      <c r="G73" s="42">
        <f t="shared" si="14"/>
        <v>72</v>
      </c>
      <c r="H73" s="42">
        <f t="shared" si="14"/>
        <v>72</v>
      </c>
      <c r="I73" s="42">
        <f t="shared" si="14"/>
        <v>72</v>
      </c>
      <c r="J73" s="42">
        <f t="shared" si="14"/>
        <v>72</v>
      </c>
      <c r="K73" s="42">
        <f t="shared" si="14"/>
        <v>72</v>
      </c>
      <c r="L73" s="42">
        <f t="shared" si="14"/>
        <v>72</v>
      </c>
      <c r="M73" s="42">
        <f t="shared" si="14"/>
        <v>72</v>
      </c>
      <c r="N73" s="61">
        <f t="shared" si="6"/>
        <v>864</v>
      </c>
    </row>
    <row r="74" spans="1:14" x14ac:dyDescent="0.45">
      <c r="A74" s="52" t="s">
        <v>55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</row>
    <row r="75" spans="1:14" x14ac:dyDescent="0.45">
      <c r="A75" s="63" t="s">
        <v>56</v>
      </c>
      <c r="B75" s="41">
        <v>0</v>
      </c>
      <c r="C75" s="41">
        <v>0</v>
      </c>
      <c r="D75" s="41">
        <v>0</v>
      </c>
      <c r="E75" s="41">
        <v>0</v>
      </c>
      <c r="F75" s="41">
        <v>350</v>
      </c>
      <c r="G75" s="41">
        <v>0</v>
      </c>
      <c r="H75" s="41">
        <v>0</v>
      </c>
      <c r="I75" s="41">
        <v>350</v>
      </c>
      <c r="J75" s="41">
        <v>350</v>
      </c>
      <c r="K75" s="41">
        <v>0</v>
      </c>
      <c r="L75" s="41">
        <v>330</v>
      </c>
      <c r="M75" s="41">
        <v>330</v>
      </c>
      <c r="N75" s="54">
        <f t="shared" si="6"/>
        <v>1710</v>
      </c>
    </row>
    <row r="76" spans="1:14" x14ac:dyDescent="0.45">
      <c r="A76" s="63" t="s">
        <v>57</v>
      </c>
      <c r="B76" s="41">
        <v>0</v>
      </c>
      <c r="C76" s="41">
        <v>0</v>
      </c>
      <c r="D76" s="41">
        <v>0</v>
      </c>
      <c r="E76" s="41">
        <v>0</v>
      </c>
      <c r="F76" s="41">
        <v>0</v>
      </c>
      <c r="G76" s="41">
        <v>0</v>
      </c>
      <c r="H76" s="41">
        <v>0</v>
      </c>
      <c r="I76" s="41">
        <v>1000</v>
      </c>
      <c r="J76" s="41">
        <v>0</v>
      </c>
      <c r="K76" s="41">
        <v>0</v>
      </c>
      <c r="L76" s="41">
        <v>0</v>
      </c>
      <c r="M76" s="41">
        <v>0</v>
      </c>
      <c r="N76" s="54">
        <f t="shared" si="6"/>
        <v>1000</v>
      </c>
    </row>
    <row r="77" spans="1:14" x14ac:dyDescent="0.45">
      <c r="A77" s="63" t="s">
        <v>58</v>
      </c>
      <c r="B77" s="41">
        <v>0</v>
      </c>
      <c r="C77" s="41">
        <v>0</v>
      </c>
      <c r="D77" s="41">
        <v>0</v>
      </c>
      <c r="E77" s="41">
        <v>0</v>
      </c>
      <c r="F77" s="41">
        <v>200</v>
      </c>
      <c r="G77" s="41">
        <v>0</v>
      </c>
      <c r="H77" s="41">
        <v>0</v>
      </c>
      <c r="I77" s="41">
        <v>500</v>
      </c>
      <c r="J77" s="41">
        <v>400</v>
      </c>
      <c r="K77" s="41">
        <v>400</v>
      </c>
      <c r="L77" s="41">
        <v>200</v>
      </c>
      <c r="M77" s="41">
        <v>0</v>
      </c>
      <c r="N77" s="54">
        <f t="shared" si="6"/>
        <v>1700</v>
      </c>
    </row>
    <row r="78" spans="1:14" x14ac:dyDescent="0.45">
      <c r="A78" s="63" t="s">
        <v>59</v>
      </c>
      <c r="B78" s="41">
        <v>0</v>
      </c>
      <c r="C78" s="41">
        <v>0</v>
      </c>
      <c r="D78" s="41">
        <v>0</v>
      </c>
      <c r="E78" s="41">
        <v>0</v>
      </c>
      <c r="F78" s="41">
        <v>0</v>
      </c>
      <c r="G78" s="41">
        <v>0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54">
        <f t="shared" si="6"/>
        <v>0</v>
      </c>
    </row>
    <row r="79" spans="1:14" x14ac:dyDescent="0.45">
      <c r="A79" s="63" t="s">
        <v>60</v>
      </c>
      <c r="B79" s="41">
        <v>0</v>
      </c>
      <c r="C79" s="41">
        <v>0</v>
      </c>
      <c r="D79" s="41">
        <v>0</v>
      </c>
      <c r="E79" s="41">
        <v>0</v>
      </c>
      <c r="F79" s="41">
        <v>0</v>
      </c>
      <c r="G79" s="41">
        <v>0</v>
      </c>
      <c r="H79" s="41">
        <v>0</v>
      </c>
      <c r="I79" s="41">
        <v>0</v>
      </c>
      <c r="J79" s="41">
        <v>0</v>
      </c>
      <c r="K79" s="41">
        <v>0</v>
      </c>
      <c r="L79" s="41">
        <v>0</v>
      </c>
      <c r="M79" s="41">
        <v>0</v>
      </c>
      <c r="N79" s="54">
        <f t="shared" si="6"/>
        <v>0</v>
      </c>
    </row>
    <row r="80" spans="1:14" x14ac:dyDescent="0.45">
      <c r="A80" s="63" t="s">
        <v>70</v>
      </c>
      <c r="B80" s="41">
        <v>0</v>
      </c>
      <c r="C80" s="41">
        <v>0</v>
      </c>
      <c r="D80" s="41">
        <v>0</v>
      </c>
      <c r="E80" s="41">
        <v>0</v>
      </c>
      <c r="F80" s="41">
        <v>100</v>
      </c>
      <c r="G80" s="41">
        <v>0</v>
      </c>
      <c r="H80" s="41">
        <v>0</v>
      </c>
      <c r="I80" s="41">
        <v>100</v>
      </c>
      <c r="J80" s="41">
        <v>100</v>
      </c>
      <c r="K80" s="41">
        <v>0</v>
      </c>
      <c r="L80" s="41">
        <v>0</v>
      </c>
      <c r="M80" s="41">
        <v>0</v>
      </c>
      <c r="N80" s="54">
        <f t="shared" si="6"/>
        <v>300</v>
      </c>
    </row>
    <row r="81" spans="1:14" ht="19.8" thickBot="1" x14ac:dyDescent="0.5">
      <c r="A81" s="63" t="s">
        <v>61</v>
      </c>
      <c r="B81" s="59">
        <v>0</v>
      </c>
      <c r="C81" s="59">
        <v>0</v>
      </c>
      <c r="D81" s="59">
        <v>0</v>
      </c>
      <c r="E81" s="59">
        <v>0</v>
      </c>
      <c r="F81" s="59">
        <v>50</v>
      </c>
      <c r="G81" s="59">
        <v>0</v>
      </c>
      <c r="H81" s="59">
        <v>0</v>
      </c>
      <c r="I81" s="59">
        <v>70</v>
      </c>
      <c r="J81" s="59">
        <v>50</v>
      </c>
      <c r="K81" s="59">
        <v>0</v>
      </c>
      <c r="L81" s="59">
        <v>0</v>
      </c>
      <c r="M81" s="59">
        <v>0</v>
      </c>
      <c r="N81" s="60">
        <f t="shared" si="6"/>
        <v>170</v>
      </c>
    </row>
    <row r="82" spans="1:14" ht="19.8" thickTop="1" x14ac:dyDescent="0.45">
      <c r="A82" s="40"/>
      <c r="B82" s="42">
        <f>SUM(B74:B81)</f>
        <v>0</v>
      </c>
      <c r="C82" s="42">
        <f>SUM(C74:C81)</f>
        <v>0</v>
      </c>
      <c r="D82" s="42">
        <f t="shared" ref="D82:M82" si="15">SUM(D74:D81)</f>
        <v>0</v>
      </c>
      <c r="E82" s="42">
        <f t="shared" si="15"/>
        <v>0</v>
      </c>
      <c r="F82" s="42">
        <f t="shared" si="15"/>
        <v>700</v>
      </c>
      <c r="G82" s="42">
        <f t="shared" si="15"/>
        <v>0</v>
      </c>
      <c r="H82" s="42">
        <f t="shared" si="15"/>
        <v>0</v>
      </c>
      <c r="I82" s="42">
        <f t="shared" si="15"/>
        <v>2020</v>
      </c>
      <c r="J82" s="42">
        <f t="shared" si="15"/>
        <v>900</v>
      </c>
      <c r="K82" s="42">
        <f t="shared" si="15"/>
        <v>400</v>
      </c>
      <c r="L82" s="42">
        <f t="shared" si="15"/>
        <v>530</v>
      </c>
      <c r="M82" s="42">
        <f t="shared" si="15"/>
        <v>330</v>
      </c>
      <c r="N82" s="61">
        <f t="shared" si="6"/>
        <v>4880</v>
      </c>
    </row>
    <row r="83" spans="1:14" x14ac:dyDescent="0.45">
      <c r="A83" s="52" t="s">
        <v>65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4"/>
    </row>
    <row r="84" spans="1:14" x14ac:dyDescent="0.45">
      <c r="A84" s="63" t="s">
        <v>56</v>
      </c>
      <c r="B84" s="41">
        <v>0</v>
      </c>
      <c r="C84" s="41">
        <v>424.46</v>
      </c>
      <c r="D84" s="41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54">
        <f t="shared" si="6"/>
        <v>424.46</v>
      </c>
    </row>
    <row r="85" spans="1:14" x14ac:dyDescent="0.45">
      <c r="A85" s="63" t="s">
        <v>57</v>
      </c>
      <c r="B85" s="41">
        <v>0</v>
      </c>
      <c r="C85" s="41">
        <v>0</v>
      </c>
      <c r="D85" s="41">
        <v>0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54">
        <f t="shared" ref="N85:N90" si="16">SUM(B85:M85)</f>
        <v>0</v>
      </c>
    </row>
    <row r="86" spans="1:14" x14ac:dyDescent="0.45">
      <c r="A86" s="63" t="s">
        <v>58</v>
      </c>
      <c r="B86" s="41">
        <v>0</v>
      </c>
      <c r="C86" s="41">
        <v>0</v>
      </c>
      <c r="D86" s="41">
        <v>500</v>
      </c>
      <c r="E86" s="41">
        <v>0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54">
        <f t="shared" si="16"/>
        <v>500</v>
      </c>
    </row>
    <row r="87" spans="1:14" x14ac:dyDescent="0.45">
      <c r="A87" s="63" t="s">
        <v>59</v>
      </c>
      <c r="B87" s="41">
        <v>0</v>
      </c>
      <c r="C87" s="41">
        <v>0</v>
      </c>
      <c r="D87" s="41">
        <v>0</v>
      </c>
      <c r="E87" s="41">
        <v>0</v>
      </c>
      <c r="F87" s="41">
        <v>0</v>
      </c>
      <c r="G87" s="41">
        <v>0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54">
        <f t="shared" si="16"/>
        <v>0</v>
      </c>
    </row>
    <row r="88" spans="1:14" x14ac:dyDescent="0.45">
      <c r="A88" s="63" t="s">
        <v>60</v>
      </c>
      <c r="B88" s="41">
        <v>0</v>
      </c>
      <c r="C88" s="41">
        <v>0</v>
      </c>
      <c r="D88" s="41">
        <v>0</v>
      </c>
      <c r="E88" s="41">
        <v>0</v>
      </c>
      <c r="F88" s="41">
        <v>0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54">
        <f t="shared" si="16"/>
        <v>0</v>
      </c>
    </row>
    <row r="89" spans="1:14" ht="19.8" thickBot="1" x14ac:dyDescent="0.5">
      <c r="A89" s="63" t="s">
        <v>61</v>
      </c>
      <c r="B89" s="59">
        <v>0</v>
      </c>
      <c r="C89" s="59">
        <v>0</v>
      </c>
      <c r="D89" s="59">
        <v>0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60">
        <f t="shared" si="16"/>
        <v>0</v>
      </c>
    </row>
    <row r="90" spans="1:14" ht="19.8" thickTop="1" x14ac:dyDescent="0.45">
      <c r="A90" s="40"/>
      <c r="B90" s="42">
        <f>SUM(B83:B89)</f>
        <v>0</v>
      </c>
      <c r="C90" s="42">
        <f t="shared" ref="C90:M90" si="17">SUM(C83:C89)</f>
        <v>424.46</v>
      </c>
      <c r="D90" s="42">
        <f t="shared" si="17"/>
        <v>500</v>
      </c>
      <c r="E90" s="42">
        <f t="shared" si="17"/>
        <v>0</v>
      </c>
      <c r="F90" s="42">
        <f t="shared" si="17"/>
        <v>0</v>
      </c>
      <c r="G90" s="42">
        <f t="shared" si="17"/>
        <v>0</v>
      </c>
      <c r="H90" s="42">
        <f t="shared" si="17"/>
        <v>0</v>
      </c>
      <c r="I90" s="42">
        <f t="shared" si="17"/>
        <v>0</v>
      </c>
      <c r="J90" s="42">
        <f t="shared" si="17"/>
        <v>0</v>
      </c>
      <c r="K90" s="42">
        <f t="shared" si="17"/>
        <v>0</v>
      </c>
      <c r="L90" s="42">
        <f t="shared" si="17"/>
        <v>0</v>
      </c>
      <c r="M90" s="42">
        <f t="shared" si="17"/>
        <v>0</v>
      </c>
      <c r="N90" s="61">
        <f t="shared" si="16"/>
        <v>924.46</v>
      </c>
    </row>
    <row r="91" spans="1:14" x14ac:dyDescent="0.45">
      <c r="A91" s="52" t="s">
        <v>71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4"/>
    </row>
    <row r="92" spans="1:14" x14ac:dyDescent="0.45">
      <c r="A92" s="63" t="s">
        <v>72</v>
      </c>
      <c r="B92" s="41">
        <v>100</v>
      </c>
      <c r="C92" s="41">
        <v>100</v>
      </c>
      <c r="D92" s="41">
        <v>100</v>
      </c>
      <c r="E92" s="41">
        <v>100</v>
      </c>
      <c r="F92" s="41">
        <v>100</v>
      </c>
      <c r="G92" s="41">
        <v>100</v>
      </c>
      <c r="H92" s="41">
        <v>100</v>
      </c>
      <c r="I92" s="41">
        <v>100</v>
      </c>
      <c r="J92" s="41">
        <v>100</v>
      </c>
      <c r="K92" s="41">
        <v>100</v>
      </c>
      <c r="L92" s="41">
        <v>100</v>
      </c>
      <c r="M92" s="41">
        <v>100</v>
      </c>
      <c r="N92" s="53">
        <f t="shared" ref="N92:N95" si="18">SUM(B92:M92)</f>
        <v>1200</v>
      </c>
    </row>
    <row r="93" spans="1:14" x14ac:dyDescent="0.45">
      <c r="A93" s="63" t="s">
        <v>99</v>
      </c>
      <c r="B93" s="41">
        <v>300</v>
      </c>
      <c r="C93" s="41">
        <v>300</v>
      </c>
      <c r="D93" s="41">
        <v>300</v>
      </c>
      <c r="E93" s="41">
        <v>300</v>
      </c>
      <c r="F93" s="41">
        <v>300</v>
      </c>
      <c r="G93" s="41">
        <v>300</v>
      </c>
      <c r="H93" s="41">
        <v>300</v>
      </c>
      <c r="I93" s="41">
        <v>300</v>
      </c>
      <c r="J93" s="41">
        <v>300</v>
      </c>
      <c r="K93" s="41">
        <v>300</v>
      </c>
      <c r="L93" s="41">
        <v>300</v>
      </c>
      <c r="M93" s="41">
        <v>300</v>
      </c>
      <c r="N93" s="53">
        <f t="shared" ref="N93" si="19">SUM(B93:M93)</f>
        <v>3600</v>
      </c>
    </row>
    <row r="94" spans="1:14" x14ac:dyDescent="0.45">
      <c r="A94" s="63" t="s">
        <v>81</v>
      </c>
      <c r="B94" s="41">
        <f>B$5*(0.09)</f>
        <v>464.99999399999996</v>
      </c>
      <c r="C94" s="41">
        <f t="shared" ref="C94:M94" si="20">C$5*(0.09)</f>
        <v>464.99999399999996</v>
      </c>
      <c r="D94" s="41">
        <f t="shared" si="20"/>
        <v>464.99999399999996</v>
      </c>
      <c r="E94" s="41">
        <f t="shared" si="20"/>
        <v>464.99999399999996</v>
      </c>
      <c r="F94" s="41">
        <f t="shared" si="20"/>
        <v>464.99999399999996</v>
      </c>
      <c r="G94" s="41">
        <f t="shared" si="20"/>
        <v>464.99999399999996</v>
      </c>
      <c r="H94" s="41">
        <f t="shared" si="20"/>
        <v>464.99999399999996</v>
      </c>
      <c r="I94" s="41">
        <f t="shared" si="20"/>
        <v>464.99999399999996</v>
      </c>
      <c r="J94" s="41">
        <f t="shared" si="20"/>
        <v>464.99999399999996</v>
      </c>
      <c r="K94" s="41">
        <f t="shared" si="20"/>
        <v>464.99999399999996</v>
      </c>
      <c r="L94" s="41">
        <f t="shared" si="20"/>
        <v>464.99999399999996</v>
      </c>
      <c r="M94" s="41">
        <f t="shared" si="20"/>
        <v>464.99999399999996</v>
      </c>
      <c r="N94" s="53">
        <f t="shared" ref="N94" si="21">SUM(B94:M94)</f>
        <v>5579.9999279999984</v>
      </c>
    </row>
    <row r="95" spans="1:14" ht="19.8" thickBot="1" x14ac:dyDescent="0.5">
      <c r="A95" s="63" t="s">
        <v>73</v>
      </c>
      <c r="B95" s="59">
        <v>0</v>
      </c>
      <c r="C95" s="59">
        <v>0</v>
      </c>
      <c r="D95" s="59">
        <v>0</v>
      </c>
      <c r="E95" s="59">
        <v>0</v>
      </c>
      <c r="F95" s="59">
        <v>0</v>
      </c>
      <c r="G95" s="59">
        <v>0</v>
      </c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60">
        <f t="shared" si="18"/>
        <v>0</v>
      </c>
    </row>
    <row r="96" spans="1:14" ht="19.8" thickTop="1" x14ac:dyDescent="0.45">
      <c r="A96" s="40"/>
      <c r="B96" s="42">
        <f>SUM(B92:B95)</f>
        <v>864.99999400000002</v>
      </c>
      <c r="C96" s="42">
        <f>SUM(C92:C95)</f>
        <v>864.99999400000002</v>
      </c>
      <c r="D96" s="42">
        <f>SUM(D92:D95)</f>
        <v>864.99999400000002</v>
      </c>
      <c r="E96" s="42">
        <f>SUM(E92:E95)</f>
        <v>864.99999400000002</v>
      </c>
      <c r="F96" s="42">
        <f>SUM(F92:F95)</f>
        <v>864.99999400000002</v>
      </c>
      <c r="G96" s="42">
        <f>SUM(G92:G95)</f>
        <v>864.99999400000002</v>
      </c>
      <c r="H96" s="42">
        <f>SUM(H92:H95)</f>
        <v>864.99999400000002</v>
      </c>
      <c r="I96" s="42">
        <f>SUM(I92:I95)</f>
        <v>864.99999400000002</v>
      </c>
      <c r="J96" s="42">
        <f>SUM(J92:J95)</f>
        <v>864.99999400000002</v>
      </c>
      <c r="K96" s="42">
        <f>SUM(K92:K95)</f>
        <v>864.99999400000002</v>
      </c>
      <c r="L96" s="42">
        <f>SUM(L92:L95)</f>
        <v>864.99999400000002</v>
      </c>
      <c r="M96" s="42">
        <f>SUM(M92:M95)</f>
        <v>864.99999400000002</v>
      </c>
      <c r="N96" s="61">
        <f>SUM(B96:M96)</f>
        <v>10379.999927999999</v>
      </c>
    </row>
    <row r="97" spans="1:14" ht="20.399999999999999" x14ac:dyDescent="0.45">
      <c r="A97" s="55" t="s">
        <v>90</v>
      </c>
      <c r="B97" s="56">
        <f>SUM(B$32,B$41,B$53,B$64,B$73,B$82,B$90,B$96)</f>
        <v>3461.9099939999996</v>
      </c>
      <c r="C97" s="56">
        <f>SUM(C$32,C$41,C$53,C$64,C$73,C$82,C$90,C$96)</f>
        <v>4061.0899939999999</v>
      </c>
      <c r="D97" s="56">
        <f>SUM(D$32,D$41,D$53,D$64,D$73,D$82,D$90,D$96)</f>
        <v>4024.6099939999995</v>
      </c>
      <c r="E97" s="56">
        <f>SUM(E$32,E$41,E$53,E$64,E$73,E$82,E$90,E$96)</f>
        <v>3561.9099939999996</v>
      </c>
      <c r="F97" s="56">
        <f>SUM(F$32,F$41,F$53,F$64,F$73,F$82,F$90,F$96)</f>
        <v>4121.9099939999996</v>
      </c>
      <c r="G97" s="56">
        <f>SUM(G$32,G$41,G$53,G$64,G$73,G$82,G$90,G$96)</f>
        <v>3421.9099939999996</v>
      </c>
      <c r="H97" s="56">
        <f>SUM(H$32,H$41,H$53,H$64,H$73,H$82,H$90,H$96)</f>
        <v>3737.8899940000001</v>
      </c>
      <c r="I97" s="56">
        <f>SUM(I$32,I$41,I$53,I$64,I$73,I$82,I$90,I$96)</f>
        <v>5845.8899939999992</v>
      </c>
      <c r="J97" s="56">
        <f>SUM(J$32,J$41,J$53,J$64,J$73,J$82,J$90,J$96)</f>
        <v>4890.8899940000001</v>
      </c>
      <c r="K97" s="56">
        <f>SUM(K$32,K$41,K$53,K$64,K$73,K$82,K$90,K$96)</f>
        <v>4325.8899940000001</v>
      </c>
      <c r="L97" s="56">
        <f>SUM(L$32,L$41,L$53,L$64,L$73,L$82,L$90,L$96)</f>
        <v>4205.8899940000001</v>
      </c>
      <c r="M97" s="56">
        <f>SUM(M$32,M$41,M$53,M$64,M$73,M$82,M$90,M$96)</f>
        <v>4005.8899940000001</v>
      </c>
      <c r="N97" s="64">
        <f>SUM(B97:M97)</f>
        <v>49665.67992799999</v>
      </c>
    </row>
    <row r="98" spans="1:14" ht="20.399999999999999" x14ac:dyDescent="0.45">
      <c r="A98" s="57" t="s">
        <v>77</v>
      </c>
      <c r="B98" s="58">
        <f>B$15-B$97</f>
        <v>916.19050600000082</v>
      </c>
      <c r="C98" s="58">
        <f t="shared" ref="C98:M98" si="22">C$15-C$97</f>
        <v>17.010506000000078</v>
      </c>
      <c r="D98" s="58">
        <f t="shared" si="22"/>
        <v>477.95050600000013</v>
      </c>
      <c r="E98" s="58">
        <f t="shared" si="22"/>
        <v>1316.1905060000008</v>
      </c>
      <c r="F98" s="58">
        <f t="shared" si="22"/>
        <v>-43.809493999999631</v>
      </c>
      <c r="G98" s="58">
        <f t="shared" si="22"/>
        <v>1206.1905060000008</v>
      </c>
      <c r="H98" s="58">
        <f t="shared" si="22"/>
        <v>640.21050600000035</v>
      </c>
      <c r="I98" s="58">
        <f t="shared" si="22"/>
        <v>-1767.7894939999992</v>
      </c>
      <c r="J98" s="58">
        <f t="shared" si="22"/>
        <v>-812.7894940000001</v>
      </c>
      <c r="K98" s="58">
        <f t="shared" si="22"/>
        <v>52.21050600000035</v>
      </c>
      <c r="L98" s="58">
        <f t="shared" si="22"/>
        <v>-127.7894940000001</v>
      </c>
      <c r="M98" s="58">
        <f t="shared" si="22"/>
        <v>72.210505999999896</v>
      </c>
      <c r="N98" s="65">
        <f>SUM(B98:M98)</f>
        <v>1945.9860720000042</v>
      </c>
    </row>
    <row r="99" spans="1:14" ht="20.399999999999999" x14ac:dyDescent="0.45">
      <c r="A99" s="57" t="s">
        <v>78</v>
      </c>
      <c r="B99" s="58">
        <f>SUM($B$98:B$98)</f>
        <v>916.19050600000082</v>
      </c>
      <c r="C99" s="58">
        <f>SUM($B$98:C$98)</f>
        <v>933.2010120000009</v>
      </c>
      <c r="D99" s="58">
        <f>SUM($B$98:D$98)</f>
        <v>1411.151518000001</v>
      </c>
      <c r="E99" s="58">
        <f>SUM($B$98:E$98)</f>
        <v>2727.3420240000019</v>
      </c>
      <c r="F99" s="58">
        <f>SUM($B$98:F$98)</f>
        <v>2683.5325300000022</v>
      </c>
      <c r="G99" s="58">
        <f>SUM($B$98:G$98)</f>
        <v>3889.723036000003</v>
      </c>
      <c r="H99" s="58">
        <f>SUM($B$98:H$98)</f>
        <v>4529.9335420000034</v>
      </c>
      <c r="I99" s="58">
        <f>SUM($B$98:I$98)</f>
        <v>2762.1440480000042</v>
      </c>
      <c r="J99" s="58">
        <f>SUM($B$98:J$98)</f>
        <v>1949.3545540000041</v>
      </c>
      <c r="K99" s="58">
        <f>SUM($B$98:K$98)</f>
        <v>2001.5650600000045</v>
      </c>
      <c r="L99" s="58">
        <f>SUM($B$98:L$98)</f>
        <v>1873.7755660000043</v>
      </c>
      <c r="M99" s="58">
        <f>SUM($B$98:M$98)</f>
        <v>1945.9860720000042</v>
      </c>
      <c r="N99" s="65"/>
    </row>
    <row r="100" spans="1:14" x14ac:dyDescent="0.45">
      <c r="B100" s="46"/>
      <c r="C100" s="46"/>
      <c r="D100" s="46"/>
    </row>
    <row r="101" spans="1:14" ht="20.399999999999999" x14ac:dyDescent="0.45">
      <c r="A101" s="47" t="s">
        <v>92</v>
      </c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</row>
    <row r="102" spans="1:14" x14ac:dyDescent="0.45">
      <c r="A102" s="48" t="s">
        <v>98</v>
      </c>
      <c r="B102" s="35">
        <v>3582</v>
      </c>
      <c r="C102" s="35">
        <v>3582</v>
      </c>
      <c r="D102" s="35">
        <v>3582</v>
      </c>
      <c r="E102" s="35">
        <f>D$102+E$98</f>
        <v>4898.1905060000008</v>
      </c>
      <c r="F102" s="35">
        <f t="shared" ref="F102:M102" si="23">E$102+F$98</f>
        <v>4854.3810120000016</v>
      </c>
      <c r="G102" s="35">
        <f t="shared" si="23"/>
        <v>6060.5715180000025</v>
      </c>
      <c r="H102" s="35">
        <f t="shared" si="23"/>
        <v>6700.7820240000028</v>
      </c>
      <c r="I102" s="35">
        <f t="shared" si="23"/>
        <v>4932.9925300000032</v>
      </c>
      <c r="J102" s="35">
        <f t="shared" si="23"/>
        <v>4120.2030360000026</v>
      </c>
      <c r="K102" s="35">
        <f t="shared" si="23"/>
        <v>4172.413542000003</v>
      </c>
      <c r="L102" s="35">
        <f t="shared" si="23"/>
        <v>4044.6240480000029</v>
      </c>
      <c r="M102" s="35">
        <f t="shared" si="23"/>
        <v>4116.8345540000028</v>
      </c>
      <c r="N102" s="51"/>
    </row>
    <row r="103" spans="1:14" x14ac:dyDescent="0.45">
      <c r="A103" s="48" t="s">
        <v>93</v>
      </c>
      <c r="B103" s="35">
        <v>3583.75</v>
      </c>
      <c r="C103" s="35">
        <v>3583.75</v>
      </c>
      <c r="D103" s="35">
        <v>3583.75</v>
      </c>
      <c r="E103" s="35">
        <f>(D$103+E$93)*1.0001</f>
        <v>3884.138375</v>
      </c>
      <c r="F103" s="35">
        <f t="shared" ref="F103:M103" si="24">(E$103+F$93)*1.0001</f>
        <v>4184.5567888375008</v>
      </c>
      <c r="G103" s="35">
        <f t="shared" si="24"/>
        <v>4485.0052445163847</v>
      </c>
      <c r="H103" s="35">
        <f t="shared" si="24"/>
        <v>4785.4837450408359</v>
      </c>
      <c r="I103" s="35">
        <f t="shared" si="24"/>
        <v>5085.9922934153401</v>
      </c>
      <c r="J103" s="35">
        <f t="shared" si="24"/>
        <v>5386.5308926446814</v>
      </c>
      <c r="K103" s="35">
        <f t="shared" si="24"/>
        <v>5687.0995457339459</v>
      </c>
      <c r="L103" s="35">
        <f t="shared" si="24"/>
        <v>5987.6982556885196</v>
      </c>
      <c r="M103" s="35">
        <f t="shared" si="24"/>
        <v>6288.3270255140887</v>
      </c>
      <c r="N103" s="51"/>
    </row>
    <row r="104" spans="1:14" x14ac:dyDescent="0.45">
      <c r="A104" s="48" t="s">
        <v>79</v>
      </c>
      <c r="B104" s="35">
        <v>8076</v>
      </c>
      <c r="C104" s="35">
        <v>8076</v>
      </c>
      <c r="D104" s="35">
        <v>8076</v>
      </c>
      <c r="E104" s="35">
        <f>(D104*1.005)+E8+E94</f>
        <v>8679.2604939999983</v>
      </c>
      <c r="F104" s="35">
        <f t="shared" ref="F104:M104" si="25">(E104*1.005)+F8+F94</f>
        <v>9285.5372904699962</v>
      </c>
      <c r="G104" s="35">
        <f t="shared" si="25"/>
        <v>9894.8454709223442</v>
      </c>
      <c r="H104" s="35">
        <f t="shared" si="25"/>
        <v>10507.200192276954</v>
      </c>
      <c r="I104" s="35">
        <f t="shared" si="25"/>
        <v>11122.616687238336</v>
      </c>
      <c r="J104" s="35">
        <f t="shared" si="25"/>
        <v>11741.110264674526</v>
      </c>
      <c r="K104" s="35">
        <f t="shared" si="25"/>
        <v>12362.696309997897</v>
      </c>
      <c r="L104" s="35">
        <f t="shared" si="25"/>
        <v>12987.390285547885</v>
      </c>
      <c r="M104" s="35">
        <f t="shared" si="25"/>
        <v>13615.207730975622</v>
      </c>
      <c r="N104" s="51"/>
    </row>
    <row r="105" spans="1:14" x14ac:dyDescent="0.45">
      <c r="A105" s="48" t="s">
        <v>80</v>
      </c>
      <c r="B105" s="35">
        <v>0</v>
      </c>
      <c r="C105" s="35">
        <v>0</v>
      </c>
      <c r="D105" s="35">
        <v>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51"/>
    </row>
    <row r="106" spans="1:14" x14ac:dyDescent="0.45">
      <c r="A106" s="48" t="s">
        <v>82</v>
      </c>
      <c r="B106" s="35">
        <v>5000</v>
      </c>
      <c r="C106" s="35">
        <f t="shared" ref="C106:M106" si="26">B106*1.01</f>
        <v>5050</v>
      </c>
      <c r="D106" s="35">
        <f>C106*1.01</f>
        <v>5100.5</v>
      </c>
      <c r="E106" s="35">
        <f t="shared" ref="E106:M106" si="27">D106*1.01</f>
        <v>5151.5050000000001</v>
      </c>
      <c r="F106" s="35">
        <f t="shared" si="27"/>
        <v>5203.0200500000001</v>
      </c>
      <c r="G106" s="35">
        <f t="shared" si="27"/>
        <v>5255.0502505000004</v>
      </c>
      <c r="H106" s="35">
        <f t="shared" si="27"/>
        <v>5307.6007530050001</v>
      </c>
      <c r="I106" s="35">
        <f t="shared" si="27"/>
        <v>5360.6767605350506</v>
      </c>
      <c r="J106" s="35">
        <f t="shared" si="27"/>
        <v>5414.2835281404014</v>
      </c>
      <c r="K106" s="35">
        <f t="shared" si="27"/>
        <v>5468.426363421805</v>
      </c>
      <c r="L106" s="35">
        <f t="shared" si="27"/>
        <v>5523.1106270560231</v>
      </c>
      <c r="M106" s="35">
        <f t="shared" si="27"/>
        <v>5578.3417333265834</v>
      </c>
      <c r="N106" s="51"/>
    </row>
    <row r="107" spans="1:14" ht="20.399999999999999" x14ac:dyDescent="0.45">
      <c r="A107" s="49" t="s">
        <v>4</v>
      </c>
      <c r="B107" s="50">
        <f t="shared" ref="B107:C107" si="28">SUM(B102:B106)</f>
        <v>20241.75</v>
      </c>
      <c r="C107" s="50">
        <f t="shared" si="28"/>
        <v>20291.75</v>
      </c>
      <c r="D107" s="50">
        <f>SUM(D102:D106)</f>
        <v>20342.25</v>
      </c>
      <c r="E107" s="50">
        <f t="shared" ref="E107:M107" si="29">SUM(E102:E106)</f>
        <v>22613.094375000001</v>
      </c>
      <c r="F107" s="50">
        <f t="shared" si="29"/>
        <v>23527.495141307496</v>
      </c>
      <c r="G107" s="50">
        <f t="shared" si="29"/>
        <v>25695.472483938731</v>
      </c>
      <c r="H107" s="50">
        <f t="shared" si="29"/>
        <v>27301.066714322795</v>
      </c>
      <c r="I107" s="50">
        <f t="shared" si="29"/>
        <v>26502.27827118873</v>
      </c>
      <c r="J107" s="50">
        <f t="shared" si="29"/>
        <v>26662.127721459608</v>
      </c>
      <c r="K107" s="50">
        <f t="shared" si="29"/>
        <v>27690.635761153648</v>
      </c>
      <c r="L107" s="50">
        <f t="shared" si="29"/>
        <v>28542.823216292429</v>
      </c>
      <c r="M107" s="50">
        <f t="shared" si="29"/>
        <v>29598.711043816296</v>
      </c>
      <c r="N107" s="50"/>
    </row>
    <row r="108" spans="1:14" x14ac:dyDescent="0.45">
      <c r="B108" s="46"/>
      <c r="C108" s="46"/>
      <c r="D108" s="46"/>
    </row>
    <row r="111" spans="1:14" x14ac:dyDescent="0.45">
      <c r="B111" s="46"/>
      <c r="C111" s="46"/>
      <c r="D111" s="46"/>
    </row>
    <row r="112" spans="1:14" x14ac:dyDescent="0.45">
      <c r="B112" s="46"/>
      <c r="C112" s="46"/>
      <c r="D112" s="46"/>
    </row>
    <row r="113" spans="2:4" x14ac:dyDescent="0.45">
      <c r="B113" s="46"/>
      <c r="C113" s="46"/>
      <c r="D113" s="46"/>
    </row>
    <row r="114" spans="2:4" x14ac:dyDescent="0.45">
      <c r="B114" s="46"/>
      <c r="C114" s="46"/>
      <c r="D114" s="46"/>
    </row>
    <row r="115" spans="2:4" x14ac:dyDescent="0.45">
      <c r="B115" s="46"/>
      <c r="C115" s="46"/>
      <c r="D115" s="46"/>
    </row>
    <row r="116" spans="2:4" x14ac:dyDescent="0.45">
      <c r="B116" s="46"/>
      <c r="C116" s="46"/>
      <c r="D116" s="4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Newbegin</dc:creator>
  <cp:lastModifiedBy>Newbegin, Alexander W</cp:lastModifiedBy>
  <dcterms:created xsi:type="dcterms:W3CDTF">2017-07-24T22:59:40Z</dcterms:created>
  <dcterms:modified xsi:type="dcterms:W3CDTF">2019-03-15T18:33:11Z</dcterms:modified>
</cp:coreProperties>
</file>