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Ramos\Documents\poo\m1\u1\ejercicios\20191107\"/>
    </mc:Choice>
  </mc:AlternateContent>
  <bookViews>
    <workbookView xWindow="0" yWindow="0" windowWidth="28800" windowHeight="12330"/>
  </bookViews>
  <sheets>
    <sheet name="empleados" sheetId="4" r:id="rId1"/>
  </sheets>
  <definedNames>
    <definedName name="_xlnm._FilterDatabase" localSheetId="0" hidden="1">empleados!$A$3:$AG$32</definedName>
  </definedNames>
  <calcPr calcId="162913"/>
</workbook>
</file>

<file path=xl/calcChain.xml><?xml version="1.0" encoding="utf-8"?>
<calcChain xmlns="http://schemas.openxmlformats.org/spreadsheetml/2006/main">
  <c r="Q5" i="4" l="1"/>
  <c r="P5" i="4" s="1"/>
  <c r="Q6" i="4"/>
  <c r="P6" i="4" s="1"/>
  <c r="Q7" i="4"/>
  <c r="P7" i="4" s="1"/>
  <c r="Q8" i="4"/>
  <c r="P8" i="4" s="1"/>
  <c r="Q9" i="4"/>
  <c r="P9" i="4" s="1"/>
  <c r="Q10" i="4"/>
  <c r="P10" i="4" s="1"/>
  <c r="Q11" i="4"/>
  <c r="P11" i="4" s="1"/>
  <c r="Q12" i="4"/>
  <c r="P12" i="4" s="1"/>
  <c r="Q13" i="4"/>
  <c r="P13" i="4" s="1"/>
  <c r="Q14" i="4"/>
  <c r="P14" i="4" s="1"/>
  <c r="Q15" i="4"/>
  <c r="P15" i="4" s="1"/>
  <c r="Q16" i="4"/>
  <c r="P16" i="4" s="1"/>
  <c r="Q17" i="4"/>
  <c r="P17" i="4" s="1"/>
  <c r="Q18" i="4"/>
  <c r="P18" i="4" s="1"/>
  <c r="Q19" i="4"/>
  <c r="P19" i="4" s="1"/>
  <c r="Q20" i="4"/>
  <c r="P20" i="4" s="1"/>
  <c r="Q21" i="4"/>
  <c r="P21" i="4" s="1"/>
  <c r="Q22" i="4"/>
  <c r="P22" i="4" s="1"/>
  <c r="Q23" i="4"/>
  <c r="P23" i="4" s="1"/>
  <c r="Q24" i="4"/>
  <c r="P24" i="4" s="1"/>
  <c r="Q25" i="4"/>
  <c r="P25" i="4" s="1"/>
  <c r="Q26" i="4"/>
  <c r="P26" i="4" s="1"/>
  <c r="Q27" i="4"/>
  <c r="P27" i="4" s="1"/>
  <c r="Q28" i="4"/>
  <c r="P28" i="4" s="1"/>
  <c r="Q29" i="4"/>
  <c r="P29" i="4" s="1"/>
  <c r="Q30" i="4"/>
  <c r="P30" i="4" s="1"/>
  <c r="Q31" i="4"/>
  <c r="P31" i="4" s="1"/>
  <c r="Q32" i="4"/>
  <c r="P32" i="4" s="1"/>
  <c r="Q4" i="4"/>
  <c r="P4" i="4" s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4" i="4"/>
  <c r="I5" i="4" l="1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4" i="4" a="1"/>
  <c r="I4" i="4" s="1"/>
  <c r="K31" i="4" l="1"/>
  <c r="K23" i="4"/>
  <c r="K16" i="4"/>
  <c r="K8" i="4"/>
  <c r="K22" i="4"/>
  <c r="K18" i="4"/>
  <c r="K15" i="4"/>
  <c r="K7" i="4"/>
  <c r="K4" i="4"/>
  <c r="K29" i="4"/>
  <c r="K25" i="4"/>
  <c r="K21" i="4"/>
  <c r="K14" i="4"/>
  <c r="K10" i="4"/>
  <c r="K6" i="4"/>
  <c r="K27" i="4"/>
  <c r="K19" i="4"/>
  <c r="K12" i="4"/>
  <c r="K30" i="4"/>
  <c r="K26" i="4"/>
  <c r="K11" i="4"/>
  <c r="K32" i="4"/>
  <c r="K28" i="4"/>
  <c r="K24" i="4"/>
  <c r="K20" i="4"/>
  <c r="K17" i="4"/>
  <c r="K13" i="4"/>
  <c r="K9" i="4"/>
  <c r="K5" i="4"/>
  <c r="L5" i="4" l="1"/>
  <c r="M5" i="4"/>
  <c r="M20" i="4"/>
  <c r="L20" i="4"/>
  <c r="M19" i="4"/>
  <c r="L19" i="4"/>
  <c r="N19" i="4" s="1"/>
  <c r="M14" i="4"/>
  <c r="L14" i="4"/>
  <c r="L4" i="4"/>
  <c r="M4" i="4"/>
  <c r="M22" i="4"/>
  <c r="L22" i="4"/>
  <c r="L9" i="4"/>
  <c r="M9" i="4"/>
  <c r="M24" i="4"/>
  <c r="L24" i="4"/>
  <c r="M26" i="4"/>
  <c r="L26" i="4"/>
  <c r="M27" i="4"/>
  <c r="L27" i="4"/>
  <c r="L21" i="4"/>
  <c r="M21" i="4"/>
  <c r="M7" i="4"/>
  <c r="L7" i="4"/>
  <c r="M8" i="4"/>
  <c r="L8" i="4"/>
  <c r="L13" i="4"/>
  <c r="M13" i="4"/>
  <c r="M28" i="4"/>
  <c r="L28" i="4"/>
  <c r="M30" i="4"/>
  <c r="L30" i="4"/>
  <c r="M6" i="4"/>
  <c r="L6" i="4"/>
  <c r="L25" i="4"/>
  <c r="M25" i="4"/>
  <c r="M15" i="4"/>
  <c r="L15" i="4"/>
  <c r="M16" i="4"/>
  <c r="L16" i="4"/>
  <c r="L17" i="4"/>
  <c r="M17" i="4"/>
  <c r="M32" i="4"/>
  <c r="L32" i="4"/>
  <c r="M12" i="4"/>
  <c r="L12" i="4"/>
  <c r="M10" i="4"/>
  <c r="L10" i="4"/>
  <c r="L29" i="4"/>
  <c r="M29" i="4"/>
  <c r="M18" i="4"/>
  <c r="L18" i="4"/>
  <c r="M23" i="4"/>
  <c r="L23" i="4"/>
  <c r="M11" i="4"/>
  <c r="L11" i="4"/>
  <c r="M31" i="4"/>
  <c r="L31" i="4"/>
  <c r="N14" i="4" l="1"/>
  <c r="O6" i="4"/>
  <c r="R6" i="4" s="1"/>
  <c r="N31" i="4"/>
  <c r="N23" i="4"/>
  <c r="N17" i="4"/>
  <c r="O11" i="4"/>
  <c r="R11" i="4" s="1"/>
  <c r="N10" i="4"/>
  <c r="N32" i="4"/>
  <c r="N16" i="4"/>
  <c r="O25" i="4"/>
  <c r="R25" i="4" s="1"/>
  <c r="N30" i="4"/>
  <c r="O19" i="4"/>
  <c r="R19" i="4" s="1"/>
  <c r="O5" i="4"/>
  <c r="R5" i="4" s="1"/>
  <c r="N6" i="4"/>
  <c r="O30" i="4"/>
  <c r="R30" i="4" s="1"/>
  <c r="O13" i="4"/>
  <c r="R13" i="4" s="1"/>
  <c r="O27" i="4"/>
  <c r="R27" i="4" s="1"/>
  <c r="N24" i="4"/>
  <c r="N22" i="4"/>
  <c r="O14" i="4"/>
  <c r="R14" i="4" s="1"/>
  <c r="O18" i="4"/>
  <c r="R18" i="4" s="1"/>
  <c r="N7" i="4"/>
  <c r="O31" i="4"/>
  <c r="R31" i="4" s="1"/>
  <c r="O29" i="4"/>
  <c r="R29" i="4" s="1"/>
  <c r="O15" i="4"/>
  <c r="R15" i="4" s="1"/>
  <c r="N28" i="4"/>
  <c r="N8" i="4"/>
  <c r="O21" i="4"/>
  <c r="R21" i="4" s="1"/>
  <c r="N26" i="4"/>
  <c r="O9" i="4"/>
  <c r="R9" i="4" s="1"/>
  <c r="O4" i="4"/>
  <c r="R4" i="4" s="1"/>
  <c r="N9" i="4"/>
  <c r="N18" i="4"/>
  <c r="N29" i="4"/>
  <c r="N21" i="4"/>
  <c r="O26" i="4"/>
  <c r="R26" i="4" s="1"/>
  <c r="O22" i="4"/>
  <c r="R22" i="4" s="1"/>
  <c r="N5" i="4"/>
  <c r="N11" i="4"/>
  <c r="O23" i="4"/>
  <c r="R23" i="4" s="1"/>
  <c r="O10" i="4"/>
  <c r="R10" i="4" s="1"/>
  <c r="N12" i="4"/>
  <c r="O17" i="4"/>
  <c r="R17" i="4" s="1"/>
  <c r="N15" i="4"/>
  <c r="N25" i="4"/>
  <c r="N13" i="4"/>
  <c r="O7" i="4"/>
  <c r="R7" i="4" s="1"/>
  <c r="N27" i="4"/>
  <c r="N4" i="4"/>
  <c r="N20" i="4"/>
  <c r="O12" i="4"/>
  <c r="R12" i="4" s="1"/>
  <c r="O32" i="4"/>
  <c r="R32" i="4" s="1"/>
  <c r="O16" i="4"/>
  <c r="R16" i="4" s="1"/>
  <c r="O28" i="4"/>
  <c r="R28" i="4" s="1"/>
  <c r="O8" i="4"/>
  <c r="R8" i="4" s="1"/>
  <c r="O24" i="4"/>
  <c r="R24" i="4" s="1"/>
  <c r="O20" i="4"/>
  <c r="R20" i="4" s="1"/>
</calcChain>
</file>

<file path=xl/sharedStrings.xml><?xml version="1.0" encoding="utf-8"?>
<sst xmlns="http://schemas.openxmlformats.org/spreadsheetml/2006/main" count="138" uniqueCount="63">
  <si>
    <t>Fecha-nac</t>
  </si>
  <si>
    <t>Barrio</t>
  </si>
  <si>
    <t>Pereira Ana</t>
  </si>
  <si>
    <t>López Sofía</t>
  </si>
  <si>
    <t>Suárez Luis</t>
  </si>
  <si>
    <t>Alfonso Rodrigo</t>
  </si>
  <si>
    <t>Peña Beatriz</t>
  </si>
  <si>
    <t>Acosta Pedro</t>
  </si>
  <si>
    <t>Costela Martha</t>
  </si>
  <si>
    <t>Perera Leoncio</t>
  </si>
  <si>
    <t>Baccio Daniel</t>
  </si>
  <si>
    <t>Hernández Julio</t>
  </si>
  <si>
    <t>García Pedro</t>
  </si>
  <si>
    <t>Costa Julian</t>
  </si>
  <si>
    <t>García Pablo</t>
  </si>
  <si>
    <t>Ferreira Federico</t>
  </si>
  <si>
    <t>Galo Rodolfo</t>
  </si>
  <si>
    <t>Herrera Santiago</t>
  </si>
  <si>
    <t>Giménez Elbio</t>
  </si>
  <si>
    <t>Palacios Estela</t>
  </si>
  <si>
    <t>Rodas Leonardo</t>
  </si>
  <si>
    <t>Angelucci Fabricio</t>
  </si>
  <si>
    <t>De Los Santos Jacinto</t>
  </si>
  <si>
    <t>Apellido-Nombre</t>
  </si>
  <si>
    <t>Efectivo</t>
  </si>
  <si>
    <t>Administración</t>
  </si>
  <si>
    <t>Ventas</t>
  </si>
  <si>
    <t>Salario Básico</t>
  </si>
  <si>
    <t>IRP</t>
  </si>
  <si>
    <t>BPS</t>
  </si>
  <si>
    <t>Subtotal Descuentos</t>
  </si>
  <si>
    <t>Premios</t>
  </si>
  <si>
    <t>Jornalero</t>
  </si>
  <si>
    <t>Importe $ * Hora</t>
  </si>
  <si>
    <t>Importe $ * Día</t>
  </si>
  <si>
    <t>Sueldo Nominal</t>
  </si>
  <si>
    <t>Sueldo Líquido</t>
  </si>
  <si>
    <t>Unión</t>
  </si>
  <si>
    <t>Aguada</t>
  </si>
  <si>
    <t>Blanqueada</t>
  </si>
  <si>
    <t>Dias trabajdos</t>
  </si>
  <si>
    <t>Horas trabajadas</t>
  </si>
  <si>
    <t>Tipo trabajo</t>
  </si>
  <si>
    <t>Lista de empleados de "CaminoTur"</t>
  </si>
  <si>
    <t>Nro</t>
  </si>
  <si>
    <t>Chofer</t>
  </si>
  <si>
    <t>Azafata</t>
  </si>
  <si>
    <t>Taller</t>
  </si>
  <si>
    <t>Rubro</t>
  </si>
  <si>
    <t>Pérez Ema</t>
  </si>
  <si>
    <t>Gutiérrez Adolfo</t>
  </si>
  <si>
    <t>López Lorena</t>
  </si>
  <si>
    <t>Martínez Soña</t>
  </si>
  <si>
    <t>Vicente Maria</t>
  </si>
  <si>
    <t>Peña Irma</t>
  </si>
  <si>
    <t>Barcia Jouaquin</t>
  </si>
  <si>
    <t>Bresia Julia</t>
  </si>
  <si>
    <t>Cordon</t>
  </si>
  <si>
    <t>Centro</t>
  </si>
  <si>
    <t>smn</t>
  </si>
  <si>
    <t>V-TRANSPORTE</t>
  </si>
  <si>
    <t>EDAD</t>
  </si>
  <si>
    <t>VALIMENTACIÓN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</si>
</sst>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€&quot;"/>
    <numFmt numFmtId="171" formatCode="#,##0\ &quot;€&quot;"/>
  </numFmts>
  <fonts count="2" x14ac:knownFonts="1">
    <font>
      <sz val="10"/>
      <name val="Arial"/>
    </font>
    <font>
      <b/>
      <sz val="12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9" fontId="0" fillId="0" borderId="0" xfId="0" applyNumberFormat="1"/>
    <xf numFmtId="9" fontId="0" fillId="0" borderId="0" xfId="0" applyNumberFormat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/>
    <xf numFmtId="17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8"/>
  <sheetViews>
    <sheetView tabSelected="1" workbookViewId="0">
      <selection activeCell="R17" sqref="R17"/>
    </sheetView>
  </sheetViews>
  <sheetFormatPr baseColWidth="10" defaultRowHeight="12.75" x14ac:dyDescent="0.2"/>
  <cols>
    <col min="1" max="1" width="5" style="2" customWidth="1"/>
    <col min="2" max="2" width="16" customWidth="1"/>
    <col min="3" max="3" width="11" customWidth="1"/>
    <col min="4" max="4" width="12.7109375" customWidth="1"/>
    <col min="5" max="5" width="13.140625" customWidth="1"/>
    <col min="6" max="6" width="10.140625" customWidth="1"/>
    <col min="7" max="7" width="10" customWidth="1"/>
    <col min="8" max="8" width="14.5703125" customWidth="1"/>
    <col min="9" max="9" width="15.7109375" customWidth="1"/>
    <col min="10" max="10" width="13.42578125" customWidth="1"/>
    <col min="11" max="11" width="12.140625" customWidth="1"/>
    <col min="14" max="14" width="11.85546875" customWidth="1"/>
    <col min="15" max="18" width="12.140625" customWidth="1"/>
    <col min="19" max="19" width="14.42578125" customWidth="1"/>
  </cols>
  <sheetData>
    <row r="1" spans="1:33" ht="15" x14ac:dyDescent="0.2">
      <c r="A1" s="5" t="s">
        <v>43</v>
      </c>
      <c r="S1" s="4" t="s">
        <v>33</v>
      </c>
      <c r="T1" s="3">
        <v>25</v>
      </c>
      <c r="V1" s="7"/>
      <c r="W1" s="8"/>
    </row>
    <row r="2" spans="1:33" x14ac:dyDescent="0.2">
      <c r="S2" s="4" t="s">
        <v>34</v>
      </c>
      <c r="T2" s="3">
        <v>250</v>
      </c>
      <c r="V2" s="7"/>
      <c r="W2" s="8"/>
    </row>
    <row r="3" spans="1:33" s="7" customFormat="1" ht="38.25" x14ac:dyDescent="0.2">
      <c r="A3" s="6" t="s">
        <v>44</v>
      </c>
      <c r="B3" s="6" t="s">
        <v>23</v>
      </c>
      <c r="C3" s="6" t="s">
        <v>0</v>
      </c>
      <c r="D3" s="6" t="s">
        <v>1</v>
      </c>
      <c r="E3" s="6" t="s">
        <v>42</v>
      </c>
      <c r="F3" s="6" t="s">
        <v>41</v>
      </c>
      <c r="G3" s="6" t="s">
        <v>40</v>
      </c>
      <c r="H3" s="6" t="s">
        <v>48</v>
      </c>
      <c r="I3" s="6" t="s">
        <v>27</v>
      </c>
      <c r="J3" s="6" t="s">
        <v>31</v>
      </c>
      <c r="K3" s="6" t="s">
        <v>35</v>
      </c>
      <c r="L3" s="6" t="s">
        <v>29</v>
      </c>
      <c r="M3" s="6" t="s">
        <v>28</v>
      </c>
      <c r="N3" s="6" t="s">
        <v>30</v>
      </c>
      <c r="O3" s="6" t="s">
        <v>36</v>
      </c>
      <c r="P3" s="10" t="s">
        <v>60</v>
      </c>
      <c r="Q3" s="6" t="s">
        <v>61</v>
      </c>
      <c r="R3" s="6" t="s">
        <v>62</v>
      </c>
      <c r="S3" s="4" t="s">
        <v>59</v>
      </c>
      <c r="T3" s="3">
        <v>1160</v>
      </c>
      <c r="W3" s="9"/>
      <c r="AG3"/>
    </row>
    <row r="4" spans="1:33" x14ac:dyDescent="0.2">
      <c r="A4" s="2">
        <v>4</v>
      </c>
      <c r="B4" t="s">
        <v>4</v>
      </c>
      <c r="C4" s="1">
        <v>20677</v>
      </c>
      <c r="D4" t="s">
        <v>57</v>
      </c>
      <c r="E4" t="s">
        <v>32</v>
      </c>
      <c r="F4">
        <v>276</v>
      </c>
      <c r="H4" t="s">
        <v>45</v>
      </c>
      <c r="I4" s="12">
        <f t="array" ref="I4">IF(E4:E32="jornalero",F4:F32*T$1,G4:G32*T$2)</f>
        <v>6900</v>
      </c>
      <c r="J4" s="8">
        <f>IF(OR($H$4:$H$32="Chofer",$H$4:$H$32="Azafata"),15%,IF(OR($F$4:$F$32&gt;=200,$G$4:$G$32&gt;=20),5%,0%))</f>
        <v>0.15</v>
      </c>
      <c r="K4" s="12">
        <f>I4*J4+I4</f>
        <v>7935</v>
      </c>
      <c r="L4" s="8">
        <f>IF($K$4:$K$32&gt;11600,9%,IF(AND($K$4:$K$32&gt;=4640,$K$4:$K$32&lt;=11600),6%,IF($K$4:$K$32&lt;4640,13%,0%)))</f>
        <v>0.06</v>
      </c>
      <c r="M4" s="8">
        <f>IF($K$4:$K$32&gt;11600,9%,IF(AND($K$4:$K$32&gt;=4640,$K$4:$K$32&lt;=11600),6%,IF($K$4:$K$32&lt;4640,3%,0%)))</f>
        <v>0.06</v>
      </c>
      <c r="N4" s="12">
        <f>(K4*(L4+M4))</f>
        <v>952.19999999999993</v>
      </c>
      <c r="O4" s="12">
        <f>K4-(K4*(L4+M4))</f>
        <v>6982.8</v>
      </c>
      <c r="P4" s="13">
        <f ca="1">IF(AND($D$4:$D$32&lt;&gt;"Cordon",$D$4:$D$32&lt;&gt;"Centro",$Q$4:$Q$32&gt;40),200,IF(AND(OR($D$4:$D$32="Cordon",$D$4:$D$32="Centro"),$Q$4:$Q$32&gt;40),150,IF(AND($D$4:$D$32&lt;&gt;"Cordon",$D$4:$D$32&lt;&gt;"Centro",$Q$4:$Q$32&lt;40),100,0)))</f>
        <v>150</v>
      </c>
      <c r="Q4" s="14">
        <f ca="1">YEAR(TODAY())-YEAR(C4)</f>
        <v>63</v>
      </c>
      <c r="R4">
        <f>IF($O$4:$O$32&gt;10000,0,IF(AND($O$4:$O$32&lt;=10000,$O$4:$O$32&gt;=5000,E4:E32="Jornalero"),200,IF(AND($O$4:$O$32&lt;=10000,$O$4:$O$32&gt;=5000,E4:E32="Efectivo"),100,IF($O$4:$O$32&lt;5000,300))))</f>
        <v>200</v>
      </c>
    </row>
    <row r="5" spans="1:33" x14ac:dyDescent="0.2">
      <c r="A5" s="2">
        <v>7</v>
      </c>
      <c r="B5" t="s">
        <v>49</v>
      </c>
      <c r="C5" s="1">
        <v>22380</v>
      </c>
      <c r="D5" t="s">
        <v>38</v>
      </c>
      <c r="E5" t="s">
        <v>24</v>
      </c>
      <c r="G5">
        <v>22</v>
      </c>
      <c r="H5" t="s">
        <v>46</v>
      </c>
      <c r="I5" s="12">
        <f t="array" ref="I5">IF(E5:E33="jornalero",F5:F33*T$1,G5:G33*T$2)</f>
        <v>5500</v>
      </c>
      <c r="J5" s="8">
        <f t="shared" ref="J5:J32" si="0">IF(OR($H$4:$H$32="Chofer",$H$4:$H$32="Azafata"),15%,IF(OR($F$4:$F$32&gt;=200,$G$4:$G$32&gt;=20),5%,0%))</f>
        <v>0.15</v>
      </c>
      <c r="K5" s="12">
        <f t="shared" ref="K5:K32" si="1">I5*J5+I5</f>
        <v>6325</v>
      </c>
      <c r="L5" s="8">
        <f t="shared" ref="L5:L32" si="2">IF($K$4:$K$32&gt;11600,9%,IF(AND($K$4:$K$32&gt;=4640,$K$4:$K$32&lt;=11600),6%,IF($K$4:$K$32&lt;4640,13%,0%)))</f>
        <v>0.06</v>
      </c>
      <c r="M5" s="8">
        <f t="shared" ref="M5:M32" si="3">IF($K$4:$K$32&gt;11600,9%,IF(AND($K$4:$K$32&gt;=4640,$K$4:$K$32&lt;=11600),6%,IF($K$4:$K$32&lt;4640,3%,0%)))</f>
        <v>0.06</v>
      </c>
      <c r="N5" s="12">
        <f t="shared" ref="N5:N32" si="4">(K5*(L5+M5))</f>
        <v>759</v>
      </c>
      <c r="O5" s="12">
        <f t="shared" ref="O5:O32" si="5">K5-(K5*(L5+M5))</f>
        <v>5566</v>
      </c>
      <c r="P5" s="13">
        <f t="shared" ref="P5:P32" ca="1" si="6">IF(AND($D$4:$D$32&lt;&gt;"Cordon",$D$4:$D$32&lt;&gt;"Centro",$Q$4:$Q$32&gt;40),200,IF(AND(OR($D$4:$D$32="Cordon",$D$4:$D$32="Centro"),$Q$4:$Q$32&gt;40),150,IF(AND($D$4:$D$32&lt;&gt;"Cordon",$D$4:$D$32&lt;&gt;"Centro",$Q$4:$Q$32&lt;40),100,0)))</f>
        <v>200</v>
      </c>
      <c r="Q5" s="14">
        <f t="shared" ref="Q5:Q32" ca="1" si="7">YEAR(TODAY())-YEAR(C5)</f>
        <v>58</v>
      </c>
      <c r="R5">
        <f t="shared" ref="R5:R32" si="8">IF($O$4:$O$32&gt;10000,0,IF(AND($O$4:$O$32&lt;=10000,$O$4:$O$32&gt;=5000,E5:E33="Jornalero"),200,IF(AND($O$4:$O$32&lt;=10000,$O$4:$O$32&gt;=5000,E5:E33="Efectivo"),100,IF($O$4:$O$32&lt;5000,300))))</f>
        <v>100</v>
      </c>
    </row>
    <row r="6" spans="1:33" x14ac:dyDescent="0.2">
      <c r="A6" s="2">
        <v>14</v>
      </c>
      <c r="B6" t="s">
        <v>2</v>
      </c>
      <c r="C6" s="1">
        <v>29010</v>
      </c>
      <c r="D6" t="s">
        <v>38</v>
      </c>
      <c r="E6" t="s">
        <v>24</v>
      </c>
      <c r="G6">
        <v>21</v>
      </c>
      <c r="H6" t="s">
        <v>25</v>
      </c>
      <c r="I6" s="12">
        <f t="array" ref="I6">IF(E6:E34="jornalero",F6:F34*T$1,G6:G34*T$2)</f>
        <v>5250</v>
      </c>
      <c r="J6" s="8">
        <f t="shared" si="0"/>
        <v>0.05</v>
      </c>
      <c r="K6" s="12">
        <f t="shared" si="1"/>
        <v>5512.5</v>
      </c>
      <c r="L6" s="8">
        <f t="shared" si="2"/>
        <v>0.06</v>
      </c>
      <c r="M6" s="8">
        <f t="shared" si="3"/>
        <v>0.06</v>
      </c>
      <c r="N6" s="12">
        <f t="shared" si="4"/>
        <v>661.5</v>
      </c>
      <c r="O6" s="12">
        <f t="shared" si="5"/>
        <v>4851</v>
      </c>
      <c r="P6" s="13">
        <f t="shared" ca="1" si="6"/>
        <v>0</v>
      </c>
      <c r="Q6" s="14">
        <f t="shared" ca="1" si="7"/>
        <v>40</v>
      </c>
      <c r="R6">
        <f t="shared" si="8"/>
        <v>300</v>
      </c>
    </row>
    <row r="7" spans="1:33" x14ac:dyDescent="0.2">
      <c r="A7" s="2">
        <v>20</v>
      </c>
      <c r="B7" t="s">
        <v>50</v>
      </c>
      <c r="C7" s="1">
        <v>23937</v>
      </c>
      <c r="D7" t="s">
        <v>38</v>
      </c>
      <c r="E7" t="s">
        <v>32</v>
      </c>
      <c r="F7">
        <v>128</v>
      </c>
      <c r="H7" t="s">
        <v>45</v>
      </c>
      <c r="I7" s="12">
        <f t="array" ref="I7">IF(E7:E35="jornalero",F7:F35*T$1,G7:G35*T$2)</f>
        <v>3200</v>
      </c>
      <c r="J7" s="8">
        <f t="shared" si="0"/>
        <v>0.15</v>
      </c>
      <c r="K7" s="12">
        <f t="shared" si="1"/>
        <v>3680</v>
      </c>
      <c r="L7" s="8">
        <f t="shared" si="2"/>
        <v>0.13</v>
      </c>
      <c r="M7" s="8">
        <f t="shared" si="3"/>
        <v>0.03</v>
      </c>
      <c r="N7" s="12">
        <f t="shared" si="4"/>
        <v>588.80000000000007</v>
      </c>
      <c r="O7" s="12">
        <f t="shared" si="5"/>
        <v>3091.2</v>
      </c>
      <c r="P7" s="13">
        <f t="shared" ca="1" si="6"/>
        <v>200</v>
      </c>
      <c r="Q7" s="14">
        <f t="shared" ca="1" si="7"/>
        <v>54</v>
      </c>
      <c r="R7">
        <f t="shared" si="8"/>
        <v>300</v>
      </c>
    </row>
    <row r="8" spans="1:33" x14ac:dyDescent="0.2">
      <c r="A8" s="2">
        <v>26</v>
      </c>
      <c r="B8" t="s">
        <v>3</v>
      </c>
      <c r="C8" s="1">
        <v>24462</v>
      </c>
      <c r="D8" t="s">
        <v>37</v>
      </c>
      <c r="E8" t="s">
        <v>32</v>
      </c>
      <c r="F8">
        <v>490</v>
      </c>
      <c r="H8" t="s">
        <v>46</v>
      </c>
      <c r="I8" s="12">
        <f t="array" ref="I8">IF(E8:E36="jornalero",F8:F36*T$1,G8:G36*T$2)</f>
        <v>12250</v>
      </c>
      <c r="J8" s="8">
        <f t="shared" si="0"/>
        <v>0.15</v>
      </c>
      <c r="K8" s="12">
        <f t="shared" si="1"/>
        <v>14087.5</v>
      </c>
      <c r="L8" s="8">
        <f t="shared" si="2"/>
        <v>0.09</v>
      </c>
      <c r="M8" s="8">
        <f t="shared" si="3"/>
        <v>0.09</v>
      </c>
      <c r="N8" s="12">
        <f t="shared" si="4"/>
        <v>2535.75</v>
      </c>
      <c r="O8" s="12">
        <f t="shared" si="5"/>
        <v>11551.75</v>
      </c>
      <c r="P8" s="13">
        <f t="shared" ca="1" si="6"/>
        <v>200</v>
      </c>
      <c r="Q8" s="14">
        <f t="shared" ca="1" si="7"/>
        <v>53</v>
      </c>
      <c r="R8">
        <f t="shared" si="8"/>
        <v>0</v>
      </c>
    </row>
    <row r="9" spans="1:33" x14ac:dyDescent="0.2">
      <c r="A9" s="2">
        <v>31</v>
      </c>
      <c r="B9" t="s">
        <v>5</v>
      </c>
      <c r="C9" s="1">
        <v>30174</v>
      </c>
      <c r="D9" t="s">
        <v>57</v>
      </c>
      <c r="E9" t="s">
        <v>24</v>
      </c>
      <c r="G9">
        <v>22</v>
      </c>
      <c r="H9" t="s">
        <v>45</v>
      </c>
      <c r="I9" s="12">
        <f t="array" ref="I9">IF(E9:E37="jornalero",F9:F37*T$1,G9:G37*T$2)</f>
        <v>5500</v>
      </c>
      <c r="J9" s="8">
        <f t="shared" si="0"/>
        <v>0.15</v>
      </c>
      <c r="K9" s="12">
        <f t="shared" si="1"/>
        <v>6325</v>
      </c>
      <c r="L9" s="8">
        <f t="shared" si="2"/>
        <v>0.06</v>
      </c>
      <c r="M9" s="8">
        <f t="shared" si="3"/>
        <v>0.06</v>
      </c>
      <c r="N9" s="12">
        <f t="shared" si="4"/>
        <v>759</v>
      </c>
      <c r="O9" s="12">
        <f t="shared" si="5"/>
        <v>5566</v>
      </c>
      <c r="P9" s="13">
        <f t="shared" ca="1" si="6"/>
        <v>0</v>
      </c>
      <c r="Q9" s="14">
        <f t="shared" ca="1" si="7"/>
        <v>37</v>
      </c>
      <c r="R9">
        <f t="shared" si="8"/>
        <v>100</v>
      </c>
    </row>
    <row r="10" spans="1:33" x14ac:dyDescent="0.2">
      <c r="A10" s="2">
        <v>32</v>
      </c>
      <c r="B10" t="s">
        <v>6</v>
      </c>
      <c r="C10" s="1">
        <v>27309</v>
      </c>
      <c r="D10" t="s">
        <v>37</v>
      </c>
      <c r="E10" t="s">
        <v>24</v>
      </c>
      <c r="G10">
        <v>22</v>
      </c>
      <c r="H10" t="s">
        <v>26</v>
      </c>
      <c r="I10" s="12">
        <f t="array" ref="I10">IF(E10:E38="jornalero",F10:F38*T$1,G10:G38*T$2)</f>
        <v>5500</v>
      </c>
      <c r="J10" s="8">
        <f t="shared" si="0"/>
        <v>0.05</v>
      </c>
      <c r="K10" s="12">
        <f t="shared" si="1"/>
        <v>5775</v>
      </c>
      <c r="L10" s="8">
        <f t="shared" si="2"/>
        <v>0.06</v>
      </c>
      <c r="M10" s="8">
        <f t="shared" si="3"/>
        <v>0.06</v>
      </c>
      <c r="N10" s="12">
        <f t="shared" si="4"/>
        <v>693</v>
      </c>
      <c r="O10" s="12">
        <f t="shared" si="5"/>
        <v>5082</v>
      </c>
      <c r="P10" s="13">
        <f t="shared" ca="1" si="6"/>
        <v>200</v>
      </c>
      <c r="Q10" s="14">
        <f t="shared" ca="1" si="7"/>
        <v>45</v>
      </c>
      <c r="R10">
        <f t="shared" si="8"/>
        <v>100</v>
      </c>
    </row>
    <row r="11" spans="1:33" x14ac:dyDescent="0.2">
      <c r="A11" s="2">
        <v>33</v>
      </c>
      <c r="B11" t="s">
        <v>7</v>
      </c>
      <c r="C11" s="1">
        <v>28701</v>
      </c>
      <c r="D11" t="s">
        <v>37</v>
      </c>
      <c r="E11" t="s">
        <v>24</v>
      </c>
      <c r="G11">
        <v>18</v>
      </c>
      <c r="H11" t="s">
        <v>45</v>
      </c>
      <c r="I11" s="12">
        <f t="array" ref="I11">IF(E11:E39="jornalero",F11:F39*T$1,G11:G39*T$2)</f>
        <v>4500</v>
      </c>
      <c r="J11" s="8">
        <f t="shared" si="0"/>
        <v>0.15</v>
      </c>
      <c r="K11" s="12">
        <f t="shared" si="1"/>
        <v>5175</v>
      </c>
      <c r="L11" s="8">
        <f t="shared" si="2"/>
        <v>0.06</v>
      </c>
      <c r="M11" s="8">
        <f t="shared" si="3"/>
        <v>0.06</v>
      </c>
      <c r="N11" s="12">
        <f t="shared" si="4"/>
        <v>621</v>
      </c>
      <c r="O11" s="12">
        <f t="shared" si="5"/>
        <v>4554</v>
      </c>
      <c r="P11" s="13">
        <f t="shared" ca="1" si="6"/>
        <v>200</v>
      </c>
      <c r="Q11" s="14">
        <f t="shared" ca="1" si="7"/>
        <v>41</v>
      </c>
      <c r="R11">
        <f t="shared" si="8"/>
        <v>300</v>
      </c>
    </row>
    <row r="12" spans="1:33" x14ac:dyDescent="0.2">
      <c r="A12" s="2">
        <v>38</v>
      </c>
      <c r="B12" t="s">
        <v>8</v>
      </c>
      <c r="C12" s="1">
        <v>21675</v>
      </c>
      <c r="D12" t="s">
        <v>57</v>
      </c>
      <c r="E12" t="s">
        <v>32</v>
      </c>
      <c r="F12">
        <v>260</v>
      </c>
      <c r="H12" t="s">
        <v>46</v>
      </c>
      <c r="I12" s="12">
        <f t="array" ref="I12">IF(E12:E40="jornalero",F12:F40*T$1,G12:G40*T$2)</f>
        <v>6500</v>
      </c>
      <c r="J12" s="8">
        <f t="shared" si="0"/>
        <v>0.15</v>
      </c>
      <c r="K12" s="12">
        <f t="shared" si="1"/>
        <v>7475</v>
      </c>
      <c r="L12" s="8">
        <f t="shared" si="2"/>
        <v>0.06</v>
      </c>
      <c r="M12" s="8">
        <f t="shared" si="3"/>
        <v>0.06</v>
      </c>
      <c r="N12" s="12">
        <f t="shared" si="4"/>
        <v>897</v>
      </c>
      <c r="O12" s="12">
        <f t="shared" si="5"/>
        <v>6578</v>
      </c>
      <c r="P12" s="13">
        <f t="shared" ca="1" si="6"/>
        <v>150</v>
      </c>
      <c r="Q12" s="14">
        <f t="shared" ca="1" si="7"/>
        <v>60</v>
      </c>
      <c r="R12">
        <f t="shared" si="8"/>
        <v>200</v>
      </c>
    </row>
    <row r="13" spans="1:33" x14ac:dyDescent="0.2">
      <c r="A13" s="2">
        <v>40</v>
      </c>
      <c r="B13" t="s">
        <v>9</v>
      </c>
      <c r="C13" s="1">
        <v>25829</v>
      </c>
      <c r="D13" t="s">
        <v>37</v>
      </c>
      <c r="E13" t="s">
        <v>24</v>
      </c>
      <c r="G13">
        <v>22</v>
      </c>
      <c r="H13" t="s">
        <v>25</v>
      </c>
      <c r="I13" s="12">
        <f t="array" ref="I13">IF(E13:E41="jornalero",F13:F41*T$1,G13:G41*T$2)</f>
        <v>5500</v>
      </c>
      <c r="J13" s="8">
        <f t="shared" si="0"/>
        <v>0.05</v>
      </c>
      <c r="K13" s="12">
        <f t="shared" si="1"/>
        <v>5775</v>
      </c>
      <c r="L13" s="8">
        <f t="shared" si="2"/>
        <v>0.06</v>
      </c>
      <c r="M13" s="8">
        <f t="shared" si="3"/>
        <v>0.06</v>
      </c>
      <c r="N13" s="12">
        <f t="shared" si="4"/>
        <v>693</v>
      </c>
      <c r="O13" s="12">
        <f t="shared" si="5"/>
        <v>5082</v>
      </c>
      <c r="P13" s="13">
        <f t="shared" ca="1" si="6"/>
        <v>200</v>
      </c>
      <c r="Q13" s="14">
        <f t="shared" ca="1" si="7"/>
        <v>49</v>
      </c>
      <c r="R13">
        <f t="shared" si="8"/>
        <v>100</v>
      </c>
    </row>
    <row r="14" spans="1:33" x14ac:dyDescent="0.2">
      <c r="A14" s="2">
        <v>43</v>
      </c>
      <c r="B14" t="s">
        <v>10</v>
      </c>
      <c r="C14" s="1">
        <v>27985</v>
      </c>
      <c r="D14" t="s">
        <v>39</v>
      </c>
      <c r="E14" t="s">
        <v>32</v>
      </c>
      <c r="F14">
        <v>168</v>
      </c>
      <c r="H14" t="s">
        <v>45</v>
      </c>
      <c r="I14" s="12">
        <f t="array" ref="I14">IF(E14:E42="jornalero",F14:F42*T$1,G14:G42*T$2)</f>
        <v>4200</v>
      </c>
      <c r="J14" s="8">
        <f t="shared" si="0"/>
        <v>0.15</v>
      </c>
      <c r="K14" s="12">
        <f t="shared" si="1"/>
        <v>4830</v>
      </c>
      <c r="L14" s="8">
        <f t="shared" si="2"/>
        <v>0.06</v>
      </c>
      <c r="M14" s="8">
        <f t="shared" si="3"/>
        <v>0.06</v>
      </c>
      <c r="N14" s="12">
        <f t="shared" si="4"/>
        <v>579.6</v>
      </c>
      <c r="O14" s="12">
        <f t="shared" si="5"/>
        <v>4250.3999999999996</v>
      </c>
      <c r="P14" s="13">
        <f t="shared" ca="1" si="6"/>
        <v>200</v>
      </c>
      <c r="Q14" s="14">
        <f t="shared" ca="1" si="7"/>
        <v>43</v>
      </c>
      <c r="R14">
        <f t="shared" si="8"/>
        <v>300</v>
      </c>
    </row>
    <row r="15" spans="1:33" x14ac:dyDescent="0.2">
      <c r="A15" s="2">
        <v>46</v>
      </c>
      <c r="B15" t="s">
        <v>51</v>
      </c>
      <c r="C15" s="1">
        <v>22988</v>
      </c>
      <c r="D15" t="s">
        <v>37</v>
      </c>
      <c r="E15" t="s">
        <v>24</v>
      </c>
      <c r="G15">
        <v>22</v>
      </c>
      <c r="H15" t="s">
        <v>45</v>
      </c>
      <c r="I15" s="12">
        <f t="array" ref="I15">IF(E15:E43="jornalero",F15:F43*T$1,G15:G43*T$2)</f>
        <v>5500</v>
      </c>
      <c r="J15" s="8">
        <f t="shared" si="0"/>
        <v>0.15</v>
      </c>
      <c r="K15" s="12">
        <f t="shared" si="1"/>
        <v>6325</v>
      </c>
      <c r="L15" s="8">
        <f t="shared" si="2"/>
        <v>0.06</v>
      </c>
      <c r="M15" s="8">
        <f t="shared" si="3"/>
        <v>0.06</v>
      </c>
      <c r="N15" s="12">
        <f t="shared" si="4"/>
        <v>759</v>
      </c>
      <c r="O15" s="12">
        <f t="shared" si="5"/>
        <v>5566</v>
      </c>
      <c r="P15" s="13">
        <f t="shared" ca="1" si="6"/>
        <v>200</v>
      </c>
      <c r="Q15" s="14">
        <f t="shared" ca="1" si="7"/>
        <v>57</v>
      </c>
      <c r="R15">
        <f t="shared" si="8"/>
        <v>100</v>
      </c>
    </row>
    <row r="16" spans="1:33" x14ac:dyDescent="0.2">
      <c r="A16" s="2">
        <v>47</v>
      </c>
      <c r="B16" t="s">
        <v>11</v>
      </c>
      <c r="C16" s="1">
        <v>25403</v>
      </c>
      <c r="D16" t="s">
        <v>39</v>
      </c>
      <c r="E16" t="s">
        <v>24</v>
      </c>
      <c r="G16">
        <v>16</v>
      </c>
      <c r="H16" t="s">
        <v>26</v>
      </c>
      <c r="I16" s="12">
        <f t="array" ref="I16">IF(E16:E44="jornalero",F16:F44*T$1,G16:G44*T$2)</f>
        <v>4000</v>
      </c>
      <c r="J16" s="8">
        <f t="shared" si="0"/>
        <v>0</v>
      </c>
      <c r="K16" s="12">
        <f t="shared" si="1"/>
        <v>4000</v>
      </c>
      <c r="L16" s="8">
        <f t="shared" si="2"/>
        <v>0.13</v>
      </c>
      <c r="M16" s="8">
        <f t="shared" si="3"/>
        <v>0.03</v>
      </c>
      <c r="N16" s="12">
        <f t="shared" si="4"/>
        <v>640</v>
      </c>
      <c r="O16" s="12">
        <f t="shared" si="5"/>
        <v>3360</v>
      </c>
      <c r="P16" s="13">
        <f t="shared" ca="1" si="6"/>
        <v>200</v>
      </c>
      <c r="Q16" s="14">
        <f t="shared" ca="1" si="7"/>
        <v>50</v>
      </c>
      <c r="R16">
        <f t="shared" si="8"/>
        <v>300</v>
      </c>
    </row>
    <row r="17" spans="1:18" x14ac:dyDescent="0.2">
      <c r="A17" s="2">
        <v>52</v>
      </c>
      <c r="B17" t="s">
        <v>12</v>
      </c>
      <c r="C17" s="1">
        <v>18115</v>
      </c>
      <c r="D17" t="s">
        <v>39</v>
      </c>
      <c r="E17" t="s">
        <v>24</v>
      </c>
      <c r="G17">
        <v>185</v>
      </c>
      <c r="H17" t="s">
        <v>47</v>
      </c>
      <c r="I17" s="12">
        <f t="array" ref="I17">IF(E17:E45="jornalero",F17:F45*T$1,G17:G45*T$2)</f>
        <v>46250</v>
      </c>
      <c r="J17" s="8">
        <f t="shared" si="0"/>
        <v>0.05</v>
      </c>
      <c r="K17" s="12">
        <f t="shared" si="1"/>
        <v>48562.5</v>
      </c>
      <c r="L17" s="8">
        <f t="shared" si="2"/>
        <v>0.09</v>
      </c>
      <c r="M17" s="8">
        <f t="shared" si="3"/>
        <v>0.09</v>
      </c>
      <c r="N17" s="12">
        <f t="shared" si="4"/>
        <v>8741.25</v>
      </c>
      <c r="O17" s="12">
        <f t="shared" si="5"/>
        <v>39821.25</v>
      </c>
      <c r="P17" s="13">
        <f t="shared" ca="1" si="6"/>
        <v>200</v>
      </c>
      <c r="Q17" s="14">
        <f t="shared" ca="1" si="7"/>
        <v>70</v>
      </c>
      <c r="R17">
        <f t="shared" si="8"/>
        <v>0</v>
      </c>
    </row>
    <row r="18" spans="1:18" x14ac:dyDescent="0.2">
      <c r="A18" s="2">
        <v>57</v>
      </c>
      <c r="B18" t="s">
        <v>13</v>
      </c>
      <c r="C18" s="1">
        <v>21576</v>
      </c>
      <c r="D18" t="s">
        <v>39</v>
      </c>
      <c r="E18" t="s">
        <v>32</v>
      </c>
      <c r="F18">
        <v>450</v>
      </c>
      <c r="H18" t="s">
        <v>45</v>
      </c>
      <c r="I18" s="12">
        <f t="array" ref="I18">IF(E18:E46="jornalero",F18:F46*T$1,G18:G46*T$2)</f>
        <v>11250</v>
      </c>
      <c r="J18" s="8">
        <f t="shared" si="0"/>
        <v>0.15</v>
      </c>
      <c r="K18" s="12">
        <f t="shared" si="1"/>
        <v>12937.5</v>
      </c>
      <c r="L18" s="8">
        <f t="shared" si="2"/>
        <v>0.09</v>
      </c>
      <c r="M18" s="8">
        <f t="shared" si="3"/>
        <v>0.09</v>
      </c>
      <c r="N18" s="12">
        <f t="shared" si="4"/>
        <v>2328.75</v>
      </c>
      <c r="O18" s="12">
        <f t="shared" si="5"/>
        <v>10608.75</v>
      </c>
      <c r="P18" s="13">
        <f t="shared" ca="1" si="6"/>
        <v>200</v>
      </c>
      <c r="Q18" s="14">
        <f t="shared" ca="1" si="7"/>
        <v>60</v>
      </c>
      <c r="R18">
        <f t="shared" si="8"/>
        <v>0</v>
      </c>
    </row>
    <row r="19" spans="1:18" x14ac:dyDescent="0.2">
      <c r="A19" s="2">
        <v>59</v>
      </c>
      <c r="B19" t="s">
        <v>52</v>
      </c>
      <c r="C19" s="1">
        <v>25262</v>
      </c>
      <c r="D19" t="s">
        <v>38</v>
      </c>
      <c r="E19" t="s">
        <v>24</v>
      </c>
      <c r="G19">
        <v>26</v>
      </c>
      <c r="H19" t="s">
        <v>25</v>
      </c>
      <c r="I19" s="12">
        <f t="array" ref="I19">IF(E19:E47="jornalero",F19:F47*T$1,G19:G47*T$2)</f>
        <v>6500</v>
      </c>
      <c r="J19" s="8">
        <f t="shared" si="0"/>
        <v>0.05</v>
      </c>
      <c r="K19" s="12">
        <f t="shared" si="1"/>
        <v>6825</v>
      </c>
      <c r="L19" s="8">
        <f t="shared" si="2"/>
        <v>0.06</v>
      </c>
      <c r="M19" s="8">
        <f t="shared" si="3"/>
        <v>0.06</v>
      </c>
      <c r="N19" s="12">
        <f t="shared" si="4"/>
        <v>819</v>
      </c>
      <c r="O19" s="12">
        <f t="shared" si="5"/>
        <v>6006</v>
      </c>
      <c r="P19" s="13">
        <f t="shared" ca="1" si="6"/>
        <v>200</v>
      </c>
      <c r="Q19" s="14">
        <f t="shared" ca="1" si="7"/>
        <v>50</v>
      </c>
      <c r="R19">
        <f t="shared" si="8"/>
        <v>100</v>
      </c>
    </row>
    <row r="20" spans="1:18" x14ac:dyDescent="0.2">
      <c r="A20" s="2">
        <v>61</v>
      </c>
      <c r="B20" t="s">
        <v>14</v>
      </c>
      <c r="C20" s="1">
        <v>28145</v>
      </c>
      <c r="D20" t="s">
        <v>37</v>
      </c>
      <c r="E20" t="s">
        <v>24</v>
      </c>
      <c r="G20">
        <v>15</v>
      </c>
      <c r="H20" t="s">
        <v>47</v>
      </c>
      <c r="I20" s="12">
        <f t="array" ref="I20">IF(E20:E48="jornalero",F20:F48*T$1,G20:G48*T$2)</f>
        <v>3750</v>
      </c>
      <c r="J20" s="8">
        <f t="shared" si="0"/>
        <v>0</v>
      </c>
      <c r="K20" s="12">
        <f t="shared" si="1"/>
        <v>3750</v>
      </c>
      <c r="L20" s="8">
        <f t="shared" si="2"/>
        <v>0.13</v>
      </c>
      <c r="M20" s="8">
        <f t="shared" si="3"/>
        <v>0.03</v>
      </c>
      <c r="N20" s="12">
        <f t="shared" si="4"/>
        <v>600</v>
      </c>
      <c r="O20" s="12">
        <f t="shared" si="5"/>
        <v>3150</v>
      </c>
      <c r="P20" s="13">
        <f t="shared" ca="1" si="6"/>
        <v>200</v>
      </c>
      <c r="Q20" s="14">
        <f t="shared" ca="1" si="7"/>
        <v>42</v>
      </c>
      <c r="R20">
        <f t="shared" si="8"/>
        <v>300</v>
      </c>
    </row>
    <row r="21" spans="1:18" x14ac:dyDescent="0.2">
      <c r="A21" s="2">
        <v>69</v>
      </c>
      <c r="B21" t="s">
        <v>15</v>
      </c>
      <c r="C21" s="1">
        <v>25086</v>
      </c>
      <c r="D21" t="s">
        <v>38</v>
      </c>
      <c r="E21" t="s">
        <v>24</v>
      </c>
      <c r="G21">
        <v>20</v>
      </c>
      <c r="H21" t="s">
        <v>45</v>
      </c>
      <c r="I21" s="12">
        <f t="array" ref="I21">IF(E21:E49="jornalero",F21:F49*T$1,G21:G49*T$2)</f>
        <v>5000</v>
      </c>
      <c r="J21" s="8">
        <f t="shared" si="0"/>
        <v>0.15</v>
      </c>
      <c r="K21" s="12">
        <f t="shared" si="1"/>
        <v>5750</v>
      </c>
      <c r="L21" s="8">
        <f t="shared" si="2"/>
        <v>0.06</v>
      </c>
      <c r="M21" s="8">
        <f t="shared" si="3"/>
        <v>0.06</v>
      </c>
      <c r="N21" s="12">
        <f t="shared" si="4"/>
        <v>690</v>
      </c>
      <c r="O21" s="12">
        <f t="shared" si="5"/>
        <v>5060</v>
      </c>
      <c r="P21" s="13">
        <f t="shared" ca="1" si="6"/>
        <v>200</v>
      </c>
      <c r="Q21" s="14">
        <f t="shared" ca="1" si="7"/>
        <v>51</v>
      </c>
      <c r="R21">
        <f t="shared" si="8"/>
        <v>100</v>
      </c>
    </row>
    <row r="22" spans="1:18" x14ac:dyDescent="0.2">
      <c r="A22" s="2">
        <v>72</v>
      </c>
      <c r="B22" t="s">
        <v>53</v>
      </c>
      <c r="C22" s="1">
        <v>26793</v>
      </c>
      <c r="D22" t="s">
        <v>39</v>
      </c>
      <c r="E22" t="s">
        <v>32</v>
      </c>
      <c r="F22">
        <v>120</v>
      </c>
      <c r="H22" t="s">
        <v>46</v>
      </c>
      <c r="I22" s="12">
        <f t="array" ref="I22">IF(E22:E50="jornalero",F22:F50*T$1,G22:G50*T$2)</f>
        <v>3000</v>
      </c>
      <c r="J22" s="8">
        <f t="shared" si="0"/>
        <v>0.15</v>
      </c>
      <c r="K22" s="12">
        <f t="shared" si="1"/>
        <v>3450</v>
      </c>
      <c r="L22" s="8">
        <f t="shared" si="2"/>
        <v>0.13</v>
      </c>
      <c r="M22" s="8">
        <f t="shared" si="3"/>
        <v>0.03</v>
      </c>
      <c r="N22" s="12">
        <f t="shared" si="4"/>
        <v>552</v>
      </c>
      <c r="O22" s="12">
        <f t="shared" si="5"/>
        <v>2898</v>
      </c>
      <c r="P22" s="13">
        <f t="shared" ca="1" si="6"/>
        <v>200</v>
      </c>
      <c r="Q22" s="14">
        <f t="shared" ca="1" si="7"/>
        <v>46</v>
      </c>
      <c r="R22">
        <f t="shared" si="8"/>
        <v>300</v>
      </c>
    </row>
    <row r="23" spans="1:18" x14ac:dyDescent="0.2">
      <c r="A23" s="2">
        <v>78</v>
      </c>
      <c r="B23" t="s">
        <v>54</v>
      </c>
      <c r="C23" s="1">
        <v>29467</v>
      </c>
      <c r="D23" t="s">
        <v>37</v>
      </c>
      <c r="E23" t="s">
        <v>24</v>
      </c>
      <c r="G23">
        <v>22</v>
      </c>
      <c r="H23" t="s">
        <v>26</v>
      </c>
      <c r="I23" s="12">
        <f t="array" ref="I23">IF(E23:E51="jornalero",F23:F51*T$1,G23:G51*T$2)</f>
        <v>5500</v>
      </c>
      <c r="J23" s="8">
        <f t="shared" si="0"/>
        <v>0.05</v>
      </c>
      <c r="K23" s="12">
        <f t="shared" si="1"/>
        <v>5775</v>
      </c>
      <c r="L23" s="8">
        <f t="shared" si="2"/>
        <v>0.06</v>
      </c>
      <c r="M23" s="8">
        <f t="shared" si="3"/>
        <v>0.06</v>
      </c>
      <c r="N23" s="12">
        <f t="shared" si="4"/>
        <v>693</v>
      </c>
      <c r="O23" s="12">
        <f t="shared" si="5"/>
        <v>5082</v>
      </c>
      <c r="P23" s="13">
        <f t="shared" ca="1" si="6"/>
        <v>100</v>
      </c>
      <c r="Q23" s="14">
        <f t="shared" ca="1" si="7"/>
        <v>39</v>
      </c>
      <c r="R23">
        <f t="shared" si="8"/>
        <v>100</v>
      </c>
    </row>
    <row r="24" spans="1:18" x14ac:dyDescent="0.2">
      <c r="A24" s="2">
        <v>81</v>
      </c>
      <c r="B24" t="s">
        <v>16</v>
      </c>
      <c r="C24" s="1">
        <v>25152</v>
      </c>
      <c r="D24" t="s">
        <v>37</v>
      </c>
      <c r="E24" t="s">
        <v>24</v>
      </c>
      <c r="G24">
        <v>22</v>
      </c>
      <c r="H24" t="s">
        <v>45</v>
      </c>
      <c r="I24" s="12">
        <f t="array" ref="I24">IF(E24:E52="jornalero",F24:F52*T$1,G24:G52*T$2)</f>
        <v>5500</v>
      </c>
      <c r="J24" s="8">
        <f t="shared" si="0"/>
        <v>0.15</v>
      </c>
      <c r="K24" s="12">
        <f t="shared" si="1"/>
        <v>6325</v>
      </c>
      <c r="L24" s="8">
        <f t="shared" si="2"/>
        <v>0.06</v>
      </c>
      <c r="M24" s="8">
        <f t="shared" si="3"/>
        <v>0.06</v>
      </c>
      <c r="N24" s="12">
        <f t="shared" si="4"/>
        <v>759</v>
      </c>
      <c r="O24" s="12">
        <f t="shared" si="5"/>
        <v>5566</v>
      </c>
      <c r="P24" s="13">
        <f t="shared" ca="1" si="6"/>
        <v>200</v>
      </c>
      <c r="Q24" s="14">
        <f t="shared" ca="1" si="7"/>
        <v>51</v>
      </c>
      <c r="R24">
        <f t="shared" si="8"/>
        <v>100</v>
      </c>
    </row>
    <row r="25" spans="1:18" x14ac:dyDescent="0.2">
      <c r="A25" s="2">
        <v>84</v>
      </c>
      <c r="B25" t="s">
        <v>17</v>
      </c>
      <c r="C25" s="1">
        <v>22134</v>
      </c>
      <c r="D25" t="s">
        <v>58</v>
      </c>
      <c r="E25" t="s">
        <v>32</v>
      </c>
      <c r="F25">
        <v>176</v>
      </c>
      <c r="H25" t="s">
        <v>45</v>
      </c>
      <c r="I25" s="12">
        <f t="array" ref="I25">IF(E25:E53="jornalero",F25:F53*T$1,G25:G53*T$2)</f>
        <v>4400</v>
      </c>
      <c r="J25" s="8">
        <f t="shared" si="0"/>
        <v>0.15</v>
      </c>
      <c r="K25" s="12">
        <f t="shared" si="1"/>
        <v>5060</v>
      </c>
      <c r="L25" s="8">
        <f t="shared" si="2"/>
        <v>0.06</v>
      </c>
      <c r="M25" s="8">
        <f t="shared" si="3"/>
        <v>0.06</v>
      </c>
      <c r="N25" s="12">
        <f t="shared" si="4"/>
        <v>607.19999999999993</v>
      </c>
      <c r="O25" s="12">
        <f t="shared" si="5"/>
        <v>4452.8</v>
      </c>
      <c r="P25" s="13">
        <f t="shared" ca="1" si="6"/>
        <v>150</v>
      </c>
      <c r="Q25" s="14">
        <f t="shared" ca="1" si="7"/>
        <v>59</v>
      </c>
      <c r="R25">
        <f t="shared" si="8"/>
        <v>300</v>
      </c>
    </row>
    <row r="26" spans="1:18" x14ac:dyDescent="0.2">
      <c r="A26" s="2">
        <v>85</v>
      </c>
      <c r="B26" t="s">
        <v>18</v>
      </c>
      <c r="C26" s="1">
        <v>28851</v>
      </c>
      <c r="D26" t="s">
        <v>37</v>
      </c>
      <c r="E26" t="s">
        <v>32</v>
      </c>
      <c r="F26">
        <v>168</v>
      </c>
      <c r="H26" t="s">
        <v>45</v>
      </c>
      <c r="I26" s="12">
        <f t="array" ref="I26">IF(E26:E54="jornalero",F26:F54*T$1,G26:G54*T$2)</f>
        <v>4200</v>
      </c>
      <c r="J26" s="8">
        <f t="shared" si="0"/>
        <v>0.15</v>
      </c>
      <c r="K26" s="12">
        <f t="shared" si="1"/>
        <v>4830</v>
      </c>
      <c r="L26" s="8">
        <f t="shared" si="2"/>
        <v>0.06</v>
      </c>
      <c r="M26" s="8">
        <f t="shared" si="3"/>
        <v>0.06</v>
      </c>
      <c r="N26" s="12">
        <f t="shared" si="4"/>
        <v>579.6</v>
      </c>
      <c r="O26" s="12">
        <f t="shared" si="5"/>
        <v>4250.3999999999996</v>
      </c>
      <c r="P26" s="13">
        <f t="shared" ca="1" si="6"/>
        <v>200</v>
      </c>
      <c r="Q26" s="14">
        <f t="shared" ca="1" si="7"/>
        <v>41</v>
      </c>
      <c r="R26">
        <f t="shared" si="8"/>
        <v>300</v>
      </c>
    </row>
    <row r="27" spans="1:18" x14ac:dyDescent="0.2">
      <c r="A27" s="2">
        <v>86</v>
      </c>
      <c r="B27" t="s">
        <v>56</v>
      </c>
      <c r="C27" s="1">
        <v>29957</v>
      </c>
      <c r="D27" t="s">
        <v>39</v>
      </c>
      <c r="E27" t="s">
        <v>24</v>
      </c>
      <c r="G27">
        <v>19</v>
      </c>
      <c r="H27" t="s">
        <v>25</v>
      </c>
      <c r="I27" s="12">
        <f t="array" ref="I27">IF(E27:E55="jornalero",F27:F55*T$1,G27:G55*T$2)</f>
        <v>4750</v>
      </c>
      <c r="J27" s="8">
        <f t="shared" si="0"/>
        <v>0</v>
      </c>
      <c r="K27" s="12">
        <f t="shared" si="1"/>
        <v>4750</v>
      </c>
      <c r="L27" s="8">
        <f t="shared" si="2"/>
        <v>0.06</v>
      </c>
      <c r="M27" s="8">
        <f t="shared" si="3"/>
        <v>0.06</v>
      </c>
      <c r="N27" s="12">
        <f t="shared" si="4"/>
        <v>570</v>
      </c>
      <c r="O27" s="12">
        <f t="shared" si="5"/>
        <v>4180</v>
      </c>
      <c r="P27" s="13">
        <f t="shared" ca="1" si="6"/>
        <v>100</v>
      </c>
      <c r="Q27" s="14">
        <f t="shared" ca="1" si="7"/>
        <v>37</v>
      </c>
      <c r="R27">
        <f t="shared" si="8"/>
        <v>300</v>
      </c>
    </row>
    <row r="28" spans="1:18" x14ac:dyDescent="0.2">
      <c r="A28" s="2">
        <v>95</v>
      </c>
      <c r="B28" t="s">
        <v>55</v>
      </c>
      <c r="C28" s="1">
        <v>27915</v>
      </c>
      <c r="D28" t="s">
        <v>39</v>
      </c>
      <c r="E28" t="s">
        <v>24</v>
      </c>
      <c r="G28">
        <v>10</v>
      </c>
      <c r="H28" t="s">
        <v>45</v>
      </c>
      <c r="I28" s="12">
        <f t="array" ref="I28">IF(E28:E56="jornalero",F28:F56*T$1,G28:G56*T$2)</f>
        <v>2500</v>
      </c>
      <c r="J28" s="8">
        <f t="shared" si="0"/>
        <v>0.15</v>
      </c>
      <c r="K28" s="12">
        <f t="shared" si="1"/>
        <v>2875</v>
      </c>
      <c r="L28" s="8">
        <f t="shared" si="2"/>
        <v>0.13</v>
      </c>
      <c r="M28" s="8">
        <f t="shared" si="3"/>
        <v>0.03</v>
      </c>
      <c r="N28" s="12">
        <f t="shared" si="4"/>
        <v>460</v>
      </c>
      <c r="O28" s="12">
        <f t="shared" si="5"/>
        <v>2415</v>
      </c>
      <c r="P28" s="13">
        <f t="shared" ca="1" si="6"/>
        <v>200</v>
      </c>
      <c r="Q28" s="14">
        <f t="shared" ca="1" si="7"/>
        <v>43</v>
      </c>
      <c r="R28">
        <f t="shared" si="8"/>
        <v>300</v>
      </c>
    </row>
    <row r="29" spans="1:18" x14ac:dyDescent="0.2">
      <c r="A29" s="2">
        <v>98</v>
      </c>
      <c r="B29" t="s">
        <v>19</v>
      </c>
      <c r="C29" s="1">
        <v>25348</v>
      </c>
      <c r="D29" t="s">
        <v>37</v>
      </c>
      <c r="E29" t="s">
        <v>24</v>
      </c>
      <c r="G29">
        <v>21</v>
      </c>
      <c r="H29" t="s">
        <v>46</v>
      </c>
      <c r="I29" s="12">
        <f t="array" ref="I29">IF(E29:E57="jornalero",F29:F57*T$1,G29:G57*T$2)</f>
        <v>5250</v>
      </c>
      <c r="J29" s="8">
        <f t="shared" si="0"/>
        <v>0.15</v>
      </c>
      <c r="K29" s="12">
        <f t="shared" si="1"/>
        <v>6037.5</v>
      </c>
      <c r="L29" s="8">
        <f t="shared" si="2"/>
        <v>0.06</v>
      </c>
      <c r="M29" s="8">
        <f t="shared" si="3"/>
        <v>0.06</v>
      </c>
      <c r="N29" s="12">
        <f t="shared" si="4"/>
        <v>724.5</v>
      </c>
      <c r="O29" s="12">
        <f t="shared" si="5"/>
        <v>5313</v>
      </c>
      <c r="P29" s="13">
        <f t="shared" ca="1" si="6"/>
        <v>200</v>
      </c>
      <c r="Q29" s="14">
        <f t="shared" ca="1" si="7"/>
        <v>50</v>
      </c>
      <c r="R29">
        <f t="shared" si="8"/>
        <v>100</v>
      </c>
    </row>
    <row r="30" spans="1:18" x14ac:dyDescent="0.2">
      <c r="A30" s="2">
        <v>105</v>
      </c>
      <c r="B30" t="s">
        <v>20</v>
      </c>
      <c r="C30" s="1">
        <v>27502</v>
      </c>
      <c r="D30" t="s">
        <v>58</v>
      </c>
      <c r="E30" t="s">
        <v>32</v>
      </c>
      <c r="F30">
        <v>265</v>
      </c>
      <c r="H30" t="s">
        <v>45</v>
      </c>
      <c r="I30" s="12">
        <f t="array" ref="I30">IF(E30:E58="jornalero",F30:F58*T$1,G30:G58*T$2)</f>
        <v>6625</v>
      </c>
      <c r="J30" s="8">
        <f t="shared" si="0"/>
        <v>0.15</v>
      </c>
      <c r="K30" s="12">
        <f t="shared" si="1"/>
        <v>7618.75</v>
      </c>
      <c r="L30" s="8">
        <f t="shared" si="2"/>
        <v>0.06</v>
      </c>
      <c r="M30" s="8">
        <f t="shared" si="3"/>
        <v>0.06</v>
      </c>
      <c r="N30" s="12">
        <f t="shared" si="4"/>
        <v>914.25</v>
      </c>
      <c r="O30" s="12">
        <f t="shared" si="5"/>
        <v>6704.5</v>
      </c>
      <c r="P30" s="13">
        <f t="shared" ca="1" si="6"/>
        <v>150</v>
      </c>
      <c r="Q30" s="14">
        <f t="shared" ca="1" si="7"/>
        <v>44</v>
      </c>
      <c r="R30">
        <f t="shared" si="8"/>
        <v>200</v>
      </c>
    </row>
    <row r="31" spans="1:18" x14ac:dyDescent="0.2">
      <c r="A31" s="2">
        <v>113</v>
      </c>
      <c r="B31" t="s">
        <v>21</v>
      </c>
      <c r="C31" s="1">
        <v>29950</v>
      </c>
      <c r="D31" t="s">
        <v>39</v>
      </c>
      <c r="E31" t="s">
        <v>24</v>
      </c>
      <c r="G31">
        <v>22</v>
      </c>
      <c r="H31" t="s">
        <v>25</v>
      </c>
      <c r="I31" s="12">
        <f t="array" ref="I31">IF(E31:E59="jornalero",F31:F59*T$1,G31:G59*T$2)</f>
        <v>5500</v>
      </c>
      <c r="J31" s="8">
        <f t="shared" si="0"/>
        <v>0.05</v>
      </c>
      <c r="K31" s="12">
        <f t="shared" si="1"/>
        <v>5775</v>
      </c>
      <c r="L31" s="8">
        <f t="shared" si="2"/>
        <v>0.06</v>
      </c>
      <c r="M31" s="8">
        <f t="shared" si="3"/>
        <v>0.06</v>
      </c>
      <c r="N31" s="12">
        <f t="shared" si="4"/>
        <v>693</v>
      </c>
      <c r="O31" s="12">
        <f t="shared" si="5"/>
        <v>5082</v>
      </c>
      <c r="P31" s="13">
        <f t="shared" ca="1" si="6"/>
        <v>100</v>
      </c>
      <c r="Q31" s="14">
        <f t="shared" ca="1" si="7"/>
        <v>38</v>
      </c>
      <c r="R31">
        <f t="shared" si="8"/>
        <v>100</v>
      </c>
    </row>
    <row r="32" spans="1:18" x14ac:dyDescent="0.2">
      <c r="A32" s="2">
        <v>123</v>
      </c>
      <c r="B32" t="s">
        <v>22</v>
      </c>
      <c r="C32" s="1">
        <v>16543</v>
      </c>
      <c r="D32" t="s">
        <v>38</v>
      </c>
      <c r="E32" t="s">
        <v>24</v>
      </c>
      <c r="G32">
        <v>22</v>
      </c>
      <c r="H32" t="s">
        <v>45</v>
      </c>
      <c r="I32" s="12">
        <f t="array" ref="I32">IF(E32:E60="jornalero",F32:F60*T$1,G32:G60*T$2)</f>
        <v>5500</v>
      </c>
      <c r="J32" s="8">
        <f t="shared" si="0"/>
        <v>0.15</v>
      </c>
      <c r="K32" s="12">
        <f t="shared" si="1"/>
        <v>6325</v>
      </c>
      <c r="L32" s="8">
        <f t="shared" si="2"/>
        <v>0.06</v>
      </c>
      <c r="M32" s="8">
        <f t="shared" si="3"/>
        <v>0.06</v>
      </c>
      <c r="N32" s="12">
        <f t="shared" si="4"/>
        <v>759</v>
      </c>
      <c r="O32" s="12">
        <f t="shared" si="5"/>
        <v>5566</v>
      </c>
      <c r="P32" s="13">
        <f t="shared" ca="1" si="6"/>
        <v>200</v>
      </c>
      <c r="Q32" s="14">
        <f t="shared" ca="1" si="7"/>
        <v>74</v>
      </c>
      <c r="R32">
        <f t="shared" si="8"/>
        <v>100</v>
      </c>
    </row>
    <row r="34" spans="3:16" x14ac:dyDescent="0.2">
      <c r="C34" s="1"/>
    </row>
    <row r="35" spans="3:16" x14ac:dyDescent="0.2">
      <c r="C35" s="1"/>
    </row>
    <row r="38" spans="3:16" x14ac:dyDescent="0.2">
      <c r="P38" s="11"/>
    </row>
  </sheetData>
  <autoFilter ref="A3:AG32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>CODICEN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en Informatica</dc:creator>
  <cp:lastModifiedBy>AndresRamos</cp:lastModifiedBy>
  <dcterms:created xsi:type="dcterms:W3CDTF">2001-06-11T13:42:02Z</dcterms:created>
  <dcterms:modified xsi:type="dcterms:W3CDTF">2019-11-08T10:14:06Z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ebb5a172-ea49-4e1c-b457-90893760b41e</vt:lpwstr>
  </property>
</Properties>
</file>