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sRamos\Documents\poo\m1\u1\examen\"/>
    </mc:Choice>
  </mc:AlternateContent>
  <bookViews>
    <workbookView xWindow="0" yWindow="0" windowWidth="10815" windowHeight="8085" activeTab="2"/>
  </bookViews>
  <sheets>
    <sheet name="Principal" sheetId="1" r:id="rId1"/>
    <sheet name="Resúmenes" sheetId="2" r:id="rId2"/>
    <sheet name="Tablas dinámicas" sheetId="3" r:id="rId3"/>
  </sheets>
  <definedNames>
    <definedName name="clase">Resúmenes!$A$4:$A$6</definedName>
    <definedName name="cuotadiaria">Principal!$C$4:$C$7</definedName>
    <definedName name="diapendiente">Principal!$D$11:$D$22</definedName>
    <definedName name="importependiente">Principal!$E$11:$E$22</definedName>
    <definedName name="importespendientes">Resúmenes!$C$4:$C$6</definedName>
    <definedName name="m2ocupante">Principal!$F$11:$F$22</definedName>
    <definedName name="m2parcela">Principal!$B$4:$B$7</definedName>
    <definedName name="ocupantes">Principal!$C$11:$C$22</definedName>
    <definedName name="principal">Principal!$A$11:$G$22</definedName>
    <definedName name="tamaño">Resúmenes!$E$4:$E$7</definedName>
    <definedName name="tamaño2">Resúmenes!$A$10:$A$13</definedName>
    <definedName name="tipoparcela">Principal!$B$11:$B$22</definedName>
    <definedName name="valores">Principal!$A$4:$C$7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B12" i="2"/>
  <c r="B13" i="2"/>
  <c r="B10" i="2"/>
  <c r="E11" i="2"/>
  <c r="F5" i="2"/>
  <c r="F6" i="2"/>
  <c r="F7" i="2"/>
  <c r="F4" i="2"/>
  <c r="B5" i="2"/>
  <c r="B6" i="2"/>
  <c r="B4" i="2"/>
  <c r="C5" i="2"/>
  <c r="C6" i="2"/>
  <c r="C4" i="2"/>
  <c r="G12" i="1"/>
  <c r="G13" i="1"/>
  <c r="G14" i="1"/>
  <c r="G15" i="1"/>
  <c r="G16" i="1"/>
  <c r="G17" i="1"/>
  <c r="G18" i="1"/>
  <c r="G19" i="1"/>
  <c r="G20" i="1"/>
  <c r="G21" i="1"/>
  <c r="G22" i="1"/>
  <c r="G11" i="1"/>
  <c r="F12" i="1"/>
  <c r="F13" i="1"/>
  <c r="F14" i="1"/>
  <c r="F15" i="1"/>
  <c r="F16" i="1"/>
  <c r="F17" i="1"/>
  <c r="F18" i="1"/>
  <c r="F19" i="1"/>
  <c r="F20" i="1"/>
  <c r="F21" i="1"/>
  <c r="F22" i="1"/>
  <c r="F11" i="1"/>
  <c r="E12" i="1"/>
  <c r="E13" i="1"/>
  <c r="E14" i="1"/>
  <c r="E15" i="1"/>
  <c r="E16" i="1"/>
  <c r="E17" i="1"/>
  <c r="E18" i="1"/>
  <c r="E19" i="1"/>
  <c r="E20" i="1"/>
  <c r="E21" i="1"/>
  <c r="E22" i="1"/>
  <c r="E11" i="1"/>
  <c r="E15" i="2" l="1"/>
</calcChain>
</file>

<file path=xl/sharedStrings.xml><?xml version="1.0" encoding="utf-8"?>
<sst xmlns="http://schemas.openxmlformats.org/spreadsheetml/2006/main" count="84" uniqueCount="29">
  <si>
    <t>Camping Familiar "El Pinar"</t>
  </si>
  <si>
    <t>Tipo de Parcela</t>
  </si>
  <si>
    <t>Cuota Diaria</t>
  </si>
  <si>
    <t>Pequeña</t>
  </si>
  <si>
    <t>Mediana</t>
  </si>
  <si>
    <t>Grande</t>
  </si>
  <si>
    <t>Extra</t>
  </si>
  <si>
    <t>Tipo Alojamiento</t>
  </si>
  <si>
    <t>Tipo Parcela</t>
  </si>
  <si>
    <t>Ocupantes</t>
  </si>
  <si>
    <t>Dias pendientes de pago</t>
  </si>
  <si>
    <t>Importe Pendiente</t>
  </si>
  <si>
    <t>M2 por ocupante</t>
  </si>
  <si>
    <t>Importe pendiente por ocupante</t>
  </si>
  <si>
    <t>Tienda</t>
  </si>
  <si>
    <t>Bungalow</t>
  </si>
  <si>
    <t>Caravana</t>
  </si>
  <si>
    <t>Cuotas pendientes</t>
  </si>
  <si>
    <t>Importes pendientes</t>
  </si>
  <si>
    <t>Importes pendientes de pago por tamaño de parcela</t>
  </si>
  <si>
    <t>Deuda por tamaño de parcela para cada ocupante</t>
  </si>
  <si>
    <t>Deuda más alta</t>
  </si>
  <si>
    <t>Tipo de alojamiento con más deuda</t>
  </si>
  <si>
    <t>Etiquetas de fila</t>
  </si>
  <si>
    <t>Total general</t>
  </si>
  <si>
    <t>Suma de Ocupantes</t>
  </si>
  <si>
    <t>Suma de Dias pendientes de pago</t>
  </si>
  <si>
    <t>(Todas)</t>
  </si>
  <si>
    <t>Suma de Importe 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</si>
</sst>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\ &quot;M2&quot;"/>
    <numFmt numFmtId="165" formatCode="#,##0.00\ &quot;€&quot;"/>
  </numFmts>
  <fonts count="3" x14ac:knownFonts="1">
    <font>
      <sz val="11"/>
      <color theme="1"/>
      <name val="Calibri"/>
      <family val="2"/>
      <scheme val="minor"/>
    </font>
    <font>
      <sz val="16"/>
      <color theme="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2" xfId="0" applyBorder="1"/>
    <xf numFmtId="0" fontId="2" fillId="0" borderId="0" xfId="0" applyFont="1"/>
    <xf numFmtId="0" fontId="2" fillId="0" borderId="8" xfId="0" applyFont="1" applyBorder="1"/>
    <xf numFmtId="0" fontId="2" fillId="0" borderId="1" xfId="0" applyFont="1" applyBorder="1"/>
    <xf numFmtId="0" fontId="2" fillId="0" borderId="3" xfId="0" applyFont="1" applyBorder="1"/>
    <xf numFmtId="164" fontId="2" fillId="0" borderId="0" xfId="0" applyNumberFormat="1" applyFont="1" applyBorder="1"/>
    <xf numFmtId="164" fontId="2" fillId="0" borderId="4" xfId="0" applyNumberFormat="1" applyFont="1" applyBorder="1"/>
    <xf numFmtId="165" fontId="2" fillId="0" borderId="2" xfId="0" applyNumberFormat="1" applyFont="1" applyBorder="1"/>
    <xf numFmtId="165" fontId="2" fillId="0" borderId="5" xfId="0" applyNumberFormat="1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65" fontId="2" fillId="0" borderId="19" xfId="0" applyNumberFormat="1" applyFont="1" applyBorder="1"/>
    <xf numFmtId="165" fontId="2" fillId="0" borderId="16" xfId="0" applyNumberFormat="1" applyFont="1" applyBorder="1"/>
    <xf numFmtId="2" fontId="2" fillId="0" borderId="19" xfId="0" applyNumberFormat="1" applyFont="1" applyBorder="1"/>
    <xf numFmtId="2" fontId="2" fillId="0" borderId="16" xfId="0" applyNumberFormat="1" applyFont="1" applyBorder="1"/>
    <xf numFmtId="165" fontId="2" fillId="0" borderId="20" xfId="0" applyNumberFormat="1" applyFont="1" applyBorder="1"/>
    <xf numFmtId="165" fontId="2" fillId="0" borderId="17" xfId="0" applyNumberFormat="1" applyFont="1" applyBorder="1"/>
    <xf numFmtId="0" fontId="0" fillId="0" borderId="9" xfId="0" applyBorder="1"/>
    <xf numFmtId="0" fontId="0" fillId="0" borderId="19" xfId="0" applyBorder="1"/>
    <xf numFmtId="0" fontId="0" fillId="0" borderId="12" xfId="0" applyBorder="1"/>
    <xf numFmtId="0" fontId="0" fillId="0" borderId="15" xfId="0" applyBorder="1"/>
    <xf numFmtId="0" fontId="0" fillId="0" borderId="8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2" fillId="0" borderId="9" xfId="0" applyFont="1" applyBorder="1"/>
    <xf numFmtId="165" fontId="0" fillId="0" borderId="20" xfId="0" applyNumberFormat="1" applyBorder="1"/>
    <xf numFmtId="165" fontId="0" fillId="0" borderId="14" xfId="0" applyNumberFormat="1" applyBorder="1"/>
    <xf numFmtId="165" fontId="0" fillId="0" borderId="17" xfId="0" applyNumberFormat="1" applyBorder="1"/>
    <xf numFmtId="165" fontId="0" fillId="0" borderId="11" xfId="0" applyNumberFormat="1" applyBorder="1"/>
    <xf numFmtId="0" fontId="0" fillId="0" borderId="10" xfId="0" applyBorder="1"/>
    <xf numFmtId="0" fontId="0" fillId="0" borderId="24" xfId="0" applyBorder="1"/>
    <xf numFmtId="2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0" fontId="1" fillId="2" borderId="0" xfId="0" applyFont="1" applyFill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</cellXfs>
  <cellStyles count="1">
    <cellStyle name="Normal" xfId="0" builtinId="0"/>
  </cellStyles>
  <dxfs count="1">
    <dxf>
      <numFmt numFmtId="165" formatCode="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[excel20191122_Andres.xlsx]Tablas dinámicas!TablaDinámica4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dinámicas'!$B$19:$B$20</c:f>
              <c:strCache>
                <c:ptCount val="1"/>
                <c:pt idx="0">
                  <c:v>Bungalow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dinámicas'!$A$21:$A$25</c:f>
              <c:strCache>
                <c:ptCount val="4"/>
                <c:pt idx="0">
                  <c:v>Extra</c:v>
                </c:pt>
                <c:pt idx="1">
                  <c:v>Grande</c:v>
                </c:pt>
                <c:pt idx="2">
                  <c:v>Mediana</c:v>
                </c:pt>
                <c:pt idx="3">
                  <c:v>Pequeña</c:v>
                </c:pt>
              </c:strCache>
            </c:strRef>
          </c:cat>
          <c:val>
            <c:numRef>
              <c:f>'Tablas dinámicas'!$B$21:$B$25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C-48DE-88EF-5838682D5851}"/>
            </c:ext>
          </c:extLst>
        </c:ser>
        <c:ser>
          <c:idx val="1"/>
          <c:order val="1"/>
          <c:tx>
            <c:strRef>
              <c:f>'Tablas dinámicas'!$C$19:$C$20</c:f>
              <c:strCache>
                <c:ptCount val="1"/>
                <c:pt idx="0">
                  <c:v>Caravana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'Tablas dinámicas'!$A$21:$A$25</c:f>
              <c:strCache>
                <c:ptCount val="4"/>
                <c:pt idx="0">
                  <c:v>Extra</c:v>
                </c:pt>
                <c:pt idx="1">
                  <c:v>Grande</c:v>
                </c:pt>
                <c:pt idx="2">
                  <c:v>Mediana</c:v>
                </c:pt>
                <c:pt idx="3">
                  <c:v>Pequeña</c:v>
                </c:pt>
              </c:strCache>
            </c:strRef>
          </c:cat>
          <c:val>
            <c:numRef>
              <c:f>'Tablas dinámicas'!$C$21:$C$25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C-48DE-88EF-5838682D5851}"/>
            </c:ext>
          </c:extLst>
        </c:ser>
        <c:ser>
          <c:idx val="2"/>
          <c:order val="2"/>
          <c:tx>
            <c:strRef>
              <c:f>'Tablas dinámicas'!$D$19:$D$20</c:f>
              <c:strCache>
                <c:ptCount val="1"/>
                <c:pt idx="0">
                  <c:v>Tienda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'Tablas dinámicas'!$A$21:$A$25</c:f>
              <c:strCache>
                <c:ptCount val="4"/>
                <c:pt idx="0">
                  <c:v>Extra</c:v>
                </c:pt>
                <c:pt idx="1">
                  <c:v>Grande</c:v>
                </c:pt>
                <c:pt idx="2">
                  <c:v>Mediana</c:v>
                </c:pt>
                <c:pt idx="3">
                  <c:v>Pequeña</c:v>
                </c:pt>
              </c:strCache>
            </c:strRef>
          </c:cat>
          <c:val>
            <c:numRef>
              <c:f>'Tablas dinámicas'!$D$21:$D$25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C-48DE-88EF-5838682D5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466447"/>
        <c:axId val="657476431"/>
      </c:barChart>
      <c:catAx>
        <c:axId val="65746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7476431"/>
        <c:crosses val="autoZero"/>
        <c:auto val="1"/>
        <c:lblAlgn val="ctr"/>
        <c:lblOffset val="100"/>
        <c:noMultiLvlLbl val="0"/>
      </c:catAx>
      <c:valAx>
        <c:axId val="65747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746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mpings.net/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390525</xdr:colOff>
      <xdr:row>1</xdr:row>
      <xdr:rowOff>190499</xdr:rowOff>
    </xdr:from>
    <xdr:to>
      <xdr:col>6</xdr:col>
      <xdr:colOff>409575</xdr:colOff>
      <xdr:row>7</xdr:row>
      <xdr:rowOff>180975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38525" y="447674"/>
          <a:ext cx="1543050" cy="11620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223836</xdr:colOff>
      <xdr:row>10</xdr:row>
      <xdr:rowOff>180975</xdr:rowOff>
    </xdr:from>
    <xdr:to>
      <xdr:col>13</xdr:col>
      <xdr:colOff>390525</xdr:colOff>
      <xdr:row>28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sRamos" refreshedDate="43791.455993171294" createdVersion="6" refreshedVersion="6" minRefreshableVersion="3" recordCount="12">
  <cacheSource type="worksheet">
    <worksheetSource ref="A10:G22" sheet="Principal"/>
  </cacheSource>
  <cacheFields count="7">
    <cacheField name="Tipo Alojamiento" numFmtId="0">
      <sharedItems count="3">
        <s v="Tienda"/>
        <s v="Bungalow"/>
        <s v="Caravana"/>
      </sharedItems>
    </cacheField>
    <cacheField name="Tipo Parcela" numFmtId="0">
      <sharedItems count="4">
        <s v="Pequeña"/>
        <s v="Mediana"/>
        <s v="Grande"/>
        <s v="Extra"/>
      </sharedItems>
    </cacheField>
    <cacheField name="Ocupantes" numFmtId="0">
      <sharedItems containsSemiMixedTypes="0" containsString="0" containsNumber="1" containsInteger="1" minValue="2" maxValue="6"/>
    </cacheField>
    <cacheField name="Dias pendientes de pago" numFmtId="0">
      <sharedItems containsSemiMixedTypes="0" containsString="0" containsNumber="1" containsInteger="1" minValue="0" maxValue="5"/>
    </cacheField>
    <cacheField name="Importe Pendiente" numFmtId="165">
      <sharedItems containsSemiMixedTypes="0" containsString="0" containsNumber="1" containsInteger="1" minValue="0" maxValue="300" count="9">
        <n v="30"/>
        <n v="90"/>
        <n v="0"/>
        <n v="300"/>
        <n v="60"/>
        <n v="40"/>
        <n v="15"/>
        <n v="160"/>
        <n v="240"/>
      </sharedItems>
    </cacheField>
    <cacheField name="M2 por ocupante" numFmtId="2">
      <sharedItems containsSemiMixedTypes="0" containsString="0" containsNumber="1" minValue="5" maxValue="12.5"/>
    </cacheField>
    <cacheField name="Importe pendiente por ocupante" numFmtId="165">
      <sharedItems containsSemiMixedTypes="0" containsString="0" containsNumber="1" minValue="0" maxValue="75" count="10">
        <n v="15"/>
        <n v="22.5"/>
        <n v="0"/>
        <n v="75"/>
        <n v="10"/>
        <n v="12"/>
        <n v="7.5"/>
        <n v="30"/>
        <n v="26.666666666666668"/>
        <n v="4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n v="2"/>
    <n v="2"/>
    <x v="0"/>
    <n v="7.5"/>
    <x v="0"/>
  </r>
  <r>
    <x v="0"/>
    <x v="1"/>
    <n v="4"/>
    <n v="3"/>
    <x v="1"/>
    <n v="6.25"/>
    <x v="1"/>
  </r>
  <r>
    <x v="0"/>
    <x v="2"/>
    <n v="5"/>
    <n v="0"/>
    <x v="2"/>
    <n v="7"/>
    <x v="2"/>
  </r>
  <r>
    <x v="0"/>
    <x v="3"/>
    <n v="4"/>
    <n v="5"/>
    <x v="3"/>
    <n v="12.5"/>
    <x v="3"/>
  </r>
  <r>
    <x v="1"/>
    <x v="0"/>
    <n v="3"/>
    <n v="0"/>
    <x v="2"/>
    <n v="5"/>
    <x v="2"/>
  </r>
  <r>
    <x v="1"/>
    <x v="1"/>
    <n v="4"/>
    <n v="2"/>
    <x v="4"/>
    <n v="6.25"/>
    <x v="0"/>
  </r>
  <r>
    <x v="1"/>
    <x v="2"/>
    <n v="4"/>
    <n v="1"/>
    <x v="5"/>
    <n v="8.75"/>
    <x v="4"/>
  </r>
  <r>
    <x v="1"/>
    <x v="3"/>
    <n v="5"/>
    <n v="1"/>
    <x v="4"/>
    <n v="10"/>
    <x v="5"/>
  </r>
  <r>
    <x v="2"/>
    <x v="0"/>
    <n v="2"/>
    <n v="1"/>
    <x v="6"/>
    <n v="7.5"/>
    <x v="6"/>
  </r>
  <r>
    <x v="2"/>
    <x v="1"/>
    <n v="2"/>
    <n v="2"/>
    <x v="4"/>
    <n v="12.5"/>
    <x v="7"/>
  </r>
  <r>
    <x v="2"/>
    <x v="2"/>
    <n v="6"/>
    <n v="4"/>
    <x v="7"/>
    <n v="5.833333333333333"/>
    <x v="8"/>
  </r>
  <r>
    <x v="2"/>
    <x v="3"/>
    <n v="5"/>
    <n v="4"/>
    <x v="8"/>
    <n v="10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14:A15" firstHeaderRow="1" firstDataRow="1" firstDataCol="0" rowPageCount="2" colPageCount="1"/>
  <pivotFields count="7">
    <pivotField axis="axisPage" compact="0" outline="0" showAll="0">
      <items count="4">
        <item x="1"/>
        <item x="2"/>
        <item x="0"/>
        <item t="default"/>
      </items>
    </pivotField>
    <pivotField axis="axisPage" compact="0" outline="0" showAll="0">
      <items count="5">
        <item x="3"/>
        <item x="2"/>
        <item x="1"/>
        <item x="0"/>
        <item t="default"/>
      </items>
    </pivotField>
    <pivotField compact="0" outline="0" showAll="0"/>
    <pivotField compact="0" outline="0" showAll="0"/>
    <pivotField dataField="1" compact="0" numFmtId="165" outline="0" showAll="0">
      <items count="10">
        <item x="2"/>
        <item x="6"/>
        <item x="0"/>
        <item x="5"/>
        <item x="4"/>
        <item x="1"/>
        <item x="7"/>
        <item x="8"/>
        <item x="3"/>
        <item t="default"/>
      </items>
    </pivotField>
    <pivotField compact="0" numFmtId="2" outline="0" showAll="0"/>
    <pivotField compact="0" numFmtId="165" outline="0" showAll="0">
      <items count="11">
        <item x="2"/>
        <item x="6"/>
        <item x="4"/>
        <item x="5"/>
        <item x="0"/>
        <item x="1"/>
        <item x="8"/>
        <item x="7"/>
        <item x="9"/>
        <item x="3"/>
        <item t="default"/>
      </items>
    </pivotField>
  </pivotFields>
  <rowItems count="1">
    <i/>
  </rowItems>
  <colItems count="1">
    <i/>
  </colItems>
  <pageFields count="2">
    <pageField fld="0" hier="-1"/>
    <pageField fld="1" hier="-1"/>
  </pageFields>
  <dataFields count="1">
    <dataField name="Suma de Importe Pendiente" fld="4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Tipo de Parcela" colHeaderCaption="Tipo Alojamiento">
  <location ref="A1:E7" firstHeaderRow="1" firstDataRow="2" firstDataCol="1"/>
  <pivotFields count="7">
    <pivotField axis="axisCol" showAll="0">
      <items count="4">
        <item x="1"/>
        <item x="2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/>
    <pivotField dataField="1" showAll="0"/>
    <pivotField numFmtId="165" showAll="0"/>
    <pivotField numFmtId="2" showAll="0"/>
    <pivotField numFmtId="165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a de Dias pendientes de pago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colHeaderCaption="Tipo Alojamiento">
  <location ref="A19:E25" firstHeaderRow="1" firstDataRow="2" firstDataCol="1"/>
  <pivotFields count="7">
    <pivotField axis="axisCol" showAll="0">
      <items count="4">
        <item x="1"/>
        <item x="2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dataField="1" showAll="0"/>
    <pivotField showAll="0"/>
    <pivotField numFmtId="165" showAll="0"/>
    <pivotField numFmtId="2" showAll="0"/>
    <pivotField numFmtId="165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a de Ocupantes" fld="2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8"/>
  <sheetViews>
    <sheetView workbookViewId="0">
      <selection activeCell="J12" sqref="J12"/>
    </sheetView>
  </sheetViews>
  <sheetFormatPr baseColWidth="10" defaultRowHeight="15" x14ac:dyDescent="0.25"/>
  <cols>
    <col min="7" max="7" width="10.7109375" customWidth="1"/>
  </cols>
  <sheetData>
    <row r="1" spans="1:18" ht="20.25" x14ac:dyDescent="0.3">
      <c r="A1" s="43" t="s">
        <v>0</v>
      </c>
      <c r="B1" s="43"/>
      <c r="C1" s="43"/>
      <c r="D1" s="43"/>
      <c r="E1" s="43"/>
      <c r="F1" s="43"/>
      <c r="G1" s="43"/>
    </row>
    <row r="2" spans="1:18" ht="15.7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ht="15.75" thickBot="1" x14ac:dyDescent="0.3">
      <c r="A3" s="44" t="s">
        <v>1</v>
      </c>
      <c r="B3" s="45"/>
      <c r="C3" s="3" t="s">
        <v>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4" t="s">
        <v>3</v>
      </c>
      <c r="B4" s="6">
        <v>15</v>
      </c>
      <c r="C4" s="8">
        <v>15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4" t="s">
        <v>4</v>
      </c>
      <c r="B5" s="6">
        <v>25</v>
      </c>
      <c r="C5" s="8">
        <v>30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A6" s="4" t="s">
        <v>5</v>
      </c>
      <c r="B6" s="6">
        <v>35</v>
      </c>
      <c r="C6" s="8">
        <v>40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15.75" thickBot="1" x14ac:dyDescent="0.3">
      <c r="A7" s="5" t="s">
        <v>6</v>
      </c>
      <c r="B7" s="7">
        <v>50</v>
      </c>
      <c r="C7" s="9">
        <v>60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ht="15.75" thickBot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ht="51.75" thickBot="1" x14ac:dyDescent="0.3">
      <c r="A10" s="16" t="s">
        <v>7</v>
      </c>
      <c r="B10" s="17" t="s">
        <v>8</v>
      </c>
      <c r="C10" s="17" t="s">
        <v>9</v>
      </c>
      <c r="D10" s="17" t="s">
        <v>10</v>
      </c>
      <c r="E10" s="17" t="s">
        <v>11</v>
      </c>
      <c r="F10" s="17" t="s">
        <v>12</v>
      </c>
      <c r="G10" s="18" t="s">
        <v>13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25">
      <c r="A11" s="14" t="s">
        <v>14</v>
      </c>
      <c r="B11" s="15" t="s">
        <v>3</v>
      </c>
      <c r="C11" s="15">
        <v>2</v>
      </c>
      <c r="D11" s="15">
        <v>2</v>
      </c>
      <c r="E11" s="19">
        <f>D11*VLOOKUP(B11,$A$4:$C$7,3,0)</f>
        <v>30</v>
      </c>
      <c r="F11" s="21">
        <f>VLOOKUP(B11,$A$4:$C$7,2,0)/C11</f>
        <v>7.5</v>
      </c>
      <c r="G11" s="23">
        <f>E11/C11</f>
        <v>15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25">
      <c r="A12" s="10" t="s">
        <v>14</v>
      </c>
      <c r="B12" s="11" t="s">
        <v>4</v>
      </c>
      <c r="C12" s="11">
        <v>4</v>
      </c>
      <c r="D12" s="11">
        <v>3</v>
      </c>
      <c r="E12" s="19">
        <f t="shared" ref="E12:E22" si="0">D12*VLOOKUP(B12,$A$4:$C$7,3,0)</f>
        <v>90</v>
      </c>
      <c r="F12" s="21">
        <f t="shared" ref="F12:F22" si="1">VLOOKUP(B12,$A$4:$C$7,2,0)/C12</f>
        <v>6.25</v>
      </c>
      <c r="G12" s="23">
        <f t="shared" ref="G12:G22" si="2">E12/C12</f>
        <v>22.5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25">
      <c r="A13" s="10" t="s">
        <v>14</v>
      </c>
      <c r="B13" s="11" t="s">
        <v>5</v>
      </c>
      <c r="C13" s="11">
        <v>5</v>
      </c>
      <c r="D13" s="11">
        <v>0</v>
      </c>
      <c r="E13" s="19">
        <f t="shared" si="0"/>
        <v>0</v>
      </c>
      <c r="F13" s="21">
        <f t="shared" si="1"/>
        <v>7</v>
      </c>
      <c r="G13" s="23">
        <f t="shared" si="2"/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25">
      <c r="A14" s="10" t="s">
        <v>14</v>
      </c>
      <c r="B14" s="11" t="s">
        <v>6</v>
      </c>
      <c r="C14" s="11">
        <v>4</v>
      </c>
      <c r="D14" s="11">
        <v>5</v>
      </c>
      <c r="E14" s="19">
        <f t="shared" si="0"/>
        <v>300</v>
      </c>
      <c r="F14" s="21">
        <f t="shared" si="1"/>
        <v>12.5</v>
      </c>
      <c r="G14" s="23">
        <f t="shared" si="2"/>
        <v>75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25">
      <c r="A15" s="10" t="s">
        <v>15</v>
      </c>
      <c r="B15" s="11" t="s">
        <v>3</v>
      </c>
      <c r="C15" s="11">
        <v>3</v>
      </c>
      <c r="D15" s="11">
        <v>0</v>
      </c>
      <c r="E15" s="19">
        <f t="shared" si="0"/>
        <v>0</v>
      </c>
      <c r="F15" s="21">
        <f t="shared" si="1"/>
        <v>5</v>
      </c>
      <c r="G15" s="23">
        <f t="shared" si="2"/>
        <v>0</v>
      </c>
      <c r="H15" s="2"/>
      <c r="I15" s="2"/>
      <c r="J15" s="38"/>
      <c r="K15" s="38"/>
      <c r="L15" s="2"/>
      <c r="M15" s="2"/>
      <c r="N15" s="2"/>
      <c r="O15" s="2"/>
      <c r="P15" s="2"/>
      <c r="Q15" s="2"/>
      <c r="R15" s="2"/>
    </row>
    <row r="16" spans="1:18" x14ac:dyDescent="0.25">
      <c r="A16" s="10" t="s">
        <v>15</v>
      </c>
      <c r="B16" s="11" t="s">
        <v>4</v>
      </c>
      <c r="C16" s="11">
        <v>4</v>
      </c>
      <c r="D16" s="11">
        <v>2</v>
      </c>
      <c r="E16" s="19">
        <f t="shared" si="0"/>
        <v>60</v>
      </c>
      <c r="F16" s="21">
        <f t="shared" si="1"/>
        <v>6.25</v>
      </c>
      <c r="G16" s="23">
        <f t="shared" si="2"/>
        <v>15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25">
      <c r="A17" s="10" t="s">
        <v>15</v>
      </c>
      <c r="B17" s="11" t="s">
        <v>5</v>
      </c>
      <c r="C17" s="11">
        <v>4</v>
      </c>
      <c r="D17" s="11">
        <v>1</v>
      </c>
      <c r="E17" s="19">
        <f t="shared" si="0"/>
        <v>40</v>
      </c>
      <c r="F17" s="21">
        <f t="shared" si="1"/>
        <v>8.75</v>
      </c>
      <c r="G17" s="23">
        <f t="shared" si="2"/>
        <v>10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25">
      <c r="A18" s="10" t="s">
        <v>15</v>
      </c>
      <c r="B18" s="11" t="s">
        <v>6</v>
      </c>
      <c r="C18" s="11">
        <v>5</v>
      </c>
      <c r="D18" s="11">
        <v>1</v>
      </c>
      <c r="E18" s="19">
        <f t="shared" si="0"/>
        <v>60</v>
      </c>
      <c r="F18" s="21">
        <f t="shared" si="1"/>
        <v>10</v>
      </c>
      <c r="G18" s="23">
        <f t="shared" si="2"/>
        <v>12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25">
      <c r="A19" s="10" t="s">
        <v>16</v>
      </c>
      <c r="B19" s="11" t="s">
        <v>3</v>
      </c>
      <c r="C19" s="11">
        <v>2</v>
      </c>
      <c r="D19" s="11">
        <v>1</v>
      </c>
      <c r="E19" s="19">
        <f t="shared" si="0"/>
        <v>15</v>
      </c>
      <c r="F19" s="21">
        <f t="shared" si="1"/>
        <v>7.5</v>
      </c>
      <c r="G19" s="23">
        <f t="shared" si="2"/>
        <v>7.5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25">
      <c r="A20" s="10" t="s">
        <v>16</v>
      </c>
      <c r="B20" s="11" t="s">
        <v>4</v>
      </c>
      <c r="C20" s="11">
        <v>2</v>
      </c>
      <c r="D20" s="11">
        <v>2</v>
      </c>
      <c r="E20" s="19">
        <f t="shared" si="0"/>
        <v>60</v>
      </c>
      <c r="F20" s="21">
        <f t="shared" si="1"/>
        <v>12.5</v>
      </c>
      <c r="G20" s="23">
        <f t="shared" si="2"/>
        <v>30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25">
      <c r="A21" s="10" t="s">
        <v>16</v>
      </c>
      <c r="B21" s="11" t="s">
        <v>5</v>
      </c>
      <c r="C21" s="11">
        <v>6</v>
      </c>
      <c r="D21" s="11">
        <v>4</v>
      </c>
      <c r="E21" s="19">
        <f t="shared" si="0"/>
        <v>160</v>
      </c>
      <c r="F21" s="21">
        <f t="shared" si="1"/>
        <v>5.833333333333333</v>
      </c>
      <c r="G21" s="23">
        <f t="shared" si="2"/>
        <v>26.666666666666668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15.75" thickBot="1" x14ac:dyDescent="0.3">
      <c r="A22" s="12" t="s">
        <v>16</v>
      </c>
      <c r="B22" s="13" t="s">
        <v>6</v>
      </c>
      <c r="C22" s="13">
        <v>5</v>
      </c>
      <c r="D22" s="13">
        <v>4</v>
      </c>
      <c r="E22" s="20">
        <f t="shared" si="0"/>
        <v>240</v>
      </c>
      <c r="F22" s="22">
        <f t="shared" si="1"/>
        <v>10</v>
      </c>
      <c r="G22" s="24">
        <f t="shared" si="2"/>
        <v>48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</sheetData>
  <mergeCells count="2">
    <mergeCell ref="A1:G1"/>
    <mergeCell ref="A3:B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workbookViewId="0">
      <selection activeCell="E15" sqref="E15:F15"/>
    </sheetView>
  </sheetViews>
  <sheetFormatPr baseColWidth="10" defaultRowHeight="15" x14ac:dyDescent="0.25"/>
  <cols>
    <col min="1" max="1" width="18.5703125" customWidth="1"/>
    <col min="2" max="2" width="15.28515625" customWidth="1"/>
    <col min="3" max="3" width="12.42578125" customWidth="1"/>
    <col min="5" max="5" width="21.28515625" customWidth="1"/>
    <col min="6" max="6" width="16.85546875" customWidth="1"/>
  </cols>
  <sheetData>
    <row r="2" spans="1:6" ht="15.75" thickBot="1" x14ac:dyDescent="0.3"/>
    <row r="3" spans="1:6" ht="30.75" thickBot="1" x14ac:dyDescent="0.3">
      <c r="A3" s="1"/>
      <c r="B3" s="30" t="s">
        <v>17</v>
      </c>
      <c r="C3" s="29" t="s">
        <v>18</v>
      </c>
      <c r="E3" s="46" t="s">
        <v>19</v>
      </c>
      <c r="F3" s="47"/>
    </row>
    <row r="4" spans="1:6" x14ac:dyDescent="0.25">
      <c r="A4" s="25" t="s">
        <v>14</v>
      </c>
      <c r="B4" s="36">
        <f ca="1">SUMIF(principal,clase,diapendiente)</f>
        <v>10</v>
      </c>
      <c r="C4" s="32">
        <f ca="1">SUMIF(principal,clase,importependiente)</f>
        <v>420</v>
      </c>
      <c r="E4" s="31" t="s">
        <v>3</v>
      </c>
      <c r="F4" s="35">
        <f>SUMIF(tipoparcela,tamaño,importependiente)</f>
        <v>45</v>
      </c>
    </row>
    <row r="5" spans="1:6" x14ac:dyDescent="0.25">
      <c r="A5" s="27" t="s">
        <v>15</v>
      </c>
      <c r="B5" s="26">
        <f ca="1">SUMIF(principal,clase,diapendiente)</f>
        <v>4</v>
      </c>
      <c r="C5" s="32">
        <f ca="1">SUMIF(principal,clase,importependiente)</f>
        <v>160</v>
      </c>
      <c r="E5" s="10" t="s">
        <v>4</v>
      </c>
      <c r="F5" s="33">
        <f>SUMIF(tipoparcela,tamaño,importependiente)</f>
        <v>210</v>
      </c>
    </row>
    <row r="6" spans="1:6" ht="15.75" thickBot="1" x14ac:dyDescent="0.3">
      <c r="A6" s="28" t="s">
        <v>16</v>
      </c>
      <c r="B6" s="37">
        <f ca="1">SUMIF(principal,clase,diapendiente)</f>
        <v>11</v>
      </c>
      <c r="C6" s="34">
        <f ca="1">SUMIF(principal,clase,importependiente)</f>
        <v>475</v>
      </c>
      <c r="E6" s="10" t="s">
        <v>5</v>
      </c>
      <c r="F6" s="33">
        <f>SUMIF(tipoparcela,tamaño,importependiente)</f>
        <v>200</v>
      </c>
    </row>
    <row r="7" spans="1:6" ht="15.75" thickBot="1" x14ac:dyDescent="0.3">
      <c r="E7" s="12" t="s">
        <v>6</v>
      </c>
      <c r="F7" s="34">
        <f>SUMIF(tipoparcela,tamaño,importependiente)</f>
        <v>600</v>
      </c>
    </row>
    <row r="8" spans="1:6" ht="15.75" thickBot="1" x14ac:dyDescent="0.3"/>
    <row r="9" spans="1:6" ht="35.25" customHeight="1" thickBot="1" x14ac:dyDescent="0.3">
      <c r="A9" s="46" t="s">
        <v>20</v>
      </c>
      <c r="B9" s="47"/>
    </row>
    <row r="10" spans="1:6" ht="15.75" thickBot="1" x14ac:dyDescent="0.3">
      <c r="A10" s="31" t="s">
        <v>3</v>
      </c>
      <c r="B10" s="35">
        <f>F4/SUMIF(tipoparcela,tamaño2,ocupantes)</f>
        <v>6.4285714285714288</v>
      </c>
      <c r="E10" s="48" t="s">
        <v>21</v>
      </c>
      <c r="F10" s="49"/>
    </row>
    <row r="11" spans="1:6" ht="15.75" thickBot="1" x14ac:dyDescent="0.3">
      <c r="A11" s="10" t="s">
        <v>4</v>
      </c>
      <c r="B11" s="33">
        <f>F5/SUMIF(tipoparcela,tamaño2,ocupantes)</f>
        <v>21</v>
      </c>
      <c r="E11" s="50">
        <f>MAX(importependiente)</f>
        <v>300</v>
      </c>
      <c r="F11" s="51"/>
    </row>
    <row r="12" spans="1:6" x14ac:dyDescent="0.25">
      <c r="A12" s="10" t="s">
        <v>5</v>
      </c>
      <c r="B12" s="33">
        <f>F6/SUMIF(tipoparcela,tamaño2,ocupantes)</f>
        <v>13.333333333333334</v>
      </c>
    </row>
    <row r="13" spans="1:6" ht="15.75" thickBot="1" x14ac:dyDescent="0.3">
      <c r="A13" s="12" t="s">
        <v>6</v>
      </c>
      <c r="B13" s="34">
        <f>F7/SUMIF(tipoparcela,tamaño2,ocupantes)</f>
        <v>42.857142857142854</v>
      </c>
    </row>
    <row r="14" spans="1:6" ht="15.75" thickBot="1" x14ac:dyDescent="0.3">
      <c r="E14" s="48" t="s">
        <v>22</v>
      </c>
      <c r="F14" s="49"/>
    </row>
    <row r="15" spans="1:6" ht="15.75" thickBot="1" x14ac:dyDescent="0.3">
      <c r="E15" s="48" t="str">
        <f ca="1">INDEX(clase,MATCH(MAX(importespendientes),importespendientes,0),1)</f>
        <v>Caravana</v>
      </c>
      <c r="F15" s="49"/>
    </row>
  </sheetData>
  <mergeCells count="6">
    <mergeCell ref="E15:F15"/>
    <mergeCell ref="E3:F3"/>
    <mergeCell ref="A9:B9"/>
    <mergeCell ref="E10:F10"/>
    <mergeCell ref="E11:F11"/>
    <mergeCell ref="E14:F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zoomScaleNormal="100" workbookViewId="0">
      <selection activeCell="A15" sqref="A15"/>
    </sheetView>
  </sheetViews>
  <sheetFormatPr baseColWidth="10" defaultRowHeight="15" x14ac:dyDescent="0.25"/>
  <cols>
    <col min="1" max="1" width="26.140625" customWidth="1"/>
    <col min="2" max="2" width="9.85546875" customWidth="1"/>
    <col min="3" max="3" width="9" customWidth="1"/>
    <col min="4" max="4" width="7" customWidth="1"/>
    <col min="5" max="5" width="12.5703125" customWidth="1"/>
    <col min="6" max="7" width="7" customWidth="1"/>
    <col min="8" max="10" width="8" customWidth="1"/>
    <col min="11" max="11" width="12.5703125" bestFit="1" customWidth="1"/>
  </cols>
  <sheetData>
    <row r="1" spans="1:5" x14ac:dyDescent="0.25">
      <c r="A1" s="39" t="s">
        <v>26</v>
      </c>
      <c r="B1" s="39" t="s">
        <v>7</v>
      </c>
    </row>
    <row r="2" spans="1:5" x14ac:dyDescent="0.25">
      <c r="A2" s="39" t="s">
        <v>1</v>
      </c>
      <c r="B2" t="s">
        <v>15</v>
      </c>
      <c r="C2" t="s">
        <v>16</v>
      </c>
      <c r="D2" t="s">
        <v>14</v>
      </c>
      <c r="E2" t="s">
        <v>24</v>
      </c>
    </row>
    <row r="3" spans="1:5" x14ac:dyDescent="0.25">
      <c r="A3" s="40" t="s">
        <v>6</v>
      </c>
      <c r="B3" s="41">
        <v>1</v>
      </c>
      <c r="C3" s="41">
        <v>4</v>
      </c>
      <c r="D3" s="41">
        <v>5</v>
      </c>
      <c r="E3" s="41">
        <v>10</v>
      </c>
    </row>
    <row r="4" spans="1:5" x14ac:dyDescent="0.25">
      <c r="A4" s="40" t="s">
        <v>5</v>
      </c>
      <c r="B4" s="41">
        <v>1</v>
      </c>
      <c r="C4" s="41">
        <v>4</v>
      </c>
      <c r="D4" s="41">
        <v>0</v>
      </c>
      <c r="E4" s="41">
        <v>5</v>
      </c>
    </row>
    <row r="5" spans="1:5" x14ac:dyDescent="0.25">
      <c r="A5" s="40" t="s">
        <v>4</v>
      </c>
      <c r="B5" s="41">
        <v>2</v>
      </c>
      <c r="C5" s="41">
        <v>2</v>
      </c>
      <c r="D5" s="41">
        <v>3</v>
      </c>
      <c r="E5" s="41">
        <v>7</v>
      </c>
    </row>
    <row r="6" spans="1:5" x14ac:dyDescent="0.25">
      <c r="A6" s="40" t="s">
        <v>3</v>
      </c>
      <c r="B6" s="41">
        <v>0</v>
      </c>
      <c r="C6" s="41">
        <v>1</v>
      </c>
      <c r="D6" s="41">
        <v>2</v>
      </c>
      <c r="E6" s="41">
        <v>3</v>
      </c>
    </row>
    <row r="7" spans="1:5" x14ac:dyDescent="0.25">
      <c r="A7" s="40" t="s">
        <v>24</v>
      </c>
      <c r="B7" s="41">
        <v>4</v>
      </c>
      <c r="C7" s="41">
        <v>11</v>
      </c>
      <c r="D7" s="41">
        <v>10</v>
      </c>
      <c r="E7" s="41">
        <v>25</v>
      </c>
    </row>
    <row r="11" spans="1:5" x14ac:dyDescent="0.25">
      <c r="A11" s="39" t="s">
        <v>7</v>
      </c>
      <c r="B11" t="s">
        <v>27</v>
      </c>
    </row>
    <row r="12" spans="1:5" x14ac:dyDescent="0.25">
      <c r="A12" s="39" t="s">
        <v>8</v>
      </c>
      <c r="B12" t="s">
        <v>27</v>
      </c>
    </row>
    <row r="14" spans="1:5" x14ac:dyDescent="0.25">
      <c r="A14" t="s">
        <v>28</v>
      </c>
    </row>
    <row r="15" spans="1:5" x14ac:dyDescent="0.25">
      <c r="A15" s="42">
        <v>1055</v>
      </c>
    </row>
    <row r="19" spans="1:5" x14ac:dyDescent="0.25">
      <c r="A19" s="39" t="s">
        <v>25</v>
      </c>
      <c r="B19" s="39" t="s">
        <v>7</v>
      </c>
    </row>
    <row r="20" spans="1:5" x14ac:dyDescent="0.25">
      <c r="A20" s="39" t="s">
        <v>23</v>
      </c>
      <c r="B20" t="s">
        <v>15</v>
      </c>
      <c r="C20" t="s">
        <v>16</v>
      </c>
      <c r="D20" t="s">
        <v>14</v>
      </c>
      <c r="E20" t="s">
        <v>24</v>
      </c>
    </row>
    <row r="21" spans="1:5" x14ac:dyDescent="0.25">
      <c r="A21" s="40" t="s">
        <v>6</v>
      </c>
      <c r="B21" s="41">
        <v>5</v>
      </c>
      <c r="C21" s="41">
        <v>5</v>
      </c>
      <c r="D21" s="41">
        <v>4</v>
      </c>
      <c r="E21" s="41">
        <v>14</v>
      </c>
    </row>
    <row r="22" spans="1:5" x14ac:dyDescent="0.25">
      <c r="A22" s="40" t="s">
        <v>5</v>
      </c>
      <c r="B22" s="41">
        <v>4</v>
      </c>
      <c r="C22" s="41">
        <v>6</v>
      </c>
      <c r="D22" s="41">
        <v>5</v>
      </c>
      <c r="E22" s="41">
        <v>15</v>
      </c>
    </row>
    <row r="23" spans="1:5" x14ac:dyDescent="0.25">
      <c r="A23" s="40" t="s">
        <v>4</v>
      </c>
      <c r="B23" s="41">
        <v>4</v>
      </c>
      <c r="C23" s="41">
        <v>2</v>
      </c>
      <c r="D23" s="41">
        <v>4</v>
      </c>
      <c r="E23" s="41">
        <v>10</v>
      </c>
    </row>
    <row r="24" spans="1:5" x14ac:dyDescent="0.25">
      <c r="A24" s="40" t="s">
        <v>3</v>
      </c>
      <c r="B24" s="41">
        <v>3</v>
      </c>
      <c r="C24" s="41">
        <v>2</v>
      </c>
      <c r="D24" s="41">
        <v>2</v>
      </c>
      <c r="E24" s="41">
        <v>7</v>
      </c>
    </row>
    <row r="25" spans="1:5" x14ac:dyDescent="0.25">
      <c r="A25" s="40" t="s">
        <v>24</v>
      </c>
      <c r="B25" s="41">
        <v>16</v>
      </c>
      <c r="C25" s="41">
        <v>15</v>
      </c>
      <c r="D25" s="41">
        <v>15</v>
      </c>
      <c r="E25" s="41">
        <v>46</v>
      </c>
    </row>
  </sheetData>
  <pageMargins left="0.7" right="0.7" top="0.75" bottom="0.75" header="0.3" footer="0.3"/>
  <pageSetup paperSize="9" orientation="portrait" horizontalDpi="300" verticalDpi="30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13</vt:i4>
      </vt:variant>
    </vt:vector>
  </HeadingPairs>
  <TitlesOfParts>
    <vt:vector size="16" baseType="lpstr">
      <vt:lpstr>Principal</vt:lpstr>
      <vt:lpstr>Resúmenes</vt:lpstr>
      <vt:lpstr>Tablas dinámicas</vt:lpstr>
      <vt:lpstr>clase</vt:lpstr>
      <vt:lpstr>cuotadiaria</vt:lpstr>
      <vt:lpstr>diapendiente</vt:lpstr>
      <vt:lpstr>importependiente</vt:lpstr>
      <vt:lpstr>importespendientes</vt:lpstr>
      <vt:lpstr>m2ocupante</vt:lpstr>
      <vt:lpstr>m2parcela</vt:lpstr>
      <vt:lpstr>ocupantes</vt:lpstr>
      <vt:lpstr>principal</vt:lpstr>
      <vt:lpstr>tamaño</vt:lpstr>
      <vt:lpstr>tamaño2</vt:lpstr>
      <vt:lpstr>tipoparcela</vt:lpstr>
      <vt:lpstr>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AndresRamos</dc:creator>
  <cp:lastModifiedBy>AndresRamos</cp:lastModifiedBy>
  <dcterms:created xsi:type="dcterms:W3CDTF">2019-11-22T08:24:41Z</dcterms:created>
  <dcterms:modified xsi:type="dcterms:W3CDTF">2019-11-22T10:22:33Z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151627d2-4933-46c6-b1d7-112d351d22e5</vt:lpwstr>
  </property>
</Properties>
</file>