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1Scheme" sheetId="1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D4" authorId="0">
      <text>
        <r>
          <rPr>
            <sz val="10"/>
            <rFont val="Arial"/>
            <family val="2"/>
          </rPr>
          <t xml:space="preserve">No es necesario ahondar y describir cada parte del informe, es más importante abordar el contexto de la problemática para motivar al lector y dar una pequeña introducción al paradigma funcional</t>
        </r>
      </text>
    </comment>
    <comment ref="F4" authorId="0">
      <text>
        <r>
          <rPr>
            <sz val="10"/>
            <rFont val="Arial"/>
            <family val="2"/>
          </rPr>
          <t xml:space="preserve">Buena descripción del paradigma sin embargo falta describir sus conceptos clave</t>
        </r>
      </text>
    </comment>
    <comment ref="G2" authorId="0">
      <text>
        <r>
          <rPr>
            <sz val="10"/>
            <rFont val="Arial"/>
            <family val="2"/>
          </rPr>
          <t xml:space="preserve">Analizar requerimientos mencionados en el enunciado general del laboratorio, apartado "Funcionalidades a implementar"
Estos están redactados en base al problema y no a la solución o implementación
(página 5 y 6)
https://docs.google.com/document/d/1cj6CsEN2ThY_L2Wk880z7Y03Kk1vxpoqY9LVmUQPcuQ/edit?usp=sharing</t>
        </r>
      </text>
    </comment>
    <comment ref="G4" authorId="0">
      <text>
        <r>
          <rPr>
            <sz val="10"/>
            <rFont val="Arial"/>
            <family val="2"/>
          </rPr>
          <t xml:space="preserve">Se deben analizar en profundidad todos los requerimientos del problema, no basta con mencionarlos</t>
        </r>
      </text>
    </comment>
    <comment ref="K4" authorId="0">
      <text>
        <r>
          <rPr>
            <sz val="10"/>
            <rFont val="Arial"/>
            <family val="2"/>
          </rPr>
          <t xml:space="preserve">Falta mencionar las pruebas realizadas que dieron estos resultados</t>
        </r>
      </text>
    </comment>
    <comment ref="L4" authorId="0">
      <text>
        <r>
          <rPr>
            <sz val="10"/>
            <rFont val="Arial"/>
            <family val="2"/>
          </rPr>
          <t xml:space="preserve">Falta contrastar con experiencia en lenguajes de programación anteriores</t>
        </r>
      </text>
    </comment>
    <comment ref="M4" authorId="0">
      <text>
        <r>
          <rPr>
            <sz val="10"/>
            <rFont val="Arial"/>
            <family val="2"/>
          </rPr>
          <t xml:space="preserve">Falta referenciar material de clases</t>
        </r>
      </text>
    </comment>
    <comment ref="N4" authorId="0">
      <text>
        <r>
          <rPr>
            <sz val="10"/>
            <rFont val="Arial"/>
            <family val="2"/>
          </rPr>
          <t xml:space="preserve">Falta justificar el texto</t>
        </r>
      </text>
    </comment>
  </commentList>
</comments>
</file>

<file path=xl/sharedStrings.xml><?xml version="1.0" encoding="utf-8"?>
<sst xmlns="http://schemas.openxmlformats.org/spreadsheetml/2006/main" count="104" uniqueCount="75">
  <si>
    <t xml:space="preserve">Escala es: 0 - 0,25 - 0,50 - 0,75 - 1</t>
  </si>
  <si>
    <t xml:space="preserve">Criterios de revisión de informe</t>
  </si>
  <si>
    <t xml:space="preserve">Puntaje %</t>
  </si>
  <si>
    <t xml:space="preserve">Nota del Informe</t>
  </si>
  <si>
    <t xml:space="preserve">Revisión Git</t>
  </si>
  <si>
    <t xml:space="preserve">Requerimientos No Funcionales Obligatorios</t>
  </si>
  <si>
    <t xml:space="preserve">Ejecución Requerimientos Funcionales (ayudantes)</t>
  </si>
  <si>
    <t xml:space="preserve">Ejecución y Revisión Código Requerimientos Funcionales (Profesor)</t>
  </si>
  <si>
    <t xml:space="preserve">Resumen y Notas Finales</t>
  </si>
  <si>
    <t xml:space="preserve">Introducción</t>
  </si>
  <si>
    <t xml:space="preserve">Descripción del problema</t>
  </si>
  <si>
    <t xml:space="preserve">Descripción del paradigma</t>
  </si>
  <si>
    <t xml:space="preserve">Análisis del problema</t>
  </si>
  <si>
    <t xml:space="preserve">Diseño de la solución</t>
  </si>
  <si>
    <t xml:space="preserve">Aspectos de la implementación</t>
  </si>
  <si>
    <t xml:space="preserve">Instrucciones de uso</t>
  </si>
  <si>
    <t xml:space="preserve">Resultados</t>
  </si>
  <si>
    <t xml:space="preserve">Conclusiones </t>
  </si>
  <si>
    <t xml:space="preserve">Referencias</t>
  </si>
  <si>
    <t xml:space="preserve">Formato</t>
  </si>
  <si>
    <t xml:space="preserve">Fecha 1er commit</t>
  </si>
  <si>
    <t xml:space="preserve">Fecha último commit</t>
  </si>
  <si>
    <t xml:space="preserve">Total commits (esto es un ejemplo)</t>
  </si>
  <si>
    <t xml:space="preserve">Max commits diarios (esto es un ejemplo)</t>
  </si>
  <si>
    <t xml:space="preserve">Periodo</t>
  </si>
  <si>
    <t xml:space="preserve">Constancia</t>
  </si>
  <si>
    <t xml:space="preserve">Cumplimiento</t>
  </si>
  <si>
    <t xml:space="preserve">1 Autoevaluación</t>
  </si>
  <si>
    <t xml:space="preserve">2 Lenguaje</t>
  </si>
  <si>
    <t xml:space="preserve">3 Versión</t>
  </si>
  <si>
    <t xml:space="preserve">4 Standard</t>
  </si>
  <si>
    <t xml:space="preserve">5 No variables</t>
  </si>
  <si>
    <t xml:space="preserve">6 Documentación</t>
  </si>
  <si>
    <t xml:space="preserve">7 DomRec</t>
  </si>
  <si>
    <t xml:space="preserve">8 Organización</t>
  </si>
  <si>
    <t xml:space="preserve">9 Historial Git</t>
  </si>
  <si>
    <t xml:space="preserve">10 Ejemplos</t>
  </si>
  <si>
    <t xml:space="preserve">11 Prerequisitos</t>
  </si>
  <si>
    <t xml:space="preserve">Puntaje</t>
  </si>
  <si>
    <t xml:space="preserve">Nota RNF</t>
  </si>
  <si>
    <t xml:space="preserve">RF01. (0.5 pts TDAs)</t>
  </si>
  <si>
    <t xml:space="preserve">RF02. (0.1 pts) TDA Jugador - constructor</t>
  </si>
  <si>
    <t xml:space="preserve">RF03. (0.1 pts) TDA Propiedad - constructor</t>
  </si>
  <si>
    <t xml:space="preserve">RF04. (0.1 pts) TDA Carta - constructor</t>
  </si>
  <si>
    <t xml:space="preserve">RF05. (0.2 pts) TDA Tablero - constructor</t>
  </si>
  <si>
    <t xml:space="preserve">RF06. (0.2 pts) TDA Juego - constructor</t>
  </si>
  <si>
    <t xml:space="preserve">RF07. (0.3 pts) TDA Tablero - modificador - Agregar propiedad</t>
  </si>
  <si>
    <t xml:space="preserve">RF08 (0.3 pts) TDA Juego - modificador - Agregar jugador</t>
  </si>
  <si>
    <t xml:space="preserve">RF09 (0.1 pts) TDA Juego - selector - obtener jugador actual</t>
  </si>
  <si>
    <t xml:space="preserve">RF10. (0.5 pts) TDA juego - otros - lanzar dados</t>
  </si>
  <si>
    <t xml:space="preserve">RF11. (0.5 pts) TDA Jugador - modificador - Mover Jugador</t>
  </si>
  <si>
    <t xml:space="preserve">RF12. (0.5 pts) TDA Jugador - modificador - Comprar propiedad</t>
  </si>
  <si>
    <t xml:space="preserve">RF13. (0.2 pts) TDA Jugador - otros - Calcular Renta</t>
  </si>
  <si>
    <t xml:space="preserve">RF14. (0.2 pts) TDA Propiedad - otros - Calcular Renta</t>
  </si>
  <si>
    <t xml:space="preserve">(0.2) RF15 TDA Propiedad- modificador -Construir Casa</t>
  </si>
  <si>
    <t xml:space="preserve">(0.2 pto) RF16 TDA Juego - modificador -Construir Hotel</t>
  </si>
  <si>
    <t xml:space="preserve">RF17. (0.2 pts) TDA Jugador - otros - Pagar Renta</t>
  </si>
  <si>
    <t xml:space="preserve">RF18. (0.2 pts) TDA Propiedad - modificador - Hipotecar Propiedad</t>
  </si>
  <si>
    <t xml:space="preserve">RF19. (0.2 pts) TDA Juego - modificador -Extraer carta</t>
  </si>
  <si>
    <t xml:space="preserve">RF20. (0.1 pts) TDA Jugador - otros - Verificar bancarrota</t>
  </si>
  <si>
    <t xml:space="preserve">RF21. (1,1 pts) TDA Juego - modificador - Realizar turno</t>
  </si>
  <si>
    <t xml:space="preserve">Puntaje (Sólo suma puntajes sin punto base)</t>
  </si>
  <si>
    <t xml:space="preserve">Nota Final RF (profesor) (1 pto base + puntaje)</t>
  </si>
  <si>
    <t xml:space="preserve">Informe (10%)</t>
  </si>
  <si>
    <t xml:space="preserve">RF revisión profesor (70%)</t>
  </si>
  <si>
    <t xml:space="preserve">RNF (20%)</t>
  </si>
  <si>
    <t xml:space="preserve">PROMEDIO</t>
  </si>
  <si>
    <t xml:space="preserve">Descuentos</t>
  </si>
  <si>
    <t xml:space="preserve">NOTA FINAL LAB (Si todas las notas previas fueron &gt;= 4.0, NOTA FINAL corresponde a el porcentaje indicado en cada apartado. Si existe alguna nota &lt;4.0, entonces NOTA FINAL es la selección del valor minimo entre las 3 notas)</t>
  </si>
  <si>
    <t xml:space="preserve">Nota después de comodin</t>
  </si>
  <si>
    <t xml:space="preserve">Obs</t>
  </si>
  <si>
    <t xml:space="preserve">N°</t>
  </si>
  <si>
    <t xml:space="preserve">SECCIÓN</t>
  </si>
  <si>
    <t xml:space="preserve">R.U.N</t>
  </si>
  <si>
    <t xml:space="preserve">1/0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</si>
</sst>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\ %"/>
    <numFmt numFmtId="166" formatCode="#,##0.0"/>
    <numFmt numFmtId="167" formatCode="0.00"/>
    <numFmt numFmtId="168" formatCode="#,##0.00"/>
    <numFmt numFmtId="169" formatCode="0.0"/>
    <numFmt numFmtId="170" formatCode="0"/>
    <numFmt numFmtId="171" formatCode="#,##0"/>
    <numFmt numFmtId="172" formatCode="0\ %"/>
    <numFmt numFmtId="173" formatCode="0.0%"/>
    <numFmt numFmtId="174" formatCode="d/mm/yyyy"/>
    <numFmt numFmtId="175" formatCode="General"/>
    <numFmt numFmtId="176" formatCode="d/m/yyyy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FFFFFF"/>
      <name val="Arial"/>
      <family val="0"/>
      <charset val="1"/>
    </font>
    <font>
      <sz val="9"/>
      <color theme="1"/>
      <name val="Arial"/>
      <family val="0"/>
      <charset val="1"/>
    </font>
    <font>
      <b val="true"/>
      <sz val="9"/>
      <color theme="1"/>
      <name val="Arial"/>
      <family val="0"/>
      <charset val="1"/>
    </font>
    <font>
      <b val="true"/>
      <sz val="9"/>
      <color rgb="FFFFFFFF"/>
      <name val="Arial"/>
      <family val="0"/>
      <charset val="1"/>
    </font>
    <font>
      <b val="true"/>
      <sz val="8"/>
      <color theme="1"/>
      <name val="Arial"/>
      <family val="0"/>
      <charset val="1"/>
    </font>
    <font>
      <b val="true"/>
      <sz val="11"/>
      <color rgb="FFF3F3F3"/>
      <name val="Arial"/>
      <family val="0"/>
      <charset val="1"/>
    </font>
    <font>
      <b val="true"/>
      <sz val="11"/>
      <color rgb="FF0000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0"/>
      <name val="Arial"/>
      <family val="2"/>
      <charset val="1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BDBDBD"/>
        <bgColor rgb="FFB4A7D6"/>
      </patternFill>
    </fill>
    <fill>
      <patternFill patternType="solid">
        <fgColor rgb="FFA4C2F4"/>
        <bgColor rgb="FFBDBDBD"/>
      </patternFill>
    </fill>
    <fill>
      <patternFill patternType="solid">
        <fgColor rgb="FFE69138"/>
        <bgColor rgb="FFEA9999"/>
      </patternFill>
    </fill>
    <fill>
      <patternFill patternType="solid">
        <fgColor rgb="FF76A5AF"/>
        <bgColor rgb="FF93C47D"/>
      </patternFill>
    </fill>
    <fill>
      <patternFill patternType="solid">
        <fgColor rgb="FFF9CB9C"/>
        <bgColor rgb="FFF4C7C3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DBDBD"/>
      </patternFill>
    </fill>
    <fill>
      <patternFill patternType="solid">
        <fgColor rgb="FFC27BA0"/>
        <bgColor rgb="FF8E7CC3"/>
      </patternFill>
    </fill>
    <fill>
      <patternFill patternType="solid">
        <fgColor rgb="FFF5F5F5"/>
        <bgColor rgb="FFF3F3F3"/>
      </patternFill>
    </fill>
    <fill>
      <patternFill patternType="solid">
        <fgColor rgb="FFFFD966"/>
        <bgColor rgb="FFF9CB9C"/>
      </patternFill>
    </fill>
    <fill>
      <patternFill patternType="solid">
        <fgColor rgb="FF8E7CC3"/>
        <bgColor rgb="FFC27BA0"/>
      </patternFill>
    </fill>
    <fill>
      <patternFill patternType="solid">
        <fgColor rgb="FF93C47D"/>
        <bgColor rgb="FFB6D7A8"/>
      </patternFill>
    </fill>
    <fill>
      <patternFill patternType="solid">
        <fgColor rgb="FFD9D2E9"/>
        <bgColor rgb="FFD9EAD3"/>
      </patternFill>
    </fill>
    <fill>
      <patternFill patternType="solid">
        <fgColor rgb="FFB6D7A8"/>
        <bgColor rgb="FFB7E1CD"/>
      </patternFill>
    </fill>
    <fill>
      <patternFill patternType="solid">
        <fgColor rgb="FFB7E1CD"/>
        <bgColor rgb="FFB6D7A8"/>
      </patternFill>
    </fill>
    <fill>
      <patternFill patternType="solid">
        <fgColor rgb="FFEA9999"/>
        <bgColor rgb="FFC27BA0"/>
      </patternFill>
    </fill>
    <fill>
      <patternFill patternType="solid">
        <fgColor rgb="FF38761D"/>
        <bgColor rgb="FF339966"/>
      </patternFill>
    </fill>
    <fill>
      <patternFill patternType="solid">
        <fgColor rgb="FFFFFFFF"/>
        <bgColor rgb="FFF5F5F5"/>
      </patternFill>
    </fill>
    <fill>
      <patternFill patternType="solid">
        <fgColor rgb="FFD9EAD3"/>
        <bgColor rgb="FFF3F3F3"/>
      </patternFill>
    </fill>
    <fill>
      <patternFill patternType="solid">
        <fgColor rgb="FFF4C7C3"/>
        <bgColor rgb="FFF9CB9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>
        <color rgb="FF0000FF"/>
      </right>
      <top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 style="thick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7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7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4" fillId="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1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11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3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8" fillId="3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8" fillId="3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8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5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5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10" fillId="12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8" fillId="6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9" fillId="6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8" fillId="13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10" fillId="12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8" fillId="6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8" fillId="6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6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9" fillId="14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14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14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9" fillId="4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7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9" fillId="7" borderId="1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9" fillId="7" borderId="1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7" borderId="1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9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9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11" fillId="7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9" fillId="7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0" fontId="9" fillId="11" borderId="1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1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4" fillId="1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4" fillId="1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4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1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4" fillId="1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4" fillId="1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4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1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4" fillId="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1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1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1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4" fillId="1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2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4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3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4" fillId="1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4" fillId="1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4" fillId="1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1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13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5" fontId="5" fillId="1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1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1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1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2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2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1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1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3" fillId="1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3" fillId="1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3" fillId="1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1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3" fillId="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19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3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21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21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13" fillId="21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21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13" fillId="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19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13" fillId="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19" borderId="15" xfId="0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F0000"/>
        </patternFill>
      </fill>
    </dxf>
    <dxf>
      <font>
        <color rgb="FF000000"/>
      </font>
      <fill>
        <patternFill>
          <bgColor rgb="FFB7E1CD"/>
        </patternFill>
      </fill>
    </dxf>
    <dxf>
      <font>
        <color rgb="FF000000"/>
      </font>
      <fill>
        <patternFill>
          <bgColor rgb="FFF4C7C3"/>
        </patternFill>
      </fill>
    </dxf>
    <dxf>
      <font>
        <b val="1"/>
        <color rgb="FF0000FF"/>
      </font>
      <fill>
        <patternFill>
          <bgColor rgb="FFFFFF00"/>
        </patternFill>
      </fill>
    </dxf>
    <dxf>
      <font>
        <b val="1"/>
        <color rgb="FFFF0000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DBDBD"/>
      <rgbColor rgb="FF8E7CC3"/>
      <rgbColor rgb="FFB6D7A8"/>
      <rgbColor rgb="FF993366"/>
      <rgbColor rgb="FFF5F5F5"/>
      <rgbColor rgb="FFF3F3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FD966"/>
      <rgbColor rgb="FFA4C2F4"/>
      <rgbColor rgb="FFEA9999"/>
      <rgbColor rgb="FFB4A7D6"/>
      <rgbColor rgb="FFF9CB9C"/>
      <rgbColor rgb="FF3366FF"/>
      <rgbColor rgb="FF33CCCC"/>
      <rgbColor rgb="FF93C47D"/>
      <rgbColor rgb="FFF4C7C3"/>
      <rgbColor rgb="FFE69138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%5BAlumnos%5D%20Notas%202025-0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 1 temporal"/>
      <sheetName val="Listado Alumnos"/>
      <sheetName val="csv"/>
      <sheetName val="Hoja 9"/>
      <sheetName val="Control 1"/>
      <sheetName val="Control 2"/>
      <sheetName val="Control 3"/>
      <sheetName val="Investigación (video)"/>
      <sheetName val="PEP1"/>
      <sheetName val="PEP2"/>
      <sheetName val="PEP2 Recuperativa"/>
      <sheetName val="PEP3"/>
      <sheetName val="Lab1Scheme"/>
      <sheetName val="Lab2Prolog"/>
      <sheetName val="Lab3Java"/>
      <sheetName val="Consolidado Test-Entrada-Salida"/>
      <sheetName val="Resumen Controles"/>
      <sheetName val="Resumen"/>
      <sheetName val="Problema de formato, usar hoja "/>
      <sheetName val="Copia de Copia de Lab3Java 1"/>
    </sheetNames>
    <sheetDataSet>
      <sheetData sheetId="0"/>
      <sheetData sheetId="1">
        <row r="5">
          <cell r="B5" t="str">
            <v>GM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K100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9" activeCellId="0" sqref="F9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.63"/>
    <col collapsed="false" customWidth="true" hidden="false" outlineLevel="0" max="2" min="2" style="1" width="7.88"/>
    <col collapsed="false" customWidth="true" hidden="false" outlineLevel="0" max="3" min="3" style="1" width="12"/>
    <col collapsed="false" customWidth="true" hidden="false" outlineLevel="0" max="87" min="87" style="1" width="24"/>
    <col collapsed="false" customWidth="false" hidden="true" outlineLevel="0" max="89" min="88" style="1" width="12.63"/>
  </cols>
  <sheetData>
    <row r="1" customFormat="false" ht="15.75" hidden="false" customHeight="true" outlineLevel="0" collapsed="false">
      <c r="A1" s="2" t="s">
        <v>0</v>
      </c>
      <c r="B1" s="2"/>
      <c r="C1" s="2"/>
      <c r="D1" s="3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2</v>
      </c>
      <c r="P1" s="5" t="s">
        <v>3</v>
      </c>
      <c r="Q1" s="6" t="s">
        <v>4</v>
      </c>
      <c r="R1" s="6"/>
      <c r="S1" s="6"/>
      <c r="T1" s="6"/>
      <c r="U1" s="6"/>
      <c r="V1" s="6"/>
      <c r="W1" s="6"/>
      <c r="X1" s="7" t="s">
        <v>5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8" t="s">
        <v>6</v>
      </c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9"/>
      <c r="BG1" s="10" t="s">
        <v>7</v>
      </c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1"/>
      <c r="CC1" s="12"/>
      <c r="CD1" s="13" t="s">
        <v>8</v>
      </c>
      <c r="CE1" s="13"/>
      <c r="CF1" s="13"/>
      <c r="CG1" s="13"/>
      <c r="CH1" s="14"/>
      <c r="CI1" s="15"/>
      <c r="CJ1" s="16"/>
      <c r="CK1" s="17"/>
    </row>
    <row r="2" customFormat="false" ht="97.5" hidden="false" customHeight="true" outlineLevel="0" collapsed="false">
      <c r="A2" s="2"/>
      <c r="B2" s="2"/>
      <c r="C2" s="2"/>
      <c r="D2" s="18" t="s">
        <v>9</v>
      </c>
      <c r="E2" s="19" t="s">
        <v>10</v>
      </c>
      <c r="F2" s="19" t="s">
        <v>11</v>
      </c>
      <c r="G2" s="19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20" t="s">
        <v>17</v>
      </c>
      <c r="M2" s="21" t="s">
        <v>18</v>
      </c>
      <c r="N2" s="22" t="s">
        <v>19</v>
      </c>
      <c r="O2" s="4"/>
      <c r="P2" s="5"/>
      <c r="Q2" s="23" t="s">
        <v>20</v>
      </c>
      <c r="R2" s="23" t="s">
        <v>21</v>
      </c>
      <c r="S2" s="23" t="s">
        <v>22</v>
      </c>
      <c r="T2" s="24" t="s">
        <v>23</v>
      </c>
      <c r="U2" s="23" t="s">
        <v>24</v>
      </c>
      <c r="V2" s="23" t="s">
        <v>25</v>
      </c>
      <c r="W2" s="25" t="s">
        <v>26</v>
      </c>
      <c r="X2" s="26" t="s">
        <v>27</v>
      </c>
      <c r="Y2" s="26" t="s">
        <v>28</v>
      </c>
      <c r="Z2" s="26" t="s">
        <v>29</v>
      </c>
      <c r="AA2" s="26" t="s">
        <v>30</v>
      </c>
      <c r="AB2" s="27" t="s">
        <v>31</v>
      </c>
      <c r="AC2" s="28" t="s">
        <v>32</v>
      </c>
      <c r="AD2" s="26" t="s">
        <v>33</v>
      </c>
      <c r="AE2" s="28" t="s">
        <v>34</v>
      </c>
      <c r="AF2" s="29" t="s">
        <v>35</v>
      </c>
      <c r="AG2" s="26" t="s">
        <v>36</v>
      </c>
      <c r="AH2" s="30" t="s">
        <v>37</v>
      </c>
      <c r="AI2" s="31" t="s">
        <v>38</v>
      </c>
      <c r="AJ2" s="32" t="s">
        <v>39</v>
      </c>
      <c r="AK2" s="33" t="s">
        <v>40</v>
      </c>
      <c r="AL2" s="33" t="s">
        <v>41</v>
      </c>
      <c r="AM2" s="33" t="s">
        <v>42</v>
      </c>
      <c r="AN2" s="33" t="s">
        <v>43</v>
      </c>
      <c r="AO2" s="33" t="s">
        <v>44</v>
      </c>
      <c r="AP2" s="34" t="s">
        <v>45</v>
      </c>
      <c r="AQ2" s="35" t="s">
        <v>46</v>
      </c>
      <c r="AR2" s="35" t="s">
        <v>47</v>
      </c>
      <c r="AS2" s="35" t="s">
        <v>48</v>
      </c>
      <c r="AT2" s="35" t="s">
        <v>49</v>
      </c>
      <c r="AU2" s="35" t="s">
        <v>50</v>
      </c>
      <c r="AV2" s="35" t="s">
        <v>51</v>
      </c>
      <c r="AW2" s="35" t="s">
        <v>52</v>
      </c>
      <c r="AX2" s="35" t="s">
        <v>53</v>
      </c>
      <c r="AY2" s="35" t="s">
        <v>54</v>
      </c>
      <c r="AZ2" s="35" t="s">
        <v>55</v>
      </c>
      <c r="BA2" s="35" t="s">
        <v>56</v>
      </c>
      <c r="BB2" s="35" t="s">
        <v>57</v>
      </c>
      <c r="BC2" s="35" t="s">
        <v>58</v>
      </c>
      <c r="BD2" s="35" t="s">
        <v>59</v>
      </c>
      <c r="BE2" s="35" t="s">
        <v>60</v>
      </c>
      <c r="BF2" s="36" t="s">
        <v>61</v>
      </c>
      <c r="BG2" s="33" t="s">
        <v>40</v>
      </c>
      <c r="BH2" s="33" t="s">
        <v>41</v>
      </c>
      <c r="BI2" s="33" t="s">
        <v>42</v>
      </c>
      <c r="BJ2" s="33" t="s">
        <v>43</v>
      </c>
      <c r="BK2" s="33" t="s">
        <v>44</v>
      </c>
      <c r="BL2" s="34" t="s">
        <v>45</v>
      </c>
      <c r="BM2" s="35" t="s">
        <v>46</v>
      </c>
      <c r="BN2" s="35" t="s">
        <v>47</v>
      </c>
      <c r="BO2" s="35" t="s">
        <v>48</v>
      </c>
      <c r="BP2" s="35" t="s">
        <v>49</v>
      </c>
      <c r="BQ2" s="35" t="s">
        <v>50</v>
      </c>
      <c r="BR2" s="35" t="s">
        <v>51</v>
      </c>
      <c r="BS2" s="35" t="s">
        <v>52</v>
      </c>
      <c r="BT2" s="35" t="s">
        <v>53</v>
      </c>
      <c r="BU2" s="35" t="s">
        <v>54</v>
      </c>
      <c r="BV2" s="35" t="s">
        <v>55</v>
      </c>
      <c r="BW2" s="35" t="s">
        <v>56</v>
      </c>
      <c r="BX2" s="35" t="s">
        <v>57</v>
      </c>
      <c r="BY2" s="35" t="s">
        <v>58</v>
      </c>
      <c r="BZ2" s="35" t="s">
        <v>59</v>
      </c>
      <c r="CA2" s="35" t="s">
        <v>60</v>
      </c>
      <c r="CB2" s="36" t="s">
        <v>61</v>
      </c>
      <c r="CC2" s="37" t="s">
        <v>62</v>
      </c>
      <c r="CD2" s="38" t="s">
        <v>63</v>
      </c>
      <c r="CE2" s="39" t="s">
        <v>64</v>
      </c>
      <c r="CF2" s="40" t="s">
        <v>65</v>
      </c>
      <c r="CG2" s="41" t="s">
        <v>66</v>
      </c>
      <c r="CH2" s="42" t="s">
        <v>67</v>
      </c>
      <c r="CI2" s="43" t="s">
        <v>68</v>
      </c>
      <c r="CJ2" s="44" t="s">
        <v>69</v>
      </c>
      <c r="CK2" s="45" t="s">
        <v>70</v>
      </c>
    </row>
    <row r="3" customFormat="false" ht="15.75" hidden="false" customHeight="true" outlineLevel="0" collapsed="false">
      <c r="A3" s="46" t="s">
        <v>71</v>
      </c>
      <c r="B3" s="46" t="s">
        <v>72</v>
      </c>
      <c r="C3" s="46" t="s">
        <v>73</v>
      </c>
      <c r="D3" s="47" t="n">
        <v>0.05</v>
      </c>
      <c r="E3" s="47" t="n">
        <v>0.05</v>
      </c>
      <c r="F3" s="47" t="n">
        <v>0.05</v>
      </c>
      <c r="G3" s="47" t="n">
        <v>0.1</v>
      </c>
      <c r="H3" s="47" t="n">
        <v>0.3</v>
      </c>
      <c r="I3" s="47" t="n">
        <v>0.1</v>
      </c>
      <c r="J3" s="47" t="n">
        <v>0.1</v>
      </c>
      <c r="K3" s="47" t="n">
        <v>0.1</v>
      </c>
      <c r="L3" s="47" t="n">
        <v>0.1</v>
      </c>
      <c r="M3" s="48" t="n">
        <v>0.025</v>
      </c>
      <c r="N3" s="49" t="n">
        <v>0.025</v>
      </c>
      <c r="O3" s="50" t="n">
        <f aca="false">SUM(D3:N3)</f>
        <v>1</v>
      </c>
      <c r="P3" s="51" t="n">
        <f aca="false">(1+6*O3)*1</f>
        <v>7</v>
      </c>
      <c r="Q3" s="52" t="n">
        <v>36526</v>
      </c>
      <c r="R3" s="52" t="n">
        <v>36540</v>
      </c>
      <c r="S3" s="53" t="n">
        <v>10</v>
      </c>
      <c r="T3" s="54" t="n">
        <v>2</v>
      </c>
      <c r="U3" s="55" t="n">
        <f aca="false">2.5/2</f>
        <v>1.25</v>
      </c>
      <c r="V3" s="55" t="n">
        <f aca="false">2.5/2</f>
        <v>1.25</v>
      </c>
      <c r="W3" s="56" t="n">
        <f aca="false">U3+V3</f>
        <v>2.5</v>
      </c>
      <c r="X3" s="57" t="s">
        <v>74</v>
      </c>
      <c r="Y3" s="57" t="s">
        <v>74</v>
      </c>
      <c r="Z3" s="57" t="s">
        <v>74</v>
      </c>
      <c r="AA3" s="57" t="s">
        <v>74</v>
      </c>
      <c r="AB3" s="58" t="s">
        <v>74</v>
      </c>
      <c r="AC3" s="59" t="n">
        <v>1</v>
      </c>
      <c r="AD3" s="57" t="s">
        <v>74</v>
      </c>
      <c r="AE3" s="59" t="n">
        <v>1</v>
      </c>
      <c r="AF3" s="60" t="n">
        <f aca="false">W3</f>
        <v>2.5</v>
      </c>
      <c r="AG3" s="61" t="s">
        <v>74</v>
      </c>
      <c r="AH3" s="62" t="s">
        <v>74</v>
      </c>
      <c r="AI3" s="63" t="n">
        <f aca="false">SUM(AC3,AE3,AF3)</f>
        <v>4.5</v>
      </c>
      <c r="AJ3" s="64" t="n">
        <f aca="false">IF(AI3+1&gt;=3.95,AI3+2.5,AI3+1)</f>
        <v>7</v>
      </c>
      <c r="AK3" s="65" t="n">
        <v>0.5</v>
      </c>
      <c r="AL3" s="65" t="n">
        <v>0.1</v>
      </c>
      <c r="AM3" s="65" t="n">
        <v>0.1</v>
      </c>
      <c r="AN3" s="65" t="n">
        <v>0.1</v>
      </c>
      <c r="AO3" s="65" t="n">
        <v>0.2</v>
      </c>
      <c r="AP3" s="65" t="n">
        <v>0.2</v>
      </c>
      <c r="AQ3" s="65" t="n">
        <v>0.3</v>
      </c>
      <c r="AR3" s="65" t="n">
        <v>0.3</v>
      </c>
      <c r="AS3" s="65" t="n">
        <v>0.1</v>
      </c>
      <c r="AT3" s="65" t="n">
        <v>0.5</v>
      </c>
      <c r="AU3" s="65" t="n">
        <v>0.5</v>
      </c>
      <c r="AV3" s="65" t="n">
        <v>0.5</v>
      </c>
      <c r="AW3" s="65" t="n">
        <v>0.2</v>
      </c>
      <c r="AX3" s="65" t="n">
        <v>0.2</v>
      </c>
      <c r="AY3" s="65" t="n">
        <v>0.2</v>
      </c>
      <c r="AZ3" s="65" t="n">
        <v>0.2</v>
      </c>
      <c r="BA3" s="65" t="n">
        <v>0.2</v>
      </c>
      <c r="BB3" s="65" t="n">
        <v>0.2</v>
      </c>
      <c r="BC3" s="65" t="n">
        <v>0.2</v>
      </c>
      <c r="BD3" s="65" t="n">
        <v>0.1</v>
      </c>
      <c r="BE3" s="65" t="n">
        <v>1.1</v>
      </c>
      <c r="BF3" s="66" t="n">
        <f aca="false">SUM(AK3:BE3)</f>
        <v>6</v>
      </c>
      <c r="BG3" s="65" t="n">
        <v>0.5</v>
      </c>
      <c r="BH3" s="65" t="n">
        <v>0.1</v>
      </c>
      <c r="BI3" s="65" t="n">
        <v>0.1</v>
      </c>
      <c r="BJ3" s="65" t="n">
        <v>0.1</v>
      </c>
      <c r="BK3" s="65" t="n">
        <v>0.2</v>
      </c>
      <c r="BL3" s="65" t="n">
        <v>0.2</v>
      </c>
      <c r="BM3" s="65" t="n">
        <v>0.3</v>
      </c>
      <c r="BN3" s="65" t="n">
        <v>0.3</v>
      </c>
      <c r="BO3" s="65" t="n">
        <v>0.1</v>
      </c>
      <c r="BP3" s="65" t="n">
        <v>0.5</v>
      </c>
      <c r="BQ3" s="65" t="n">
        <v>0.5</v>
      </c>
      <c r="BR3" s="65" t="n">
        <v>0.5</v>
      </c>
      <c r="BS3" s="65" t="n">
        <v>0.2</v>
      </c>
      <c r="BT3" s="65" t="n">
        <v>0.2</v>
      </c>
      <c r="BU3" s="65" t="n">
        <v>0.2</v>
      </c>
      <c r="BV3" s="65" t="n">
        <v>0.2</v>
      </c>
      <c r="BW3" s="65" t="n">
        <v>0.2</v>
      </c>
      <c r="BX3" s="65" t="n">
        <v>0.2</v>
      </c>
      <c r="BY3" s="65" t="n">
        <v>0.2</v>
      </c>
      <c r="BZ3" s="65" t="n">
        <v>0.1</v>
      </c>
      <c r="CA3" s="65" t="n">
        <v>1.1</v>
      </c>
      <c r="CB3" s="67" t="n">
        <f aca="false">SUM(BG3:CA3)</f>
        <v>6</v>
      </c>
      <c r="CC3" s="68" t="n">
        <f aca="false">MIN($CB3+1,7)</f>
        <v>7</v>
      </c>
      <c r="CD3" s="69" t="n">
        <f aca="false">P3</f>
        <v>7</v>
      </c>
      <c r="CE3" s="70" t="n">
        <f aca="false">CC3</f>
        <v>7</v>
      </c>
      <c r="CF3" s="69" t="n">
        <f aca="false">AJ3</f>
        <v>7</v>
      </c>
      <c r="CG3" s="71" t="n">
        <f aca="false">IF(AND($CD3&gt;=4,$CE3&gt;=4,$CF3&gt;=4),$CD3*0.1+$CE3*0.7+$CF3*0.2,MIN($CD3,$CE3,$CF3))</f>
        <v>7</v>
      </c>
      <c r="CH3" s="63" t="n">
        <v>0</v>
      </c>
      <c r="CI3" s="68" t="n">
        <f aca="false">MAX(CG3-CH3,1)</f>
        <v>7</v>
      </c>
      <c r="CJ3" s="72"/>
      <c r="CK3" s="73"/>
    </row>
    <row r="4" customFormat="false" ht="15.75" hidden="false" customHeight="true" outlineLevel="0" collapsed="false">
      <c r="A4" s="74" t="n">
        <f aca="false">A6+1</f>
        <v>1</v>
      </c>
      <c r="B4" s="74" t="str">
        <f aca="false">'[1]Listado Alumnos'!B5</f>
        <v>GM</v>
      </c>
      <c r="C4" s="75"/>
      <c r="D4" s="76" t="n">
        <v>0.5</v>
      </c>
      <c r="E4" s="76" t="n">
        <v>1</v>
      </c>
      <c r="F4" s="76" t="n">
        <v>0.75</v>
      </c>
      <c r="G4" s="76" t="n">
        <v>0.25</v>
      </c>
      <c r="H4" s="76" t="n">
        <v>1</v>
      </c>
      <c r="I4" s="76" t="n">
        <v>1</v>
      </c>
      <c r="J4" s="76" t="n">
        <v>1</v>
      </c>
      <c r="K4" s="76" t="n">
        <v>0.75</v>
      </c>
      <c r="L4" s="76" t="n">
        <v>0.75</v>
      </c>
      <c r="M4" s="76" t="n">
        <v>0.75</v>
      </c>
      <c r="N4" s="77" t="n">
        <v>0.75</v>
      </c>
      <c r="O4" s="78" t="n">
        <f aca="false">SUMPRODUCT(D4:N4,$D$3:$N$3)</f>
        <v>0.825</v>
      </c>
      <c r="P4" s="51" t="n">
        <f aca="false">(1+6*O4)*1</f>
        <v>5.95</v>
      </c>
      <c r="Q4" s="79" t="n">
        <v>45754</v>
      </c>
      <c r="R4" s="79" t="n">
        <v>45783</v>
      </c>
      <c r="S4" s="80" t="n">
        <v>23</v>
      </c>
      <c r="T4" s="81" t="n">
        <v>4</v>
      </c>
      <c r="U4" s="82" t="n">
        <f aca="false">IF((R4-Q4)&gt;=14,1,IF((R4-Q4)&gt;=10,0.75,IF((R4-Q4)&gt;5,0.5,IF((R4-Q4)&gt;1,0.25,0))))</f>
        <v>1</v>
      </c>
      <c r="V4" s="83" t="n">
        <f aca="false">IF(ISBLANK(S4),0,IF((S4/T4)&gt;=10,1,IF((S4/T4)&gt;=7.5,0.75,IF((S4/T4)&gt;=5,0.5,IF((S4/T4)&gt;=2.5,0.25,0)))))</f>
        <v>0.5</v>
      </c>
      <c r="W4" s="56" t="n">
        <f aca="false">SUMPRODUCT($U$3:$V$3, U4:V4)</f>
        <v>1.875</v>
      </c>
      <c r="X4" s="84" t="n">
        <v>1</v>
      </c>
      <c r="Y4" s="84" t="n">
        <v>1</v>
      </c>
      <c r="Z4" s="84" t="n">
        <v>1</v>
      </c>
      <c r="AA4" s="84" t="n">
        <v>1</v>
      </c>
      <c r="AB4" s="84" t="n">
        <v>1</v>
      </c>
      <c r="AC4" s="84" t="n">
        <v>1</v>
      </c>
      <c r="AD4" s="84" t="n">
        <v>1</v>
      </c>
      <c r="AE4" s="84" t="n">
        <v>1</v>
      </c>
      <c r="AF4" s="60" t="n">
        <f aca="false">W4</f>
        <v>1.875</v>
      </c>
      <c r="AG4" s="84" t="n">
        <v>1</v>
      </c>
      <c r="AH4" s="85" t="n">
        <v>1</v>
      </c>
      <c r="AI4" s="63" t="n">
        <f aca="false">SUM(AC4,AE4,AF4)</f>
        <v>3.875</v>
      </c>
      <c r="AJ4" s="64" t="n">
        <f aca="false">IF(AI4+1&gt;=3.95,AI4+2.5,AI4+1)</f>
        <v>6.375</v>
      </c>
      <c r="AK4" s="86" t="n">
        <v>1</v>
      </c>
      <c r="AL4" s="84" t="n">
        <v>1</v>
      </c>
      <c r="AM4" s="84" t="n">
        <v>1</v>
      </c>
      <c r="AN4" s="84" t="n">
        <v>1</v>
      </c>
      <c r="AO4" s="84" t="n">
        <v>1</v>
      </c>
      <c r="AP4" s="84" t="n">
        <v>1</v>
      </c>
      <c r="AQ4" s="84" t="n">
        <v>1</v>
      </c>
      <c r="AR4" s="84" t="n">
        <v>1</v>
      </c>
      <c r="AS4" s="84" t="n">
        <v>1</v>
      </c>
      <c r="AT4" s="84" t="n">
        <v>1</v>
      </c>
      <c r="AU4" s="84" t="n">
        <v>1</v>
      </c>
      <c r="AV4" s="84" t="n">
        <v>1</v>
      </c>
      <c r="AW4" s="84" t="n">
        <v>1</v>
      </c>
      <c r="AX4" s="84" t="n">
        <v>1</v>
      </c>
      <c r="AY4" s="84" t="n">
        <v>1</v>
      </c>
      <c r="AZ4" s="84" t="n">
        <v>1</v>
      </c>
      <c r="BA4" s="84" t="n">
        <v>1</v>
      </c>
      <c r="BB4" s="84" t="n">
        <v>1</v>
      </c>
      <c r="BC4" s="84" t="n">
        <v>1</v>
      </c>
      <c r="BD4" s="84" t="n">
        <v>1</v>
      </c>
      <c r="BE4" s="84" t="n">
        <v>0</v>
      </c>
      <c r="BF4" s="66" t="n">
        <f aca="false">SUMPRODUCT($AK$3:$BE$3, AK4:BE4)</f>
        <v>4.9</v>
      </c>
      <c r="BG4" s="86" t="n">
        <v>1</v>
      </c>
      <c r="BH4" s="84" t="n">
        <v>1</v>
      </c>
      <c r="BI4" s="84" t="n">
        <v>1</v>
      </c>
      <c r="BJ4" s="84" t="n">
        <v>1</v>
      </c>
      <c r="BK4" s="84" t="n">
        <v>1</v>
      </c>
      <c r="BL4" s="84" t="n">
        <v>1</v>
      </c>
      <c r="BM4" s="84" t="n">
        <v>1</v>
      </c>
      <c r="BN4" s="84" t="n">
        <v>1</v>
      </c>
      <c r="BO4" s="84" t="n">
        <v>1</v>
      </c>
      <c r="BP4" s="84" t="n">
        <v>1</v>
      </c>
      <c r="BQ4" s="84" t="n">
        <v>1</v>
      </c>
      <c r="BR4" s="84" t="n">
        <v>1</v>
      </c>
      <c r="BS4" s="84" t="n">
        <v>1</v>
      </c>
      <c r="BT4" s="84" t="n">
        <v>1</v>
      </c>
      <c r="BU4" s="84" t="n">
        <v>1</v>
      </c>
      <c r="BV4" s="84" t="n">
        <v>1</v>
      </c>
      <c r="BW4" s="84" t="n">
        <v>1</v>
      </c>
      <c r="BX4" s="84" t="n">
        <v>1</v>
      </c>
      <c r="BY4" s="84" t="n">
        <v>1</v>
      </c>
      <c r="BZ4" s="84" t="n">
        <v>1</v>
      </c>
      <c r="CA4" s="84" t="n">
        <v>0</v>
      </c>
      <c r="CB4" s="66" t="n">
        <f aca="false">SUMPRODUCT($BG$3:$CA$3, BG4:CA4)</f>
        <v>4.9</v>
      </c>
      <c r="CC4" s="68" t="n">
        <f aca="false">MIN($CB4+1,7)</f>
        <v>5.9</v>
      </c>
      <c r="CD4" s="87" t="n">
        <f aca="false">P4</f>
        <v>5.95</v>
      </c>
      <c r="CE4" s="88" t="n">
        <f aca="false">CC4</f>
        <v>5.9</v>
      </c>
      <c r="CF4" s="87" t="n">
        <f aca="false">AJ4</f>
        <v>6.375</v>
      </c>
      <c r="CG4" s="89" t="n">
        <f aca="false">IF(AND($CD4&gt;=4,$CE4&gt;=4,$CF4&gt;=4),$CD4*0.1+$CE4*0.7+$CF4*0.2,MIN($CD4,$CE4,$CF4))</f>
        <v>6</v>
      </c>
      <c r="CH4" s="90"/>
      <c r="CI4" s="68" t="n">
        <f aca="false">MAX(CG4-CH4,1)</f>
        <v>6</v>
      </c>
      <c r="CJ4" s="91"/>
      <c r="CK4" s="92"/>
    </row>
    <row r="5" customFormat="false" ht="15.75" hidden="false" customHeight="true" outlineLevel="0" collapsed="false">
      <c r="E5" s="93"/>
      <c r="CJ5" s="91"/>
      <c r="CK5" s="92"/>
    </row>
    <row r="6" customFormat="false" ht="15.75" hidden="false" customHeight="true" outlineLevel="0" collapsed="false">
      <c r="C6" s="93"/>
      <c r="CJ6" s="91"/>
      <c r="CK6" s="92"/>
    </row>
    <row r="7" customFormat="false" ht="15.75" hidden="false" customHeight="true" outlineLevel="0" collapsed="false">
      <c r="CJ7" s="91"/>
      <c r="CK7" s="92"/>
    </row>
    <row r="8" customFormat="false" ht="15.75" hidden="false" customHeight="true" outlineLevel="0" collapsed="false">
      <c r="CJ8" s="91"/>
      <c r="CK8" s="92"/>
    </row>
    <row r="9" customFormat="false" ht="15.75" hidden="false" customHeight="true" outlineLevel="0" collapsed="false">
      <c r="CJ9" s="91"/>
      <c r="CK9" s="92"/>
    </row>
    <row r="10" customFormat="false" ht="15.75" hidden="false" customHeight="true" outlineLevel="0" collapsed="false">
      <c r="CJ10" s="91"/>
      <c r="CK10" s="92"/>
    </row>
    <row r="11" customFormat="false" ht="15.75" hidden="false" customHeight="true" outlineLevel="0" collapsed="false">
      <c r="CJ11" s="91"/>
      <c r="CK11" s="92"/>
    </row>
    <row r="12" customFormat="false" ht="15.75" hidden="false" customHeight="true" outlineLevel="0" collapsed="false">
      <c r="CJ12" s="91"/>
      <c r="CK12" s="92"/>
    </row>
    <row r="13" customFormat="false" ht="15.75" hidden="false" customHeight="true" outlineLevel="0" collapsed="false">
      <c r="CJ13" s="91"/>
      <c r="CK13" s="92"/>
    </row>
    <row r="14" customFormat="false" ht="15.75" hidden="false" customHeight="true" outlineLevel="0" collapsed="false">
      <c r="CJ14" s="91"/>
      <c r="CK14" s="92"/>
    </row>
    <row r="15" customFormat="false" ht="15.75" hidden="false" customHeight="true" outlineLevel="0" collapsed="false">
      <c r="CJ15" s="91"/>
      <c r="CK15" s="92"/>
    </row>
    <row r="16" customFormat="false" ht="15.75" hidden="false" customHeight="true" outlineLevel="0" collapsed="false">
      <c r="CJ16" s="91"/>
      <c r="CK16" s="92"/>
    </row>
    <row r="17" customFormat="false" ht="15.75" hidden="false" customHeight="true" outlineLevel="0" collapsed="false">
      <c r="CJ17" s="91"/>
      <c r="CK17" s="92"/>
    </row>
    <row r="18" customFormat="false" ht="15.75" hidden="false" customHeight="true" outlineLevel="0" collapsed="false">
      <c r="CJ18" s="91"/>
      <c r="CK18" s="92"/>
    </row>
    <row r="19" customFormat="false" ht="15.75" hidden="false" customHeight="true" outlineLevel="0" collapsed="false">
      <c r="CJ19" s="91"/>
      <c r="CK19" s="92"/>
    </row>
    <row r="20" customFormat="false" ht="15.75" hidden="false" customHeight="true" outlineLevel="0" collapsed="false">
      <c r="CJ20" s="91"/>
      <c r="CK20" s="92"/>
    </row>
    <row r="21" customFormat="false" ht="15.75" hidden="false" customHeight="true" outlineLevel="0" collapsed="false">
      <c r="CJ21" s="91"/>
      <c r="CK21" s="92"/>
    </row>
    <row r="22" customFormat="false" ht="15.75" hidden="false" customHeight="true" outlineLevel="0" collapsed="false">
      <c r="CJ22" s="94"/>
      <c r="CK22" s="92"/>
    </row>
    <row r="23" customFormat="false" ht="15.75" hidden="false" customHeight="true" outlineLevel="0" collapsed="false">
      <c r="CJ23" s="91"/>
      <c r="CK23" s="92"/>
    </row>
    <row r="24" customFormat="false" ht="15.75" hidden="false" customHeight="true" outlineLevel="0" collapsed="false">
      <c r="CJ24" s="94"/>
      <c r="CK24" s="92"/>
    </row>
    <row r="25" customFormat="false" ht="15.75" hidden="false" customHeight="true" outlineLevel="0" collapsed="false">
      <c r="CJ25" s="94"/>
      <c r="CK25" s="92"/>
    </row>
    <row r="26" customFormat="false" ht="15.75" hidden="false" customHeight="true" outlineLevel="0" collapsed="false">
      <c r="CJ26" s="95"/>
      <c r="CK26" s="96"/>
    </row>
    <row r="27" customFormat="false" ht="15.75" hidden="false" customHeight="true" outlineLevel="0" collapsed="false">
      <c r="CJ27" s="91"/>
      <c r="CK27" s="92"/>
    </row>
    <row r="28" customFormat="false" ht="15.75" hidden="false" customHeight="true" outlineLevel="0" collapsed="false">
      <c r="CJ28" s="91"/>
      <c r="CK28" s="92"/>
    </row>
    <row r="29" customFormat="false" ht="15.75" hidden="false" customHeight="true" outlineLevel="0" collapsed="false">
      <c r="CJ29" s="91"/>
      <c r="CK29" s="92"/>
    </row>
    <row r="30" customFormat="false" ht="15.75" hidden="false" customHeight="true" outlineLevel="0" collapsed="false">
      <c r="CJ30" s="95"/>
      <c r="CK30" s="96"/>
    </row>
    <row r="31" customFormat="false" ht="15.75" hidden="false" customHeight="true" outlineLevel="0" collapsed="false">
      <c r="CJ31" s="94"/>
      <c r="CK31" s="92"/>
    </row>
    <row r="32" customFormat="false" ht="15.75" hidden="false" customHeight="true" outlineLevel="0" collapsed="false">
      <c r="CJ32" s="91"/>
      <c r="CK32" s="92"/>
    </row>
    <row r="33" customFormat="false" ht="15.75" hidden="false" customHeight="true" outlineLevel="0" collapsed="false">
      <c r="CJ33" s="91"/>
      <c r="CK33" s="92"/>
    </row>
    <row r="34" customFormat="false" ht="15.75" hidden="false" customHeight="true" outlineLevel="0" collapsed="false">
      <c r="CJ34" s="97"/>
      <c r="CK34" s="98"/>
    </row>
    <row r="35" customFormat="false" ht="15.75" hidden="false" customHeight="true" outlineLevel="0" collapsed="false">
      <c r="CJ35" s="95"/>
      <c r="CK35" s="96"/>
    </row>
    <row r="36" customFormat="false" ht="15.75" hidden="false" customHeight="true" outlineLevel="0" collapsed="false">
      <c r="CJ36" s="95"/>
      <c r="CK36" s="96"/>
    </row>
    <row r="37" customFormat="false" ht="15.75" hidden="false" customHeight="true" outlineLevel="0" collapsed="false">
      <c r="CJ37" s="91"/>
      <c r="CK37" s="92"/>
    </row>
    <row r="38" customFormat="false" ht="15.75" hidden="false" customHeight="true" outlineLevel="0" collapsed="false">
      <c r="CJ38" s="91"/>
      <c r="CK38" s="92"/>
    </row>
    <row r="39" customFormat="false" ht="15.75" hidden="false" customHeight="true" outlineLevel="0" collapsed="false">
      <c r="CJ39" s="91"/>
      <c r="CK39" s="92"/>
    </row>
    <row r="40" customFormat="false" ht="15.75" hidden="false" customHeight="true" outlineLevel="0" collapsed="false">
      <c r="CJ40" s="94"/>
      <c r="CK40" s="92"/>
    </row>
    <row r="41" customFormat="false" ht="15.75" hidden="false" customHeight="true" outlineLevel="0" collapsed="false">
      <c r="CJ41" s="95"/>
      <c r="CK41" s="96"/>
    </row>
    <row r="42" customFormat="false" ht="15.75" hidden="false" customHeight="true" outlineLevel="0" collapsed="false">
      <c r="CJ42" s="99"/>
      <c r="CK42" s="100"/>
    </row>
    <row r="43" customFormat="false" ht="15.75" hidden="false" customHeight="true" outlineLevel="0" collapsed="false">
      <c r="CJ43" s="101"/>
      <c r="CK43" s="102"/>
    </row>
    <row r="44" customFormat="false" ht="15.75" hidden="false" customHeight="true" outlineLevel="0" collapsed="false">
      <c r="CJ44" s="91"/>
      <c r="CK44" s="92"/>
    </row>
    <row r="45" customFormat="false" ht="15.75" hidden="false" customHeight="true" outlineLevel="0" collapsed="false">
      <c r="CJ45" s="91"/>
      <c r="CK45" s="92"/>
    </row>
    <row r="46" customFormat="false" ht="15.75" hidden="false" customHeight="true" outlineLevel="0" collapsed="false">
      <c r="CJ46" s="91"/>
      <c r="CK46" s="92"/>
    </row>
    <row r="47" customFormat="false" ht="15.75" hidden="false" customHeight="true" outlineLevel="0" collapsed="false">
      <c r="CJ47" s="91"/>
      <c r="CK47" s="92"/>
    </row>
    <row r="48" customFormat="false" ht="15.75" hidden="false" customHeight="true" outlineLevel="0" collapsed="false">
      <c r="CJ48" s="91"/>
      <c r="CK48" s="92"/>
    </row>
    <row r="49" customFormat="false" ht="15.75" hidden="false" customHeight="true" outlineLevel="0" collapsed="false">
      <c r="CJ49" s="91"/>
      <c r="CK49" s="92"/>
    </row>
    <row r="50" customFormat="false" ht="15.75" hidden="false" customHeight="true" outlineLevel="0" collapsed="false">
      <c r="CJ50" s="91"/>
      <c r="CK50" s="92"/>
    </row>
    <row r="51" customFormat="false" ht="15.75" hidden="false" customHeight="true" outlineLevel="0" collapsed="false">
      <c r="CJ51" s="91"/>
      <c r="CK51" s="92"/>
    </row>
    <row r="52" customFormat="false" ht="15.75" hidden="false" customHeight="true" outlineLevel="0" collapsed="false">
      <c r="CJ52" s="95"/>
      <c r="CK52" s="96"/>
    </row>
    <row r="53" customFormat="false" ht="15.75" hidden="false" customHeight="true" outlineLevel="0" collapsed="false">
      <c r="CJ53" s="95"/>
      <c r="CK53" s="96"/>
    </row>
    <row r="54" customFormat="false" ht="15.75" hidden="false" customHeight="true" outlineLevel="0" collapsed="false">
      <c r="CJ54" s="91"/>
      <c r="CK54" s="92"/>
    </row>
    <row r="55" customFormat="false" ht="15.75" hidden="false" customHeight="true" outlineLevel="0" collapsed="false">
      <c r="CJ55" s="95"/>
      <c r="CK55" s="96"/>
    </row>
    <row r="56" customFormat="false" ht="15.75" hidden="false" customHeight="true" outlineLevel="0" collapsed="false">
      <c r="CJ56" s="95"/>
      <c r="CK56" s="96"/>
    </row>
    <row r="57" customFormat="false" ht="15.75" hidden="false" customHeight="true" outlineLevel="0" collapsed="false">
      <c r="CJ57" s="91"/>
      <c r="CK57" s="92"/>
    </row>
    <row r="58" customFormat="false" ht="15.75" hidden="false" customHeight="true" outlineLevel="0" collapsed="false">
      <c r="CJ58" s="95"/>
      <c r="CK58" s="96"/>
    </row>
    <row r="59" customFormat="false" ht="15.75" hidden="false" customHeight="true" outlineLevel="0" collapsed="false">
      <c r="CJ59" s="91"/>
      <c r="CK59" s="92"/>
    </row>
    <row r="60" customFormat="false" ht="15.75" hidden="false" customHeight="true" outlineLevel="0" collapsed="false">
      <c r="CJ60" s="91"/>
      <c r="CK60" s="92"/>
    </row>
    <row r="61" customFormat="false" ht="15.75" hidden="false" customHeight="true" outlineLevel="0" collapsed="false">
      <c r="CJ61" s="91"/>
      <c r="CK61" s="92"/>
    </row>
    <row r="62" customFormat="false" ht="15.75" hidden="false" customHeight="true" outlineLevel="0" collapsed="false">
      <c r="CJ62" s="91"/>
      <c r="CK62" s="92"/>
    </row>
    <row r="63" customFormat="false" ht="15.75" hidden="false" customHeight="true" outlineLevel="0" collapsed="false">
      <c r="CJ63" s="95"/>
      <c r="CK63" s="96"/>
    </row>
    <row r="64" customFormat="false" ht="15.75" hidden="false" customHeight="true" outlineLevel="0" collapsed="false">
      <c r="CJ64" s="95"/>
      <c r="CK64" s="96"/>
    </row>
    <row r="65" customFormat="false" ht="15.75" hidden="false" customHeight="true" outlineLevel="0" collapsed="false">
      <c r="CJ65" s="95"/>
      <c r="CK65" s="96"/>
    </row>
    <row r="66" customFormat="false" ht="15.75" hidden="false" customHeight="true" outlineLevel="0" collapsed="false">
      <c r="CJ66" s="95"/>
      <c r="CK66" s="96"/>
    </row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9">
    <mergeCell ref="A1:C2"/>
    <mergeCell ref="D1:N1"/>
    <mergeCell ref="O1:O2"/>
    <mergeCell ref="P1:P2"/>
    <mergeCell ref="Q1:W1"/>
    <mergeCell ref="X1:AJ1"/>
    <mergeCell ref="AK1:BE1"/>
    <mergeCell ref="BG1:CA1"/>
    <mergeCell ref="CD1:CG1"/>
  </mergeCells>
  <conditionalFormatting sqref="P3:P4">
    <cfRule type="cellIs" priority="2" operator="greaterThanOrEqual" aboveAverage="0" equalAverage="0" bottom="0" percent="0" rank="0" text="" dxfId="0">
      <formula>3.95</formula>
    </cfRule>
    <cfRule type="cellIs" priority="3" operator="lessThan" aboveAverage="0" equalAverage="0" bottom="0" percent="0" rank="0" text="" dxfId="1">
      <formula>3.95</formula>
    </cfRule>
  </conditionalFormatting>
  <conditionalFormatting sqref="D4:N4">
    <cfRule type="expression" priority="4" aboveAverage="0" equalAverage="0" bottom="0" percent="0" rank="0" text="" dxfId="2">
      <formula>NOT(OR($D$4:$N$66=0,$D$4:$N$66=1,$D$4:$N$66=0.25,$D$4:$N$66=0.5,$D$4:$N$66=0.75))</formula>
    </cfRule>
  </conditionalFormatting>
  <conditionalFormatting sqref="CD4:CG4">
    <cfRule type="cellIs" priority="5" operator="greaterThanOrEqual" aboveAverage="0" equalAverage="0" bottom="0" percent="0" rank="0" text="" dxfId="3">
      <formula>3.95</formula>
    </cfRule>
    <cfRule type="cellIs" priority="6" operator="lessThan" aboveAverage="0" equalAverage="0" bottom="0" percent="0" rank="0" text="" dxfId="4">
      <formula>3.95</formula>
    </cfRule>
  </conditionalFormatting>
  <conditionalFormatting sqref="CI1:CI4">
    <cfRule type="cellIs" priority="7" operator="greaterThanOrEqual" aboveAverage="0" equalAverage="0" bottom="0" percent="0" rank="0" text="" dxfId="5">
      <formula>3.95</formula>
    </cfRule>
    <cfRule type="cellIs" priority="8" operator="lessThan" aboveAverage="0" equalAverage="0" bottom="0" percent="0" rank="0" text="" dxfId="6">
      <formula>3.95</formula>
    </cfRule>
  </conditionalFormatting>
  <dataValidations count="1">
    <dataValidation allowBlank="true" errorStyle="stop" operator="between" showDropDown="true" showErrorMessage="true" showInputMessage="false" sqref="Q4:R4" type="custom">
      <formula1>OR(NOT(ISERROR(DATEVALUE(#ref!))), AND(ISNUMBER(#ref!), LEFT(CELL("format", #ref!))="D"))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2025-08-03T17:04:23Z</dcterms:created>
  <dc:creator/>
  <dc:description/>
  <dc:language>es-CL</dc:language>
  <cp:lastModifiedBy/>
  <dcterms:modified xsi:type="dcterms:W3CDTF">2025-08-03T17:18:04Z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