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8ba57540847a4629/Desktop/"/>
    </mc:Choice>
  </mc:AlternateContent>
  <xr:revisionPtr revIDLastSave="970" documentId="8_{BEF5D24B-13EC-46F2-AA15-A0218CF0AB8D}" xr6:coauthVersionLast="47" xr6:coauthVersionMax="47" xr10:uidLastSave="{8C25F784-0D00-4023-B006-17BFDFAA989E}"/>
  <bookViews>
    <workbookView xWindow="-98" yWindow="-98" windowWidth="21795" windowHeight="12975" activeTab="2" xr2:uid="{5172002C-9A6B-4438-BEF0-F7C7640F6E4F}"/>
  </bookViews>
  <sheets>
    <sheet name="Sales Data" sheetId="1" r:id="rId1"/>
    <sheet name="Pivot Table" sheetId="2" r:id="rId2"/>
    <sheet name="Dashboard" sheetId="3" r:id="rId3"/>
    <sheet name="Sunburst" sheetId="5" r:id="rId4"/>
  </sheets>
  <definedNames>
    <definedName name="_xlchart.v1.0" hidden="1">'Pivot Table'!$AI$7:$AI$11</definedName>
    <definedName name="_xlchart.v1.1" hidden="1">'Pivot Table'!$AJ$6</definedName>
    <definedName name="_xlchart.v1.2" hidden="1">'Pivot Table'!$AJ$7:$AJ$11</definedName>
    <definedName name="_xlchart.v1.3" hidden="1">Sunburst!$J$6:$K$17</definedName>
    <definedName name="_xlchart.v1.4" hidden="1">Sunburst!$L$5</definedName>
    <definedName name="_xlchart.v1.5" hidden="1">Sunburst!$L$6:$L$17</definedName>
    <definedName name="Slicer_Month">#N/A</definedName>
    <definedName name="Slicer_Year">#N/A</definedName>
    <definedName name="Slicer_Year1">#N/A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 i="2" l="1"/>
  <c r="Y1" i="2" s="1"/>
  <c r="Z1" i="2" s="1"/>
  <c r="X7" i="2" s="1" a="1"/>
  <c r="X7" i="2" s="1"/>
  <c r="N6" i="2"/>
  <c r="N7" i="2"/>
  <c r="N8" i="2"/>
  <c r="N9" i="2"/>
  <c r="N10" i="2"/>
  <c r="N11" i="2"/>
  <c r="N12" i="2"/>
  <c r="N13" i="2"/>
  <c r="N14" i="2"/>
  <c r="N15" i="2"/>
  <c r="N16" i="2"/>
  <c r="N5" i="2"/>
  <c r="G13" i="2"/>
  <c r="G12" i="2"/>
  <c r="J6" i="1"/>
  <c r="J3" i="1"/>
  <c r="J2" i="1"/>
  <c r="E3" i="2"/>
  <c r="N17" i="2" l="1"/>
  <c r="W7" i="2" a="1"/>
  <c r="W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<sst xmlns="http://schemas.openxmlformats.org/spreadsheetml/2006/main" count="6614" uniqueCount="328">
  <si>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</si>
  <si>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</si>
  <si>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</si>
  <si>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</si>
  <si>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</si>
  <si>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</si>
  <si>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</si>
  <si>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</si>
  <si>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</si>
  <si>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</si>
  <si>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</si>
  <si>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</si>
  <si>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</si>
  <si>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</si>
  <si>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</si>
  <si>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</si>
  <si>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</si>
  <si>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</si>
  <si>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</si>
  <si>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</si>
  <si>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</si>
  <si>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</si>
  <si>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</si>
  <si>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</si>
  <si>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</si>
  <si>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</si>
  <si>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</si>
  <si>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</si>
  <si>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</si>
  <si>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</si>
  <si>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</si>
  <si>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</si>
  <si>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</si>
  <si>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</si>
  <si>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</si>
  <si>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</si>
  <si>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</si>
  <si>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</si>
  <si>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</si>
  <si>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</si>
  <si>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</si>
  <si>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</si>
  <si>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</si>
  <si>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</si>
  <si>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</si>
  <si>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</si>
  <si>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</si>
  <si>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</si>
  <si>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</si>
  <si>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</si>
  <si>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</si>
  <si>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</si>
  <si>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</si>
  <si>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</si>
  <si>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</si>
  <si>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</si>
  <si>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</si>
  <si>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</si>
  <si>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</si>
  <si>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</si>
  <si>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</si>
  <si>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</si>
  <si>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</si>
  <si>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</si>
  <si>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</si>
  <si>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</si>
  <si>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</si>
  <si>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</si>
  <si>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</si>
  <si>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</si>
  <si>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</si>
  <si>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</si>
  <si>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</si>
  <si>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</si>
  <si>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</si>
  <si>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</si>
  <si>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</si>
  <si>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</si>
  <si>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</si>
  <si>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</si>
  <si>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</si>
  <si>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</si>
  <si>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</si>
  <si>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</si>
  <si>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</si>
  <si>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</si>
  <si>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</si>
  <si>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</si>
  <si>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</si>
  <si>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</si>
  <si>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</si>
  <si>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</si>
  <si>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</si>
  <si>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</si>
  <si>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</si>
  <si>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</si>
  <si>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</si>
  <si>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</si>
  <si>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</si>
  <si>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</si>
  <si>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</si>
  <si>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</si>
  <si>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</si>
  <si>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</si>
  <si>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</si>
  <si>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</si>
  <si>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</si>
  <si>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</si>
  <si>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</si>
  <si>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</si>
  <si>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</si>
  <si>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</si>
  <si>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</si>
  <si>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</si>
  <si>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</si>
  <si>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</si>
  <si>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</si>
  <si>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</si>
  <si>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</si>
  <si>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</si>
  <si>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</si>
  <si>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</si>
  <si>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</si>
  <si>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</si>
  <si>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</si>
  <si>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</si>
  <si>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</si>
  <si>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</si>
  <si>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</si>
  <si>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</si>
  <si>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</si>
  <si>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</si>
  <si>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</si>
  <si>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</si>
  <si>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</si>
  <si>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</si>
  <si>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</si>
  <si>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</si>
  <si>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</si>
  <si>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</si>
  <si>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</si>
  <si>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</si>
  <si>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</si>
  <si>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</si>
  <si>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</si>
  <si>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</si>
  <si>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</si>
  <si>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</si>
  <si>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</si>
  <si>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</si>
  <si>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</si>
  <si>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</si>
  <si>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</si>
  <si>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</si>
  <si>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</si>
  <si>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</si>
  <si>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</si>
  <si>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</si>
  <si>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</si>
  <si>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</si>
  <si>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</si>
  <si>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</si>
  <si>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</si>
  <si>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</si>
  <si>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</si>
  <si>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</si>
  <si>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</si>
  <si>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</si>
  <si>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</si>
  <si>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</si>
  <si>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</si>
  <si>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</si>
  <si>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</si>
  <si>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</si>
  <si>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</si>
  <si>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</si>
  <si>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</si>
  <si>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</si>
  <si>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</si>
  <si>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</si>
  <si>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</si>
  <si>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</si>
  <si>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</si>
  <si>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</si>
  <si>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</si>
  <si>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</si>
  <si>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</si>
  <si>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</si>
  <si>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</si>
  <si>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</si>
  <si>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</si>
  <si>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</si>
  <si>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</si>
  <si>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</si>
  <si>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</si>
  <si>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</si>
  <si>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</si>
  <si>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</si>
  <si>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</si>
  <si>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</si>
  <si>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</si>
  <si>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</si>
  <si>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</si>
  <si>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</si>
  <si>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</si>
  <si>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</si>
  <si>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</si>
  <si>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</si>
  <si>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</si>
  <si>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</si>
  <si>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</si>
  <si>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</si>
  <si>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</si>
  <si>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</si>
  <si>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</si>
  <si>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</si>
  <si>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</si>
  <si>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</si>
  <si>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</si>
  <si>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</si>
  <si>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</si>
  <si>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</si>
  <si>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</si>
  <si>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</si>
  <si>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</si>
  <si>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</si>
  <si>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</si>
  <si>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</si>
  <si>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</si>
  <si>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</si>
  <si>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</si>
  <si>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</si>
  <si>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</si>
  <si>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</si>
  <si>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</si>
  <si>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</si>
  <si>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</si>
  <si>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</si>
  <si>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</si>
  <si>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</si>
  <si>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</si>
  <si>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</si>
  <si>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</si>
  <si>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</si>
  <si>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</si>
  <si>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</si>
  <si>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</si>
  <si>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</si>
  <si>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</si>
  <si>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</si>
  <si>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</si>
  <si>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</si>
  <si>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</si>
  <si>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</si>
  <si>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</si>
  <si>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</si>
  <si>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</si>
  <si>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</si>
  <si>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</si>
  <si>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</si>
  <si>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</si>
  <si>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</si>
  <si>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</si>
  <si>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</si>
  <si>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</si>
  <si>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</si>
  <si>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</si>
  <si>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</si>
  <si>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</si>
  <si>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</si>
  <si>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</si>
  <si>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</si>
  <si>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</si>
  <si>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</si>
  <si>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</si>
  <si>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</si>
  <si>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</si>
  <si>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</si>
  <si>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</si>
  <si>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</si>
  <si>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</si>
  <si>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</si>
  <si>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</si>
  <si>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</si>
  <si>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</si>
  <si>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</si>
  <si>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</si>
  <si>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</si>
  <si>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</si>
  <si>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</si>
  <si>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</si>
  <si>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</si>
  <si>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</si>
  <si>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</si>
  <si>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</si>
  <si>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</si>
  <si>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</si>
  <si>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</si>
  <si>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</si>
  <si>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</si>
  <si>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</si>
  <si>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</si>
  <si>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</si>
  <si>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</si>
  <si>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</si>
  <si>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</si>
  <si>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</si>
  <si>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</si>
  <si>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</si>
  <si>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</si>
  <si>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</si>
  <si>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</si>
  <si>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</si>
  <si>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</si>
  <si>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</si>
  <si>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Grand Total</t>
  </si>
  <si>
    <t>Sum of Sales ('000)</t>
  </si>
  <si>
    <t>Sum of Profit ('000)</t>
  </si>
  <si>
    <t>PROFIT(%)</t>
  </si>
  <si>
    <t>SEGMENTS</t>
  </si>
  <si>
    <t>SUM OF SALES</t>
  </si>
  <si>
    <t>Total</t>
  </si>
  <si>
    <t>Yr 2021</t>
  </si>
  <si>
    <t>Sum</t>
  </si>
  <si>
    <t>Average</t>
  </si>
  <si>
    <t>Running Total</t>
  </si>
  <si>
    <t>Count</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</si>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</sst>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1009]#,##0.00"/>
    <numFmt numFmtId="165" formatCode="_ * #,##0_ ;_ * \-#,##0_ ;_ * &quot;-&quot;??_ ;_ @_ "/>
    <numFmt numFmtId="166" formatCode="[$$-1009]#,##0;\-[$$-1009]#,##0"/>
    <numFmt numFmtId="168" formatCode="_ * #,##0.0_ ;_ * \-#,##0.0_ ;_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2" fillId="2" borderId="0" xfId="0" applyFont="1" applyFill="1"/>
    <xf numFmtId="43" fontId="0" fillId="0" borderId="0" xfId="1" applyFont="1"/>
    <xf numFmtId="14" fontId="0" fillId="0" borderId="0" xfId="0" applyNumberFormat="1"/>
    <xf numFmtId="43" fontId="0" fillId="0" borderId="0" xfId="0" applyNumberFormat="1"/>
    <xf numFmtId="9" fontId="0" fillId="0" borderId="0" xfId="2" applyFont="1"/>
    <xf numFmtId="10" fontId="0" fillId="0" borderId="0" xfId="2" applyNumberFormat="1"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2" fillId="0" borderId="0" xfId="0" applyNumberFormat="1" applyFont="1"/>
    <xf numFmtId="166" fontId="0" fillId="0" borderId="0" xfId="0" applyNumberFormat="1"/>
    <xf numFmtId="10" fontId="0" fillId="0" borderId="0" xfId="0" applyNumberFormat="1"/>
    <xf numFmtId="10" fontId="2" fillId="0" borderId="0" xfId="0" applyNumberFormat="1" applyFont="1"/>
    <xf numFmtId="165" fontId="0" fillId="0" borderId="0" xfId="1" applyNumberFormat="1" applyFont="1"/>
    <xf numFmtId="0" fontId="0" fillId="0" borderId="0" xfId="0" applyProtection="1">
      <protection locked="0"/>
    </xf>
    <xf numFmtId="0" fontId="2" fillId="0" borderId="0" xfId="0" applyFont="1"/>
    <xf numFmtId="9" fontId="0" fillId="0" borderId="0" xfId="0" applyNumberFormat="1"/>
    <xf numFmtId="0" fontId="0" fillId="0" borderId="0" xfId="0" applyAlignment="1">
      <alignment horizontal="left" indent="1"/>
    </xf>
    <xf numFmtId="168" fontId="0" fillId="0" borderId="0" xfId="0" applyNumberFormat="1"/>
  </cellXfs>
  <cellStyles count="3">
    <cellStyle name="Comma" xfId="1" builtinId="3"/>
    <cellStyle name="Normal" xfId="0" builtinId="0"/>
    <cellStyle name="Percent" xfId="2" builtinId="5"/>
  </cellStyles>
  <dxfs count="29">
    <dxf>
      <font>
        <b/>
        <i val="0"/>
        <strike val="0"/>
        <condense val="0"/>
        <extend val="0"/>
        <outline val="0"/>
        <shadow val="0"/>
        <u val="none"/>
        <vertAlign val="baseline"/>
        <sz val="11"/>
        <color theme="1"/>
        <name val="Calibri"/>
        <family val="2"/>
        <scheme val="minor"/>
      </font>
    </dxf>
    <dxf>
      <numFmt numFmtId="165" formatCode="_ * #,##0_ ;_ * \-#,##0_ ;_ * &quot;-&quot;??_ ;_ @_ "/>
    </dxf>
    <dxf>
      <numFmt numFmtId="165" formatCode="_ * #,##0_ ;_ * \-#,##0_ ;_ * &quot;-&quot;??_ ;_ @_ "/>
    </dxf>
    <dxf>
      <font>
        <b/>
        <i val="0"/>
        <sz val="9"/>
        <color theme="1"/>
      </font>
      <border diagonalUp="0" diagonalDown="0">
        <left/>
        <right/>
        <top/>
        <bottom/>
        <vertical/>
        <horizontal/>
      </border>
    </dxf>
    <dxf>
      <font>
        <b/>
        <i val="0"/>
        <sz val="10"/>
        <color theme="1"/>
      </font>
      <border diagonalUp="0" diagonalDown="0">
        <left/>
        <right/>
        <top/>
        <bottom/>
        <vertical/>
        <horizontal/>
      </border>
    </dxf>
    <dxf>
      <numFmt numFmtId="13" formatCode="0%"/>
    </dxf>
    <dxf>
      <numFmt numFmtId="168" formatCode="_ * #,##0.0_ ;_ * \-#,##0.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64" formatCode="[$$-1009]#,##0.0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1" defaultTableStyle="TableStyleMedium2" defaultPivotStyle="PivotStyleLight16">
    <tableStyle name="Dashboard" pivot="0" table="0" count="10" xr9:uid="{04D6DF49-6DDF-4E34-BF80-86BC9F764829}">
      <tableStyleElement type="wholeTable" dxfId="4"/>
      <tableStyleElement type="headerRow"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[Bycycle_shop_Excel_Shop.xlsx]Pivot Table!PivotTable3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sz="1600" b="1">
                <a:solidFill>
                  <a:sysClr val="windowText" lastClr="000000"/>
                </a:solidFill>
                <a:latin typeface="Baskerville Old Face" panose="02020602080505020303" pitchFamily="18" charset="0"/>
              </a:rPr>
              <a:t>Sales</a:t>
            </a:r>
            <a:r>
              <a:rPr lang="en-CA" sz="1600" b="1" baseline="0">
                <a:solidFill>
                  <a:sysClr val="windowText" lastClr="000000"/>
                </a:solidFill>
                <a:latin typeface="Baskerville Old Face" panose="02020602080505020303" pitchFamily="18" charset="0"/>
              </a:rPr>
              <a:t> &amp; Profit (%) by Month</a:t>
            </a:r>
            <a:endParaRPr lang="en-CA" sz="1600" b="1">
              <a:solidFill>
                <a:sysClr val="windowText" lastClr="000000"/>
              </a:solidFill>
              <a:latin typeface="Baskerville Old Face" panose="02020602080505020303"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tx>
            <c:rich>
              <a:bodyPr rot="5400000" spcFirstLastPara="1" vertOverflow="ellipsis" vert="horz" wrap="square" lIns="38100" tIns="19050" rIns="38100" bIns="19050" anchor="ctr" anchorCtr="0">
                <a:spAutoFit/>
              </a:bodyPr>
              <a:lstStyle/>
              <a:p>
                <a:pPr algn="ctr">
                  <a:defRPr lang="en-US" sz="700" b="0" i="0" u="none" strike="noStrike" kern="1200" baseline="0">
                    <a:solidFill>
                      <a:schemeClr val="bg1"/>
                    </a:solidFill>
                    <a:latin typeface="+mn-lt"/>
                    <a:ea typeface="+mn-ea"/>
                    <a:cs typeface="+mn-cs"/>
                  </a:defRPr>
                </a:pPr>
                <a:fld id="{2DEDC65C-A36E-47CE-AC84-ABD3306A219D}" type="CELLRANGE">
                  <a:rPr lang="en-US" sz="700" b="0" i="0" u="none" strike="noStrike" kern="1200" baseline="0">
                    <a:solidFill>
                      <a:schemeClr val="bg1"/>
                    </a:solidFill>
                    <a:latin typeface="+mn-lt"/>
                    <a:ea typeface="+mn-ea"/>
                    <a:cs typeface="+mn-cs"/>
                  </a:rPr>
                  <a:pPr algn="ctr">
                    <a:defRPr lang="en-US" sz="700" b="0" i="0" u="none" strike="noStrike" kern="1200" baseline="0">
                      <a:solidFill>
                        <a:schemeClr val="bg1"/>
                      </a:solidFill>
                      <a:latin typeface="+mn-lt"/>
                      <a:ea typeface="+mn-ea"/>
                      <a:cs typeface="+mn-cs"/>
                    </a:defRPr>
                  </a:pPr>
                  <a:t>[CELLRANGE]</a:t>
                </a:fld>
                <a:endParaRPr lang="en-CA"/>
              </a:p>
            </c:rich>
          </c:tx>
          <c:spPr>
            <a:noFill/>
            <a:ln>
              <a:noFill/>
            </a:ln>
            <a:effectLst/>
          </c:spPr>
          <c:txPr>
            <a:bodyPr rot="5400000" spcFirstLastPara="1" vertOverflow="ellipsis" vert="horz" wrap="square" lIns="38100" tIns="19050" rIns="38100" bIns="19050" anchor="ctr" anchorCtr="0">
              <a:spAutoFit/>
            </a:bodyPr>
            <a:lstStyle/>
            <a:p>
              <a:pPr algn="ctr">
                <a:defRPr lang="en-US"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2B99C638-E7AD-4CBE-9A38-35A5C26416A3}"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84DFBECA-16A2-4728-AA73-9F4BCE1D8586}"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9EA928ED-7118-4384-BFAE-548F26B5ED6B}"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3D71BF45-719B-4412-AD55-E5F6E4BEB2D4}"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A0371DF6-249E-440F-BA2C-53D33FA8A370}"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43510072-7E32-4BA8-8477-9E5B886AFDE8}"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47C3EE2D-EC41-48B8-B53E-90E0017F8843}"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85912513-90E3-4FA1-8C87-73A641176039}"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5C606D0A-F23E-410A-8CD7-30E6D732897C}"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C3FA99D0-920C-4C7B-ABBE-805D5E1E74AD}"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1"/>
          </a:solidFill>
          <a:ln>
            <a:noFill/>
          </a:ln>
          <a:effectLst/>
        </c:spPr>
        <c:dLbl>
          <c:idx val="0"/>
          <c:tx>
            <c:rich>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fld id="{16F31DC0-7714-4B38-B55C-C60A34B7FFD0}" type="CELLRANGE">
                  <a:rPr lang="en-CA"/>
                  <a:pPr>
                    <a:defRPr sz="700">
                      <a:solidFill>
                        <a:schemeClr val="bg1"/>
                      </a:solidFill>
                    </a:defRPr>
                  </a:pPr>
                  <a:t>[CELLRANGE]</a:t>
                </a:fld>
                <a:endParaRPr lang="en-CA"/>
              </a:p>
            </c:rich>
          </c:tx>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'Pivot Table'!$N$5:$N$16</c:f>
              <c:strCache>
                <c:ptCount val="1"/>
                <c:pt idx="0">
                  <c:v>Sum of Sales ('000)</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A47F-4837-834B-32A29CBEE216}"/>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A47F-4837-834B-32A29CBEE216}"/>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4-A47F-4837-834B-32A29CBEE216}"/>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5-A47F-4837-834B-32A29CBEE216}"/>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6-A47F-4837-834B-32A29CBEE216}"/>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7-A47F-4837-834B-32A29CBEE216}"/>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8-A47F-4837-834B-32A29CBEE216}"/>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9-A47F-4837-834B-32A29CBEE216}"/>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A-A47F-4837-834B-32A29CBEE216}"/>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B-A47F-4837-834B-32A29CBEE216}"/>
              </c:ext>
            </c:extLst>
          </c:dPt>
          <c:dPt>
            <c:idx val="10"/>
            <c:invertIfNegative val="0"/>
            <c:bubble3D val="0"/>
            <c:spPr>
              <a:solidFill>
                <a:schemeClr val="accent1"/>
              </a:solidFill>
              <a:ln>
                <a:noFill/>
              </a:ln>
              <a:effectLst/>
            </c:spPr>
            <c:extLst>
              <c:ext xmlns:c16="http://schemas.microsoft.com/office/drawing/2014/chart" uri="{C3380CC4-5D6E-409C-BE32-E72D297353CC}">
                <c16:uniqueId val="{0000000C-A47F-4837-834B-32A29CBEE216}"/>
              </c:ext>
            </c:extLst>
          </c:dPt>
          <c:dPt>
            <c:idx val="11"/>
            <c:invertIfNegative val="0"/>
            <c:bubble3D val="0"/>
            <c:spPr>
              <a:solidFill>
                <a:schemeClr val="accent1"/>
              </a:solidFill>
              <a:ln>
                <a:noFill/>
              </a:ln>
              <a:effectLst/>
            </c:spPr>
            <c:extLst>
              <c:ext xmlns:c16="http://schemas.microsoft.com/office/drawing/2014/chart" uri="{C3380CC4-5D6E-409C-BE32-E72D297353CC}">
                <c16:uniqueId val="{0000000D-A47F-4837-834B-32A29CBEE216}"/>
              </c:ext>
            </c:extLst>
          </c:dPt>
          <c:dLbls>
            <c:dLbl>
              <c:idx val="0"/>
              <c:tx>
                <c:rich>
                  <a:bodyPr rot="5400000" spcFirstLastPara="1" vertOverflow="ellipsis" vert="horz" wrap="square" lIns="38100" tIns="19050" rIns="38100" bIns="19050" anchor="ctr" anchorCtr="0">
                    <a:spAutoFit/>
                  </a:bodyPr>
                  <a:lstStyle/>
                  <a:p>
                    <a:pPr algn="ctr">
                      <a:defRPr lang="en-US" sz="700" b="0" i="0" u="none" strike="noStrike" kern="1200" baseline="0">
                        <a:solidFill>
                          <a:schemeClr val="bg1"/>
                        </a:solidFill>
                        <a:latin typeface="+mn-lt"/>
                        <a:ea typeface="+mn-ea"/>
                        <a:cs typeface="+mn-cs"/>
                      </a:defRPr>
                    </a:pPr>
                    <a:fld id="{2DEDC65C-A36E-47CE-AC84-ABD3306A219D}" type="CELLRANGE">
                      <a:rPr lang="en-US" sz="700" b="0" i="0" u="none" strike="noStrike" kern="1200" baseline="0">
                        <a:solidFill>
                          <a:schemeClr val="bg1"/>
                        </a:solidFill>
                        <a:latin typeface="+mn-lt"/>
                        <a:ea typeface="+mn-ea"/>
                        <a:cs typeface="+mn-cs"/>
                      </a:rPr>
                      <a:pPr algn="ctr">
                        <a:defRPr lang="en-US" sz="700" b="0" i="0" u="none" strike="noStrike" kern="1200" baseline="0">
                          <a:solidFill>
                            <a:schemeClr val="bg1"/>
                          </a:solidFill>
                          <a:latin typeface="+mn-lt"/>
                          <a:ea typeface="+mn-ea"/>
                          <a:cs typeface="+mn-cs"/>
                        </a:defRPr>
                      </a:pPr>
                      <a:t>[CELLRANGE]</a:t>
                    </a:fld>
                    <a:endParaRPr lang="en-CA"/>
                  </a:p>
                </c:rich>
              </c:tx>
              <c:spPr>
                <a:noFill/>
                <a:ln>
                  <a:noFill/>
                </a:ln>
                <a:effectLst/>
              </c:spPr>
              <c:txPr>
                <a:bodyPr rot="5400000" spcFirstLastPara="1" vertOverflow="ellipsis" vert="horz" wrap="square" lIns="38100" tIns="19050" rIns="38100" bIns="19050" anchor="ctr" anchorCtr="0">
                  <a:spAutoFit/>
                </a:bodyPr>
                <a:lstStyle/>
                <a:p>
                  <a:pPr algn="ctr">
                    <a:defRPr lang="en-US"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47F-4837-834B-32A29CBEE216}"/>
                </c:ext>
              </c:extLst>
            </c:dLbl>
            <c:dLbl>
              <c:idx val="1"/>
              <c:tx>
                <c:rich>
                  <a:bodyPr/>
                  <a:lstStyle/>
                  <a:p>
                    <a:fld id="{2B99C638-E7AD-4CBE-9A38-35A5C26416A3}"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47F-4837-834B-32A29CBEE216}"/>
                </c:ext>
              </c:extLst>
            </c:dLbl>
            <c:dLbl>
              <c:idx val="2"/>
              <c:tx>
                <c:rich>
                  <a:bodyPr/>
                  <a:lstStyle/>
                  <a:p>
                    <a:fld id="{84DFBECA-16A2-4728-AA73-9F4BCE1D8586}"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47F-4837-834B-32A29CBEE216}"/>
                </c:ext>
              </c:extLst>
            </c:dLbl>
            <c:dLbl>
              <c:idx val="3"/>
              <c:tx>
                <c:rich>
                  <a:bodyPr/>
                  <a:lstStyle/>
                  <a:p>
                    <a:fld id="{9EA928ED-7118-4384-BFAE-548F26B5ED6B}"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47F-4837-834B-32A29CBEE216}"/>
                </c:ext>
              </c:extLst>
            </c:dLbl>
            <c:dLbl>
              <c:idx val="4"/>
              <c:tx>
                <c:rich>
                  <a:bodyPr/>
                  <a:lstStyle/>
                  <a:p>
                    <a:fld id="{3D71BF45-719B-4412-AD55-E5F6E4BEB2D4}"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47F-4837-834B-32A29CBEE216}"/>
                </c:ext>
              </c:extLst>
            </c:dLbl>
            <c:dLbl>
              <c:idx val="5"/>
              <c:tx>
                <c:rich>
                  <a:bodyPr/>
                  <a:lstStyle/>
                  <a:p>
                    <a:fld id="{A0371DF6-249E-440F-BA2C-53D33FA8A370}"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47F-4837-834B-32A29CBEE216}"/>
                </c:ext>
              </c:extLst>
            </c:dLbl>
            <c:dLbl>
              <c:idx val="6"/>
              <c:tx>
                <c:rich>
                  <a:bodyPr/>
                  <a:lstStyle/>
                  <a:p>
                    <a:fld id="{43510072-7E32-4BA8-8477-9E5B886AFDE8}"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47F-4837-834B-32A29CBEE216}"/>
                </c:ext>
              </c:extLst>
            </c:dLbl>
            <c:dLbl>
              <c:idx val="7"/>
              <c:tx>
                <c:rich>
                  <a:bodyPr/>
                  <a:lstStyle/>
                  <a:p>
                    <a:fld id="{47C3EE2D-EC41-48B8-B53E-90E0017F8843}"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47F-4837-834B-32A29CBEE216}"/>
                </c:ext>
              </c:extLst>
            </c:dLbl>
            <c:dLbl>
              <c:idx val="8"/>
              <c:tx>
                <c:rich>
                  <a:bodyPr/>
                  <a:lstStyle/>
                  <a:p>
                    <a:fld id="{85912513-90E3-4FA1-8C87-73A641176039}"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47F-4837-834B-32A29CBEE216}"/>
                </c:ext>
              </c:extLst>
            </c:dLbl>
            <c:dLbl>
              <c:idx val="9"/>
              <c:tx>
                <c:rich>
                  <a:bodyPr/>
                  <a:lstStyle/>
                  <a:p>
                    <a:fld id="{5C606D0A-F23E-410A-8CD7-30E6D732897C}"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47F-4837-834B-32A29CBEE216}"/>
                </c:ext>
              </c:extLst>
            </c:dLbl>
            <c:dLbl>
              <c:idx val="10"/>
              <c:tx>
                <c:rich>
                  <a:bodyPr/>
                  <a:lstStyle/>
                  <a:p>
                    <a:fld id="{C3FA99D0-920C-4C7B-ABBE-805D5E1E74AD}"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47F-4837-834B-32A29CBEE216}"/>
                </c:ext>
              </c:extLst>
            </c:dLbl>
            <c:dLbl>
              <c:idx val="11"/>
              <c:tx>
                <c:rich>
                  <a:bodyPr/>
                  <a:lstStyle/>
                  <a:p>
                    <a:fld id="{16F31DC0-7714-4B38-B55C-C60A34B7FFD0}" type="CELLRANGE">
                      <a:rPr lang="en-CA"/>
                      <a:pPr/>
                      <a:t>[CELLRANGE]</a:t>
                    </a:fld>
                    <a:endParaRPr lang="en-CA"/>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47F-4837-834B-32A29CBEE216}"/>
                </c:ext>
              </c:extLst>
            </c:dLbl>
            <c:spPr>
              <a:noFill/>
              <a:ln>
                <a:noFill/>
              </a:ln>
              <a:effectLst/>
            </c:spPr>
            <c:txPr>
              <a:bodyPr rot="5400000" spcFirstLastPara="1" vertOverflow="overflow" horzOverflow="overflow" wrap="square" lIns="38100" tIns="19050" rIns="38100" bIns="19050" anchor="t" anchorCtr="0">
                <a:spAutoFit/>
              </a:bodyPr>
              <a:lstStyle/>
              <a:p>
                <a:pPr>
                  <a:defRPr sz="7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Table'!$N$5:$N$16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Table'!$N$5:$N$16</c:f>
              <c:numCache>
                <c:formatCode>_(* #,##0.00_);_(* \(#,##0.00\);_(* "-"??_);_(@_)</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5="http://schemas.microsoft.com/office/drawing/2012/chart" uri="{02D57815-91ED-43cb-92C2-25804820EDAC}">
              <c15:datalabelsRange>
                <c15:f>'Pivot Table'!$N$5:$N$16</c15:f>
                <c15:dlblRangeCache>
                  <c:ptCount val="12"/>
                  <c:pt idx="0">
                    <c:v>17.04%</c:v>
                  </c:pt>
                  <c:pt idx="1">
                    <c:v>13.28%</c:v>
                  </c:pt>
                  <c:pt idx="2">
                    <c:v>14.18%</c:v>
                  </c:pt>
                  <c:pt idx="3">
                    <c:v>14.21%</c:v>
                  </c:pt>
                  <c:pt idx="4">
                    <c:v>13.85%</c:v>
                  </c:pt>
                  <c:pt idx="5">
                    <c:v>11.65%</c:v>
                  </c:pt>
                  <c:pt idx="6">
                    <c:v>14.72%</c:v>
                  </c:pt>
                  <c:pt idx="7">
                    <c:v>15.27%</c:v>
                  </c:pt>
                  <c:pt idx="8">
                    <c:v>14.35%</c:v>
                  </c:pt>
                  <c:pt idx="9">
                    <c:v>10.72%</c:v>
                  </c:pt>
                  <c:pt idx="10">
                    <c:v>16.32%</c:v>
                  </c:pt>
                  <c:pt idx="11">
                    <c:v>13.94%</c:v>
                  </c:pt>
                </c15:dlblRangeCache>
              </c15:datalabelsRange>
            </c:ext>
            <c:ext xmlns:c16="http://schemas.microsoft.com/office/drawing/2014/chart" uri="{C3380CC4-5D6E-409C-BE32-E72D297353CC}">
              <c16:uniqueId val="{00000000-A47F-4837-834B-32A29CBEE216}"/>
            </c:ext>
          </c:extLst>
        </c:ser>
        <c:ser>
          <c:idx val="1"/>
          <c:order val="1"/>
          <c:tx>
            <c:strRef>
              <c:f>'Pivot Table'!$N$5:$N$16</c:f>
              <c:strCache>
                <c:ptCount val="1"/>
                <c:pt idx="0">
                  <c:v>Sum of Profit ('000)</c:v>
                </c:pt>
              </c:strCache>
            </c:strRef>
          </c:tx>
          <c:spPr>
            <a:solidFill>
              <a:schemeClr val="accent2"/>
            </a:solidFill>
            <a:ln>
              <a:noFill/>
            </a:ln>
            <a:effectLst/>
          </c:spPr>
          <c:invertIfNegative val="0"/>
          <c:cat>
            <c:strRef>
              <c:f>'Pivot Table'!$N$5:$N$16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Table'!$N$5:$N$16</c:f>
              <c:numCache>
                <c:formatCode>_(* #,##0.00_);_(* \(#,##0.00\);_(* "-"??_);_(@_)</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A47F-4837-834B-32A29CBEE216}"/>
            </c:ext>
          </c:extLst>
        </c:ser>
        <c:dLbls>
          <c:showLegendKey val="0"/>
          <c:showVal val="0"/>
          <c:showCatName val="0"/>
          <c:showSerName val="0"/>
          <c:showPercent val="0"/>
          <c:showBubbleSize val="0"/>
        </c:dLbls>
        <c:gapWidth val="12"/>
        <c:overlap val="100"/>
        <c:axId val="1480177408"/>
        <c:axId val="1480177888"/>
      </c:barChart>
      <c:catAx>
        <c:axId val="148017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177888"/>
        <c:crosses val="autoZero"/>
        <c:auto val="1"/>
        <c:lblAlgn val="ctr"/>
        <c:lblOffset val="100"/>
        <c:noMultiLvlLbl val="0"/>
      </c:catAx>
      <c:valAx>
        <c:axId val="1480177888"/>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177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ysClr val="windowText" lastClr="000000"/>
                </a:solidFill>
              </a:rPr>
              <a:t>Sales ($) generated</a:t>
            </a:r>
            <a:r>
              <a:rPr lang="en-CA" b="1" baseline="0">
                <a:solidFill>
                  <a:sysClr val="windowText" lastClr="000000"/>
                </a:solidFill>
              </a:rPr>
              <a:t> by Customers</a:t>
            </a:r>
            <a:endParaRPr lang="en-CA" b="1">
              <a:solidFill>
                <a:sysClr val="windowText" lastClr="000000"/>
              </a:solidFill>
            </a:endParaRPr>
          </a:p>
        </c:rich>
      </c:tx>
      <c:layout>
        <c:manualLayout>
          <c:xMode val="edge"/>
          <c:yMode val="edge"/>
          <c:x val="5.8839142975768534E-4"/>
          <c:y val="5.835160841384246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Table'!$W$7:$W$11</c:f>
              <c:strCache>
                <c:ptCount val="5"/>
                <c:pt idx="0">
                  <c:v>CUST_ID_100</c:v>
                </c:pt>
                <c:pt idx="1">
                  <c:v>CUST_ID_101</c:v>
                </c:pt>
                <c:pt idx="2">
                  <c:v>CUST_ID_102</c:v>
                </c:pt>
                <c:pt idx="3">
                  <c:v>CUST_ID_103</c:v>
                </c:pt>
                <c:pt idx="4">
                  <c:v>CUST_ID_104</c:v>
                </c:pt>
              </c:strCache>
            </c:strRef>
          </c:cat>
          <c:val>
            <c:numRef>
              <c:f>'Pivot Table'!$X$7:$X$11</c:f>
              <c:numCache>
                <c:formatCode>General</c:formatCode>
                <c:ptCount val="5"/>
                <c:pt idx="0">
                  <c:v>717517.5</c:v>
                </c:pt>
                <c:pt idx="1">
                  <c:v>1105027.5</c:v>
                </c:pt>
                <c:pt idx="2">
                  <c:v>1010538</c:v>
                </c:pt>
                <c:pt idx="3">
                  <c:v>44741.024999999994</c:v>
                </c:pt>
                <c:pt idx="4">
                  <c:v>52918.95</c:v>
                </c:pt>
              </c:numCache>
            </c:numRef>
          </c:val>
          <c:extLst>
            <c:ext xmlns:c16="http://schemas.microsoft.com/office/drawing/2014/chart" uri="{C3380CC4-5D6E-409C-BE32-E72D297353CC}">
              <c16:uniqueId val="{00000000-4B22-4EAC-9556-3387F0257940}"/>
            </c:ext>
          </c:extLst>
        </c:ser>
        <c:dLbls>
          <c:dLblPos val="outEnd"/>
          <c:showLegendKey val="0"/>
          <c:showVal val="1"/>
          <c:showCatName val="0"/>
          <c:showSerName val="0"/>
          <c:showPercent val="0"/>
          <c:showBubbleSize val="0"/>
        </c:dLbls>
        <c:gapWidth val="182"/>
        <c:axId val="1646149120"/>
        <c:axId val="1646149600"/>
      </c:barChart>
      <c:catAx>
        <c:axId val="1646149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149600"/>
        <c:crosses val="autoZero"/>
        <c:auto val="1"/>
        <c:lblAlgn val="ctr"/>
        <c:lblOffset val="100"/>
        <c:noMultiLvlLbl val="0"/>
      </c:catAx>
      <c:valAx>
        <c:axId val="16461496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149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[Bycycle_shop_Excel_Shop.xlsx]Pivot Table!PivotTable4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Sales</a:t>
            </a:r>
            <a:r>
              <a:rPr lang="en-US" sz="1400" b="1" baseline="0"/>
              <a:t> (%) by Country</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3"/>
          </a:solidFill>
          <a:ln w="19050">
            <a:solidFill>
              <a:schemeClr val="lt1"/>
            </a:solidFill>
          </a:ln>
          <a:effectLst/>
        </c:spPr>
        <c:dLbl>
          <c:idx val="0"/>
          <c:layout>
            <c:manualLayout>
              <c:x val="8.611111111111111E-2"/>
              <c:y val="2.7777777777777776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2"/>
          </a:solidFill>
          <a:ln w="19050">
            <a:solidFill>
              <a:schemeClr val="lt1"/>
            </a:solidFill>
          </a:ln>
          <a:effectLst/>
        </c:spPr>
        <c:dLbl>
          <c:idx val="0"/>
          <c:layout>
            <c:manualLayout>
              <c:x val="7.7777777777777779E-2"/>
              <c:y val="-4.1666666666666706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w="19050">
            <a:solidFill>
              <a:schemeClr val="lt1"/>
            </a:solidFill>
          </a:ln>
          <a:effectLst/>
        </c:spPr>
        <c:dLbl>
          <c:idx val="0"/>
          <c:layout>
            <c:manualLayout>
              <c:x val="5.2777777777777674E-2"/>
              <c:y val="-8.3333333333333329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2">
              <a:lumMod val="60000"/>
            </a:schemeClr>
          </a:solidFill>
          <a:ln w="19050">
            <a:solidFill>
              <a:schemeClr val="lt1"/>
            </a:solidFill>
          </a:ln>
          <a:effectLst/>
        </c:spPr>
        <c:dLbl>
          <c:idx val="0"/>
          <c:layout>
            <c:manualLayout>
              <c:x val="-5.5555555555555552E-2"/>
              <c:y val="-8.7962962962962965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lumMod val="60000"/>
            </a:schemeClr>
          </a:solidFill>
          <a:ln w="19050">
            <a:solidFill>
              <a:schemeClr val="lt1"/>
            </a:solidFill>
          </a:ln>
          <a:effectLst/>
        </c:spPr>
        <c:dLbl>
          <c:idx val="0"/>
          <c:layout>
            <c:manualLayout>
              <c:x val="-8.611111111111111E-2"/>
              <c:y val="-7.407407407407407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6"/>
          </a:solidFill>
          <a:ln w="19050">
            <a:solidFill>
              <a:schemeClr val="lt1"/>
            </a:solidFill>
          </a:ln>
          <a:effectLst/>
        </c:spPr>
        <c:dLbl>
          <c:idx val="0"/>
          <c:layout>
            <c:manualLayout>
              <c:x val="-6.3888888888888912E-2"/>
              <c:y val="4.6296296296295444E-3"/>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5"/>
          </a:solidFill>
          <a:ln w="19050">
            <a:solidFill>
              <a:schemeClr val="lt1"/>
            </a:solidFill>
          </a:ln>
          <a:effectLst/>
        </c:spPr>
        <c:dLbl>
          <c:idx val="0"/>
          <c:layout>
            <c:manualLayout>
              <c:x val="-3.3333333333333381E-2"/>
              <c:y val="8.3333333333333329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4"/>
          </a:solidFill>
          <a:ln w="19050">
            <a:solidFill>
              <a:schemeClr val="lt1"/>
            </a:solidFill>
          </a:ln>
          <a:effectLst/>
        </c:spPr>
        <c:dLbl>
          <c:idx val="0"/>
          <c:layout>
            <c:manualLayout>
              <c:x val="7.7777777777777779E-2"/>
              <c:y val="6.4814814814814811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1"/>
          </a:solidFill>
          <a:ln w="19050">
            <a:solidFill>
              <a:schemeClr val="lt1"/>
            </a:solidFill>
          </a:ln>
          <a:effectLst/>
        </c:spPr>
        <c:dLbl>
          <c:idx val="0"/>
          <c:layout>
            <c:manualLayout>
              <c:x val="5.2777777777777674E-2"/>
              <c:y val="-8.3333333333333329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1"/>
          </a:solidFill>
          <a:ln w="19050">
            <a:solidFill>
              <a:schemeClr val="lt1"/>
            </a:solidFill>
          </a:ln>
          <a:effectLst/>
        </c:spPr>
        <c:dLbl>
          <c:idx val="0"/>
          <c:layout>
            <c:manualLayout>
              <c:x val="7.7777777777777779E-2"/>
              <c:y val="-4.1666666666666706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1"/>
          </a:solidFill>
          <a:ln w="19050">
            <a:solidFill>
              <a:schemeClr val="lt1"/>
            </a:solidFill>
          </a:ln>
          <a:effectLst/>
        </c:spPr>
        <c:dLbl>
          <c:idx val="0"/>
          <c:layout>
            <c:manualLayout>
              <c:x val="8.611111111111111E-2"/>
              <c:y val="2.7777777777777776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w="19050">
            <a:solidFill>
              <a:schemeClr val="lt1"/>
            </a:solidFill>
          </a:ln>
          <a:effectLst/>
        </c:spPr>
        <c:dLbl>
          <c:idx val="0"/>
          <c:layout>
            <c:manualLayout>
              <c:x val="7.7777777777777779E-2"/>
              <c:y val="6.4814814814814811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chemeClr val="accent1"/>
          </a:solidFill>
          <a:ln w="19050">
            <a:solidFill>
              <a:schemeClr val="lt1"/>
            </a:solidFill>
          </a:ln>
          <a:effectLst/>
        </c:spPr>
        <c:dLbl>
          <c:idx val="0"/>
          <c:layout>
            <c:manualLayout>
              <c:x val="-3.3333333333333381E-2"/>
              <c:y val="8.3333333333333329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1"/>
          </a:solidFill>
          <a:ln w="19050">
            <a:solidFill>
              <a:schemeClr val="lt1"/>
            </a:solidFill>
          </a:ln>
          <a:effectLst/>
        </c:spPr>
        <c:dLbl>
          <c:idx val="0"/>
          <c:layout>
            <c:manualLayout>
              <c:x val="-6.3888888888888912E-2"/>
              <c:y val="4.6296296296295444E-3"/>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6"/>
        <c:spPr>
          <a:solidFill>
            <a:schemeClr val="accent1"/>
          </a:solidFill>
          <a:ln w="19050">
            <a:solidFill>
              <a:schemeClr val="lt1"/>
            </a:solidFill>
          </a:ln>
          <a:effectLst/>
        </c:spPr>
        <c:dLbl>
          <c:idx val="0"/>
          <c:layout>
            <c:manualLayout>
              <c:x val="-8.611111111111111E-2"/>
              <c:y val="-7.407407407407407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7"/>
        <c:spPr>
          <a:solidFill>
            <a:schemeClr val="accent1"/>
          </a:solidFill>
          <a:ln w="19050">
            <a:solidFill>
              <a:schemeClr val="lt1"/>
            </a:solidFill>
          </a:ln>
          <a:effectLst/>
        </c:spPr>
        <c:dLbl>
          <c:idx val="0"/>
          <c:layout>
            <c:manualLayout>
              <c:x val="-5.5555555555555552E-2"/>
              <c:y val="-8.7962962962962965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9"/>
        <c:spPr>
          <a:solidFill>
            <a:schemeClr val="accent1"/>
          </a:solidFill>
          <a:ln w="19050">
            <a:solidFill>
              <a:schemeClr val="lt1"/>
            </a:solidFill>
          </a:ln>
          <a:effectLst/>
        </c:spPr>
        <c:dLbl>
          <c:idx val="0"/>
          <c:layout>
            <c:manualLayout>
              <c:x val="5.2777777777777674E-2"/>
              <c:y val="-8.3333333333333329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0"/>
        <c:spPr>
          <a:solidFill>
            <a:schemeClr val="accent1"/>
          </a:solidFill>
          <a:ln w="19050">
            <a:solidFill>
              <a:schemeClr val="lt1"/>
            </a:solidFill>
          </a:ln>
          <a:effectLst/>
        </c:spPr>
        <c:dLbl>
          <c:idx val="0"/>
          <c:layout>
            <c:manualLayout>
              <c:x val="7.7777777777777779E-2"/>
              <c:y val="-4.1666666666666706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w="19050">
            <a:solidFill>
              <a:schemeClr val="lt1"/>
            </a:solidFill>
          </a:ln>
          <a:effectLst/>
        </c:spPr>
        <c:dLbl>
          <c:idx val="0"/>
          <c:layout>
            <c:manualLayout>
              <c:x val="8.611111111111111E-2"/>
              <c:y val="2.7777777777777776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2"/>
        <c:spPr>
          <a:solidFill>
            <a:schemeClr val="accent1"/>
          </a:solidFill>
          <a:ln w="19050">
            <a:solidFill>
              <a:schemeClr val="lt1"/>
            </a:solidFill>
          </a:ln>
          <a:effectLst/>
        </c:spPr>
        <c:dLbl>
          <c:idx val="0"/>
          <c:layout>
            <c:manualLayout>
              <c:x val="7.7777777777777779E-2"/>
              <c:y val="6.4814814814814811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1"/>
          </a:solidFill>
          <a:ln w="19050">
            <a:solidFill>
              <a:schemeClr val="lt1"/>
            </a:solidFill>
          </a:ln>
          <a:effectLst/>
        </c:spPr>
        <c:dLbl>
          <c:idx val="0"/>
          <c:layout>
            <c:manualLayout>
              <c:x val="-3.3333333333333381E-2"/>
              <c:y val="8.3333333333333329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1"/>
          </a:solidFill>
          <a:ln w="19050">
            <a:solidFill>
              <a:schemeClr val="lt1"/>
            </a:solidFill>
          </a:ln>
          <a:effectLst/>
        </c:spPr>
        <c:dLbl>
          <c:idx val="0"/>
          <c:layout>
            <c:manualLayout>
              <c:x val="-6.3888888888888912E-2"/>
              <c:y val="4.6296296296295444E-3"/>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1"/>
          </a:solidFill>
          <a:ln w="19050">
            <a:solidFill>
              <a:schemeClr val="lt1"/>
            </a:solidFill>
          </a:ln>
          <a:effectLst/>
        </c:spPr>
        <c:dLbl>
          <c:idx val="0"/>
          <c:layout>
            <c:manualLayout>
              <c:x val="-8.611111111111111E-2"/>
              <c:y val="-7.407407407407407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1"/>
          </a:solidFill>
          <a:ln w="19050">
            <a:solidFill>
              <a:schemeClr val="lt1"/>
            </a:solidFill>
          </a:ln>
          <a:effectLst/>
        </c:spPr>
        <c:dLbl>
          <c:idx val="0"/>
          <c:layout>
            <c:manualLayout>
              <c:x val="-5.5555555555555552E-2"/>
              <c:y val="-8.7962962962962965E-2"/>
            </c:manualLayout>
          </c:layout>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doughnutChart>
        <c:varyColors val="1"/>
        <c:ser>
          <c:idx val="0"/>
          <c:order val="0"/>
          <c:tx>
            <c:strRef>
              <c:f>'Pivot Table'!$AB$7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3-47F5-8411-8E57933772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E3-47F5-8411-8E57933772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E3-47F5-8411-8E57933772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EE3-47F5-8411-8E579337724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EE3-47F5-8411-8E579337724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EE3-47F5-8411-8E579337724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EE3-47F5-8411-8E579337724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EE3-47F5-8411-8E579337724A}"/>
              </c:ext>
            </c:extLst>
          </c:dPt>
          <c:dLbls>
            <c:dLbl>
              <c:idx val="0"/>
              <c:layout>
                <c:manualLayout>
                  <c:x val="5.2777777777777674E-2"/>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EE3-47F5-8411-8E579337724A}"/>
                </c:ext>
              </c:extLst>
            </c:dLbl>
            <c:dLbl>
              <c:idx val="1"/>
              <c:layout>
                <c:manualLayout>
                  <c:x val="7.7777777777777779E-2"/>
                  <c:y val="-4.1666666666666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EE3-47F5-8411-8E579337724A}"/>
                </c:ext>
              </c:extLst>
            </c:dLbl>
            <c:dLbl>
              <c:idx val="2"/>
              <c:layout>
                <c:manualLayout>
                  <c:x val="8.611111111111111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EE3-47F5-8411-8E579337724A}"/>
                </c:ext>
              </c:extLst>
            </c:dLbl>
            <c:dLbl>
              <c:idx val="3"/>
              <c:layout>
                <c:manualLayout>
                  <c:x val="7.7777777777777779E-2"/>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EE3-47F5-8411-8E579337724A}"/>
                </c:ext>
              </c:extLst>
            </c:dLbl>
            <c:dLbl>
              <c:idx val="4"/>
              <c:layout>
                <c:manualLayout>
                  <c:x val="-3.3333333333333381E-2"/>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EE3-47F5-8411-8E579337724A}"/>
                </c:ext>
              </c:extLst>
            </c:dLbl>
            <c:dLbl>
              <c:idx val="5"/>
              <c:layout>
                <c:manualLayout>
                  <c:x val="-6.3888888888888912E-2"/>
                  <c:y val="4.62962962962954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EE3-47F5-8411-8E579337724A}"/>
                </c:ext>
              </c:extLst>
            </c:dLbl>
            <c:dLbl>
              <c:idx val="6"/>
              <c:layout>
                <c:manualLayout>
                  <c:x val="-8.611111111111111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EE3-47F5-8411-8E579337724A}"/>
                </c:ext>
              </c:extLst>
            </c:dLbl>
            <c:dLbl>
              <c:idx val="7"/>
              <c:layout>
                <c:manualLayout>
                  <c:x val="-5.5555555555555552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EE3-47F5-8411-8E579337724A}"/>
                </c:ext>
              </c:extLst>
            </c:dLbl>
            <c:spPr>
              <a:noFill/>
              <a:ln>
                <a:noFill/>
              </a:ln>
              <a:effectLst/>
            </c:spPr>
            <c:txPr>
              <a:bodyPr rot="0" spcFirstLastPara="1" vertOverflow="overflow" horzOverflow="overflow" vert="horz" wrap="square" lIns="38100" tIns="19050" rIns="38100" bIns="19050" anchor="b"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'Pivot Table'!$AA$8:$AA$15</c:f>
              <c:strCache>
                <c:ptCount val="8"/>
                <c:pt idx="0">
                  <c:v>Canada</c:v>
                </c:pt>
                <c:pt idx="1">
                  <c:v>England</c:v>
                </c:pt>
                <c:pt idx="2">
                  <c:v>France</c:v>
                </c:pt>
                <c:pt idx="3">
                  <c:v>Germany</c:v>
                </c:pt>
                <c:pt idx="4">
                  <c:v>India</c:v>
                </c:pt>
                <c:pt idx="5">
                  <c:v>Italy</c:v>
                </c:pt>
                <c:pt idx="6">
                  <c:v>Japan</c:v>
                </c:pt>
                <c:pt idx="7">
                  <c:v>USA</c:v>
                </c:pt>
              </c:strCache>
            </c:strRef>
          </c:cat>
          <c:val>
            <c:numRef>
              <c:f>'Pivot Table'!$AB$8:$AB$15</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FEE3-47F5-8411-8E579337724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293236745673683"/>
          <c:y val="0.31763033042215505"/>
          <c:w val="0.25602858199604722"/>
          <c:h val="0.619215505346764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[Bycycle_shop_Excel_Shop.xlsx]Pivot Table!PivotTable10</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t>Profit</a:t>
            </a:r>
            <a:r>
              <a:rPr lang="en-US" sz="1200" b="1" baseline="0"/>
              <a:t> ($) generated over Months</a:t>
            </a:r>
            <a:endParaRPr lang="en-US" sz="1200" b="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31045807490033"/>
          <c:y val="0.18733462080974969"/>
          <c:w val="0.78329990694383367"/>
          <c:h val="0.45953772950869298"/>
        </c:manualLayout>
      </c:layout>
      <c:lineChart>
        <c:grouping val="stacked"/>
        <c:varyColors val="0"/>
        <c:ser>
          <c:idx val="0"/>
          <c:order val="0"/>
          <c:tx>
            <c:strRef>
              <c:f>'Pivot Table'!$AN$6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Table'!$AM$7:$AM$32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Table'!$AN$7:$AN$32</c:f>
              <c:numCache>
                <c:formatCode>_ * #,##0.0_ ;_ * \-#,##0.0_ ;_ * "-"??_ ;_ @_ </c:formatCode>
                <c:ptCount val="24"/>
                <c:pt idx="0">
                  <c:v>4117388.1799999997</c:v>
                </c:pt>
                <c:pt idx="1">
                  <c:v>2467752.14</c:v>
                </c:pt>
                <c:pt idx="2">
                  <c:v>1721856.6199999999</c:v>
                </c:pt>
                <c:pt idx="3">
                  <c:v>2167758.6999999997</c:v>
                </c:pt>
                <c:pt idx="4">
                  <c:v>1715853.59</c:v>
                </c:pt>
                <c:pt idx="5">
                  <c:v>2691469.4099999997</c:v>
                </c:pt>
                <c:pt idx="6">
                  <c:v>2657833.83</c:v>
                </c:pt>
                <c:pt idx="7">
                  <c:v>2940425.05</c:v>
                </c:pt>
                <c:pt idx="8">
                  <c:v>2239561.38</c:v>
                </c:pt>
                <c:pt idx="9">
                  <c:v>1365836.36</c:v>
                </c:pt>
                <c:pt idx="10">
                  <c:v>704100.53</c:v>
                </c:pt>
                <c:pt idx="11">
                  <c:v>1625419.7200000002</c:v>
                </c:pt>
                <c:pt idx="12">
                  <c:v>6752737.4299999997</c:v>
                </c:pt>
                <c:pt idx="13">
                  <c:v>4497192.9849999994</c:v>
                </c:pt>
                <c:pt idx="14">
                  <c:v>6466545.379999999</c:v>
                </c:pt>
                <c:pt idx="15">
                  <c:v>8833873.5799999982</c:v>
                </c:pt>
                <c:pt idx="16">
                  <c:v>9537481.0250000004</c:v>
                </c:pt>
                <c:pt idx="17">
                  <c:v>8152630.2400000002</c:v>
                </c:pt>
                <c:pt idx="18">
                  <c:v>10494309.959999999</c:v>
                </c:pt>
                <c:pt idx="19">
                  <c:v>8318646.1699999999</c:v>
                </c:pt>
                <c:pt idx="20">
                  <c:v>6881192.7650000006</c:v>
                </c:pt>
                <c:pt idx="21">
                  <c:v>5412103.8099999996</c:v>
                </c:pt>
                <c:pt idx="22">
                  <c:v>7274177.7899999991</c:v>
                </c:pt>
                <c:pt idx="23">
                  <c:v>9690203.6149999984</c:v>
                </c:pt>
              </c:numCache>
            </c:numRef>
          </c:val>
          <c:smooth val="0"/>
          <c:extLst>
            <c:ext xmlns:c16="http://schemas.microsoft.com/office/drawing/2014/chart" uri="{C3380CC4-5D6E-409C-BE32-E72D297353CC}">
              <c16:uniqueId val="{00000000-99F9-45C7-91F4-7A79E8D80838}"/>
            </c:ext>
          </c:extLst>
        </c:ser>
        <c:dLbls>
          <c:showLegendKey val="0"/>
          <c:showVal val="0"/>
          <c:showCatName val="0"/>
          <c:showSerName val="0"/>
          <c:showPercent val="0"/>
          <c:showBubbleSize val="0"/>
        </c:dLbls>
        <c:marker val="1"/>
        <c:smooth val="0"/>
        <c:axId val="1238520367"/>
        <c:axId val="1238520847"/>
      </c:lineChart>
      <c:catAx>
        <c:axId val="123852036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238520847"/>
        <c:crosses val="autoZero"/>
        <c:auto val="1"/>
        <c:lblAlgn val="ctr"/>
        <c:lblOffset val="100"/>
        <c:noMultiLvlLbl val="0"/>
      </c:catAx>
      <c:valAx>
        <c:axId val="1238520847"/>
        <c:scaling>
          <c:orientation val="minMax"/>
        </c:scaling>
        <c:delete val="0"/>
        <c:axPos val="l"/>
        <c:numFmt formatCode="_ * #,##0.0_ ;_ * \-#,##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52036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[Bycycle_shop_Excel_Shop.xlsx]Pivot Table!PivotTable11</c:name>
    <c:fmtId val="2"/>
  </c:pivotSource>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n-US" sz="1200" b="1">
                <a:solidFill>
                  <a:schemeClr val="tx1"/>
                </a:solidFill>
              </a:rPr>
              <a:t>Units</a:t>
            </a:r>
            <a:r>
              <a:rPr lang="en-US" sz="1200" b="1" baseline="0">
                <a:solidFill>
                  <a:schemeClr val="tx1"/>
                </a:solidFill>
              </a:rPr>
              <a:t>  Sold Split %</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Table'!$AR$6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56-4FEE-854C-5C1DED3938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56-4FEE-854C-5C1DED3938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56-4FEE-854C-5C1DED3938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656-4FEE-854C-5C1DED3938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656-4FEE-854C-5C1DED3938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656-4FEE-854C-5C1DED3938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Table'!$AQ$7:$AQ$12</c:f>
              <c:strCache>
                <c:ptCount val="6"/>
                <c:pt idx="0">
                  <c:v>Amarilla</c:v>
                </c:pt>
                <c:pt idx="1">
                  <c:v>Carretera</c:v>
                </c:pt>
                <c:pt idx="2">
                  <c:v>Montana</c:v>
                </c:pt>
                <c:pt idx="3">
                  <c:v>Paseo</c:v>
                </c:pt>
                <c:pt idx="4">
                  <c:v>Velo</c:v>
                </c:pt>
                <c:pt idx="5">
                  <c:v>VTT</c:v>
                </c:pt>
              </c:strCache>
            </c:strRef>
          </c:cat>
          <c:val>
            <c:numRef>
              <c:f>'Pivot Table'!$AR$7:$AR$12</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0656-4FEE-854C-5C1DED39384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159313397342321"/>
          <c:y val="0.22940456043466642"/>
          <c:w val="0.3204812668941871"/>
          <c:h val="0.71171877319557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Sales Breakup % by Segment</a:t>
          </a:r>
        </a:p>
      </cx:txPr>
    </cx:title>
    <cx:plotArea>
      <cx:plotAreaRegion>
        <cx:series layoutId="treemap" uniqueId="{269C0853-F53E-4734-A467-7812703541D2}">
          <cx:tx>
            <cx:txData>
              <cx:f>_xlchart.v1.1</cx:f>
              <cx:v>SUM OF SALES</cx:v>
            </cx:txData>
          </cx:tx>
          <cx:dataLabels pos="inEnd">
            <cx:visibility seriesName="0" categoryName="1" value="1"/>
            <cx:separator>
</cx:separator>
          </cx:dataLabels>
          <cx:dataId val="0"/>
          <cx:layoutPr>
            <cx:parentLabelLayout val="overlapping"/>
          </cx:layoutPr>
        </cx:series>
      </cx:plotAreaRegion>
    </cx:plotArea>
  </cx:chart>
  <cx:spPr>
    <a:noFill/>
    <a:ln w="6350">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sunburst" uniqueId="{24072E12-041B-4AC7-9294-56F12F72F481}">
          <cx:tx>
            <cx:txData>
              <cx:f>_xlchart.v1.4</cx:f>
              <cx:v>Sales</cx:v>
            </cx:txData>
          </cx:tx>
          <cx:dataLabels pos="ct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0"/>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5">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trlProps/ctrlProp1.xml><?xml version="1.0" encoding="utf-8"?>
<formControlPr xmlns="http://schemas.microsoft.com/office/spreadsheetml/2009/9/main" objectType="Scroll" dx="39" fmlaLink="'Pivot Table'!$W$1" max="150" min="1" page="5" val="10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microsoft.com/office/2014/relationships/chartEx" Target="../charts/chartEx1.xml"/><Relationship Id="rId2" Type="http://schemas.openxmlformats.org/officeDocument/2006/relationships/image" Target="../media/image2.svg"/><Relationship Id="rId16" Type="http://schemas.openxmlformats.org/officeDocument/2006/relationships/chart" Target="../charts/chart3.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svg"/><Relationship Id="rId5" Type="http://schemas.openxmlformats.org/officeDocument/2006/relationships/image" Target="../media/image5.png"/><Relationship Id="rId15" Type="http://schemas.openxmlformats.org/officeDocument/2006/relationships/chart" Target="../charts/chart2.xml"/><Relationship Id="rId10" Type="http://schemas.openxmlformats.org/officeDocument/2006/relationships/image" Target="../media/image10.png"/><Relationship Id="rId19"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image" Target="../media/image9.svg"/><Relationship Id="rId1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42862</xdr:colOff>
      <xdr:row>0</xdr:row>
      <xdr:rowOff>90488</xdr:rowOff>
    </xdr:from>
    <xdr:to>
      <xdr:col>19</xdr:col>
      <xdr:colOff>328971</xdr:colOff>
      <xdr:row>36</xdr:row>
      <xdr:rowOff>91207</xdr:rowOff>
    </xdr:to>
    <xdr:sp macro="" textlink="">
      <xdr:nvSpPr>
        <xdr:cNvPr id="2" name="Rectangle: Rounded Corners 1">
          <a:extLst>
            <a:ext uri="{FF2B5EF4-FFF2-40B4-BE49-F238E27FC236}">
              <a16:creationId xmlns:a16="http://schemas.microsoft.com/office/drawing/2014/main" id="{2D3A1BB7-C592-11F4-6E63-31E01217E731}"/>
            </a:ext>
          </a:extLst>
        </xdr:cNvPr>
        <xdr:cNvSpPr/>
      </xdr:nvSpPr>
      <xdr:spPr>
        <a:xfrm>
          <a:off x="690562" y="90488"/>
          <a:ext cx="11944709" cy="6515819"/>
        </a:xfrm>
        <a:prstGeom prst="roundRect">
          <a:avLst>
            <a:gd name="adj" fmla="val 3340"/>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xdr:col>
      <xdr:colOff>126520</xdr:colOff>
      <xdr:row>1</xdr:row>
      <xdr:rowOff>100643</xdr:rowOff>
    </xdr:from>
    <xdr:to>
      <xdr:col>5</xdr:col>
      <xdr:colOff>503207</xdr:colOff>
      <xdr:row>6</xdr:row>
      <xdr:rowOff>32530</xdr:rowOff>
    </xdr:to>
    <xdr:sp macro="" textlink="">
      <xdr:nvSpPr>
        <xdr:cNvPr id="3" name="Rectangle: Rounded Corners 2">
          <a:extLst>
            <a:ext uri="{FF2B5EF4-FFF2-40B4-BE49-F238E27FC236}">
              <a16:creationId xmlns:a16="http://schemas.microsoft.com/office/drawing/2014/main" id="{C49E8BDC-6274-4C8A-1415-99C057CA2F46}"/>
            </a:ext>
          </a:extLst>
        </xdr:cNvPr>
        <xdr:cNvSpPr/>
      </xdr:nvSpPr>
      <xdr:spPr>
        <a:xfrm>
          <a:off x="774220" y="281618"/>
          <a:ext cx="2967487" cy="83676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r" defTabSz="914400" rtl="0" eaLnBrk="1" fontAlgn="auto" latinLnBrk="0" hangingPunct="1">
            <a:lnSpc>
              <a:spcPct val="100000"/>
            </a:lnSpc>
            <a:spcBef>
              <a:spcPts val="0"/>
            </a:spcBef>
            <a:spcAft>
              <a:spcPts val="0"/>
            </a:spcAft>
            <a:buClrTx/>
            <a:buSzTx/>
            <a:buFontTx/>
            <a:buNone/>
            <a:tabLst/>
            <a:defRPr/>
          </a:pPr>
          <a:endParaRPr lang="en-CA" sz="2400">
            <a:solidFill>
              <a:schemeClr val="tx1"/>
            </a:solidFill>
            <a:effectLst/>
            <a:latin typeface="Baskerville Old Face" panose="02020602080505020303" pitchFamily="18" charset="0"/>
            <a:cs typeface="Aldhabi" panose="020F0502020204030204" pitchFamily="2" charset="-78"/>
          </a:endParaRPr>
        </a:p>
      </xdr:txBody>
    </xdr:sp>
    <xdr:clientData/>
  </xdr:twoCellAnchor>
  <xdr:twoCellAnchor>
    <xdr:from>
      <xdr:col>6</xdr:col>
      <xdr:colOff>16534</xdr:colOff>
      <xdr:row>1</xdr:row>
      <xdr:rowOff>100643</xdr:rowOff>
    </xdr:from>
    <xdr:to>
      <xdr:col>9</xdr:col>
      <xdr:colOff>77638</xdr:colOff>
      <xdr:row>6</xdr:row>
      <xdr:rowOff>32530</xdr:rowOff>
    </xdr:to>
    <xdr:sp macro="" textlink="">
      <xdr:nvSpPr>
        <xdr:cNvPr id="4" name="Rectangle: Rounded Corners 3">
          <a:extLst>
            <a:ext uri="{FF2B5EF4-FFF2-40B4-BE49-F238E27FC236}">
              <a16:creationId xmlns:a16="http://schemas.microsoft.com/office/drawing/2014/main" id="{E13CF80B-E33C-4ACE-2690-0302D6B2848B}"/>
            </a:ext>
          </a:extLst>
        </xdr:cNvPr>
        <xdr:cNvSpPr/>
      </xdr:nvSpPr>
      <xdr:spPr>
        <a:xfrm>
          <a:off x="3902734" y="281618"/>
          <a:ext cx="2004204" cy="83676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xdr:col>
      <xdr:colOff>126520</xdr:colOff>
      <xdr:row>7</xdr:row>
      <xdr:rowOff>6830</xdr:rowOff>
    </xdr:from>
    <xdr:to>
      <xdr:col>4</xdr:col>
      <xdr:colOff>187624</xdr:colOff>
      <xdr:row>12</xdr:row>
      <xdr:rowOff>15875</xdr:rowOff>
    </xdr:to>
    <xdr:sp macro="" textlink="">
      <xdr:nvSpPr>
        <xdr:cNvPr id="8" name="Rectangle: Rounded Corners 7">
          <a:extLst>
            <a:ext uri="{FF2B5EF4-FFF2-40B4-BE49-F238E27FC236}">
              <a16:creationId xmlns:a16="http://schemas.microsoft.com/office/drawing/2014/main" id="{CBD8AE93-5243-8C82-B228-3EBD321B0493}"/>
            </a:ext>
          </a:extLst>
        </xdr:cNvPr>
        <xdr:cNvSpPr/>
      </xdr:nvSpPr>
      <xdr:spPr>
        <a:xfrm>
          <a:off x="772103" y="1266247"/>
          <a:ext cx="1997854" cy="90862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xdr:col>
      <xdr:colOff>126520</xdr:colOff>
      <xdr:row>12</xdr:row>
      <xdr:rowOff>93991</xdr:rowOff>
    </xdr:from>
    <xdr:to>
      <xdr:col>4</xdr:col>
      <xdr:colOff>187624</xdr:colOff>
      <xdr:row>28</xdr:row>
      <xdr:rowOff>15876</xdr:rowOff>
    </xdr:to>
    <xdr:sp macro="" textlink="">
      <xdr:nvSpPr>
        <xdr:cNvPr id="9" name="Rectangle: Rounded Corners 8">
          <a:extLst>
            <a:ext uri="{FF2B5EF4-FFF2-40B4-BE49-F238E27FC236}">
              <a16:creationId xmlns:a16="http://schemas.microsoft.com/office/drawing/2014/main" id="{06FEE453-876A-9D2D-52B0-772D7FEADE18}"/>
            </a:ext>
          </a:extLst>
        </xdr:cNvPr>
        <xdr:cNvSpPr/>
      </xdr:nvSpPr>
      <xdr:spPr>
        <a:xfrm>
          <a:off x="772103" y="2252991"/>
          <a:ext cx="1997854" cy="280055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xdr:col>
      <xdr:colOff>126520</xdr:colOff>
      <xdr:row>28</xdr:row>
      <xdr:rowOff>163002</xdr:rowOff>
    </xdr:from>
    <xdr:to>
      <xdr:col>4</xdr:col>
      <xdr:colOff>187624</xdr:colOff>
      <xdr:row>36</xdr:row>
      <xdr:rowOff>32170</xdr:rowOff>
    </xdr:to>
    <xdr:sp macro="" textlink="">
      <xdr:nvSpPr>
        <xdr:cNvPr id="10" name="Rectangle: Rounded Corners 9">
          <a:extLst>
            <a:ext uri="{FF2B5EF4-FFF2-40B4-BE49-F238E27FC236}">
              <a16:creationId xmlns:a16="http://schemas.microsoft.com/office/drawing/2014/main" id="{7AE8BF59-810F-4116-302F-4812267B9C25}"/>
            </a:ext>
          </a:extLst>
        </xdr:cNvPr>
        <xdr:cNvSpPr/>
      </xdr:nvSpPr>
      <xdr:spPr>
        <a:xfrm>
          <a:off x="774220" y="5230302"/>
          <a:ext cx="2004204" cy="131696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4</xdr:col>
      <xdr:colOff>426290</xdr:colOff>
      <xdr:row>7</xdr:row>
      <xdr:rowOff>6829</xdr:rowOff>
    </xdr:from>
    <xdr:to>
      <xdr:col>8</xdr:col>
      <xdr:colOff>429164</xdr:colOff>
      <xdr:row>28</xdr:row>
      <xdr:rowOff>7727</xdr:rowOff>
    </xdr:to>
    <xdr:sp macro="" textlink="">
      <xdr:nvSpPr>
        <xdr:cNvPr id="11" name="Rectangle: Rounded Corners 10">
          <a:extLst>
            <a:ext uri="{FF2B5EF4-FFF2-40B4-BE49-F238E27FC236}">
              <a16:creationId xmlns:a16="http://schemas.microsoft.com/office/drawing/2014/main" id="{F7043587-A5B9-196D-36B6-92D4352385A7}"/>
            </a:ext>
          </a:extLst>
        </xdr:cNvPr>
        <xdr:cNvSpPr/>
      </xdr:nvSpPr>
      <xdr:spPr>
        <a:xfrm>
          <a:off x="3017090" y="1273654"/>
          <a:ext cx="2593674" cy="380137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9</xdr:col>
      <xdr:colOff>20130</xdr:colOff>
      <xdr:row>7</xdr:row>
      <xdr:rowOff>6829</xdr:rowOff>
    </xdr:from>
    <xdr:to>
      <xdr:col>15</xdr:col>
      <xdr:colOff>70449</xdr:colOff>
      <xdr:row>17</xdr:row>
      <xdr:rowOff>43132</xdr:rowOff>
    </xdr:to>
    <xdr:sp macro="" textlink="">
      <xdr:nvSpPr>
        <xdr:cNvPr id="12" name="Rectangle: Rounded Corners 11">
          <a:extLst>
            <a:ext uri="{FF2B5EF4-FFF2-40B4-BE49-F238E27FC236}">
              <a16:creationId xmlns:a16="http://schemas.microsoft.com/office/drawing/2014/main" id="{EFAE4682-1AD2-F001-EE98-44A2CBB748C2}"/>
            </a:ext>
          </a:extLst>
        </xdr:cNvPr>
        <xdr:cNvSpPr/>
      </xdr:nvSpPr>
      <xdr:spPr>
        <a:xfrm>
          <a:off x="5849430" y="1273654"/>
          <a:ext cx="3936519" cy="184605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9</xdr:col>
      <xdr:colOff>8628</xdr:colOff>
      <xdr:row>17</xdr:row>
      <xdr:rowOff>152399</xdr:rowOff>
    </xdr:from>
    <xdr:to>
      <xdr:col>15</xdr:col>
      <xdr:colOff>58947</xdr:colOff>
      <xdr:row>28</xdr:row>
      <xdr:rowOff>7727</xdr:rowOff>
    </xdr:to>
    <xdr:sp macro="" textlink="">
      <xdr:nvSpPr>
        <xdr:cNvPr id="13" name="Rectangle: Rounded Corners 12">
          <a:extLst>
            <a:ext uri="{FF2B5EF4-FFF2-40B4-BE49-F238E27FC236}">
              <a16:creationId xmlns:a16="http://schemas.microsoft.com/office/drawing/2014/main" id="{C7E66983-4F95-EC1C-96FF-5C96ECD2E4DE}"/>
            </a:ext>
          </a:extLst>
        </xdr:cNvPr>
        <xdr:cNvSpPr/>
      </xdr:nvSpPr>
      <xdr:spPr>
        <a:xfrm>
          <a:off x="5837928" y="3228974"/>
          <a:ext cx="3936519" cy="184605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15</xdr:col>
      <xdr:colOff>286111</xdr:colOff>
      <xdr:row>7</xdr:row>
      <xdr:rowOff>6828</xdr:rowOff>
    </xdr:from>
    <xdr:to>
      <xdr:col>19</xdr:col>
      <xdr:colOff>168217</xdr:colOff>
      <xdr:row>17</xdr:row>
      <xdr:rowOff>43131</xdr:rowOff>
    </xdr:to>
    <xdr:sp macro="" textlink="">
      <xdr:nvSpPr>
        <xdr:cNvPr id="14" name="Rectangle: Rounded Corners 13">
          <a:extLst>
            <a:ext uri="{FF2B5EF4-FFF2-40B4-BE49-F238E27FC236}">
              <a16:creationId xmlns:a16="http://schemas.microsoft.com/office/drawing/2014/main" id="{74057045-CD94-5566-60D6-4B6A25E5E4D4}"/>
            </a:ext>
          </a:extLst>
        </xdr:cNvPr>
        <xdr:cNvSpPr/>
      </xdr:nvSpPr>
      <xdr:spPr>
        <a:xfrm>
          <a:off x="10001611" y="1273653"/>
          <a:ext cx="2472906" cy="184605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15</xdr:col>
      <xdr:colOff>286111</xdr:colOff>
      <xdr:row>17</xdr:row>
      <xdr:rowOff>152399</xdr:rowOff>
    </xdr:from>
    <xdr:to>
      <xdr:col>19</xdr:col>
      <xdr:colOff>168217</xdr:colOff>
      <xdr:row>28</xdr:row>
      <xdr:rowOff>7727</xdr:rowOff>
    </xdr:to>
    <xdr:sp macro="" textlink="">
      <xdr:nvSpPr>
        <xdr:cNvPr id="15" name="Rectangle: Rounded Corners 14">
          <a:extLst>
            <a:ext uri="{FF2B5EF4-FFF2-40B4-BE49-F238E27FC236}">
              <a16:creationId xmlns:a16="http://schemas.microsoft.com/office/drawing/2014/main" id="{9958FA42-0565-1BA5-2405-64D34B5AFDA0}"/>
            </a:ext>
          </a:extLst>
        </xdr:cNvPr>
        <xdr:cNvSpPr/>
      </xdr:nvSpPr>
      <xdr:spPr>
        <a:xfrm>
          <a:off x="10001611" y="3228974"/>
          <a:ext cx="2472906" cy="184605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4</xdr:col>
      <xdr:colOff>374533</xdr:colOff>
      <xdr:row>28</xdr:row>
      <xdr:rowOff>163001</xdr:rowOff>
    </xdr:from>
    <xdr:to>
      <xdr:col>11</xdr:col>
      <xdr:colOff>527649</xdr:colOff>
      <xdr:row>36</xdr:row>
      <xdr:rowOff>32169</xdr:rowOff>
    </xdr:to>
    <xdr:sp macro="" textlink="">
      <xdr:nvSpPr>
        <xdr:cNvPr id="16" name="Rectangle: Rounded Corners 15">
          <a:extLst>
            <a:ext uri="{FF2B5EF4-FFF2-40B4-BE49-F238E27FC236}">
              <a16:creationId xmlns:a16="http://schemas.microsoft.com/office/drawing/2014/main" id="{605BC947-A044-D54F-0282-DC141018B743}"/>
            </a:ext>
          </a:extLst>
        </xdr:cNvPr>
        <xdr:cNvSpPr/>
      </xdr:nvSpPr>
      <xdr:spPr>
        <a:xfrm>
          <a:off x="2965333" y="5230301"/>
          <a:ext cx="4687016" cy="131696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12</xdr:col>
      <xdr:colOff>66858</xdr:colOff>
      <xdr:row>28</xdr:row>
      <xdr:rowOff>163001</xdr:rowOff>
    </xdr:from>
    <xdr:to>
      <xdr:col>19</xdr:col>
      <xdr:colOff>165344</xdr:colOff>
      <xdr:row>36</xdr:row>
      <xdr:rowOff>32169</xdr:rowOff>
    </xdr:to>
    <xdr:sp macro="" textlink="">
      <xdr:nvSpPr>
        <xdr:cNvPr id="17" name="Rectangle: Rounded Corners 16">
          <a:extLst>
            <a:ext uri="{FF2B5EF4-FFF2-40B4-BE49-F238E27FC236}">
              <a16:creationId xmlns:a16="http://schemas.microsoft.com/office/drawing/2014/main" id="{02AA3167-55FB-EB82-9FC1-99C063D39A04}"/>
            </a:ext>
          </a:extLst>
        </xdr:cNvPr>
        <xdr:cNvSpPr/>
      </xdr:nvSpPr>
      <xdr:spPr>
        <a:xfrm>
          <a:off x="7839258" y="5230301"/>
          <a:ext cx="4632386" cy="131696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oneCellAnchor>
    <xdr:from>
      <xdr:col>2</xdr:col>
      <xdr:colOff>247650</xdr:colOff>
      <xdr:row>3</xdr:row>
      <xdr:rowOff>90489</xdr:rowOff>
    </xdr:from>
    <xdr:ext cx="2185987" cy="374141"/>
    <xdr:sp macro="" textlink="">
      <xdr:nvSpPr>
        <xdr:cNvPr id="20" name="TextBox 19">
          <a:extLst>
            <a:ext uri="{FF2B5EF4-FFF2-40B4-BE49-F238E27FC236}">
              <a16:creationId xmlns:a16="http://schemas.microsoft.com/office/drawing/2014/main" id="{DD30418A-26B9-6C38-937A-E6F285988DA7}"/>
            </a:ext>
          </a:extLst>
        </xdr:cNvPr>
        <xdr:cNvSpPr txBox="1"/>
      </xdr:nvSpPr>
      <xdr:spPr>
        <a:xfrm>
          <a:off x="1543050" y="633414"/>
          <a:ext cx="218598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b="1" kern="1200">
              <a:solidFill>
                <a:schemeClr val="accent1"/>
              </a:solidFill>
              <a:effectLst/>
              <a:latin typeface="Baskerville Old Face" panose="02020602080505020303" pitchFamily="18" charset="0"/>
              <a:ea typeface="+mn-ea"/>
              <a:cs typeface="Aldhabi" panose="020F0502020204030204" pitchFamily="2" charset="-78"/>
            </a:rPr>
            <a:t>Bycycle</a:t>
          </a:r>
          <a:r>
            <a:rPr lang="en-CA" sz="1800" b="1" kern="1200" baseline="0">
              <a:solidFill>
                <a:schemeClr val="accent1"/>
              </a:solidFill>
              <a:effectLst/>
              <a:latin typeface="Baskerville Old Face" panose="02020602080505020303" pitchFamily="18" charset="0"/>
              <a:ea typeface="+mn-ea"/>
              <a:cs typeface="Aldhabi" panose="020F0502020204030204" pitchFamily="2" charset="-78"/>
            </a:rPr>
            <a:t> Shop</a:t>
          </a:r>
          <a:endParaRPr lang="en-CA" sz="1000" kern="1200">
            <a:solidFill>
              <a:schemeClr val="accent1"/>
            </a:solidFill>
          </a:endParaRPr>
        </a:p>
      </xdr:txBody>
    </xdr:sp>
    <xdr:clientData/>
  </xdr:oneCellAnchor>
  <xdr:oneCellAnchor>
    <xdr:from>
      <xdr:col>6</xdr:col>
      <xdr:colOff>33338</xdr:colOff>
      <xdr:row>2</xdr:row>
      <xdr:rowOff>14289</xdr:rowOff>
    </xdr:from>
    <xdr:ext cx="1476376" cy="326371"/>
    <xdr:sp macro="" textlink="">
      <xdr:nvSpPr>
        <xdr:cNvPr id="21" name="TextBox 20">
          <a:extLst>
            <a:ext uri="{FF2B5EF4-FFF2-40B4-BE49-F238E27FC236}">
              <a16:creationId xmlns:a16="http://schemas.microsoft.com/office/drawing/2014/main" id="{2D916048-21CB-49CB-986F-D89B37A5F717}"/>
            </a:ext>
          </a:extLst>
        </xdr:cNvPr>
        <xdr:cNvSpPr txBox="1"/>
      </xdr:nvSpPr>
      <xdr:spPr>
        <a:xfrm>
          <a:off x="3919538" y="376239"/>
          <a:ext cx="1476376" cy="326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600" b="1" kern="1200" baseline="0">
              <a:solidFill>
                <a:schemeClr val="tx1"/>
              </a:solidFill>
              <a:effectLst/>
              <a:latin typeface="Baskerville Old Face" panose="02020602080505020303" pitchFamily="18" charset="0"/>
              <a:ea typeface="+mn-ea"/>
              <a:cs typeface="Aldhabi" panose="020F0502020204030204" pitchFamily="2" charset="-78"/>
            </a:rPr>
            <a:t>TOTAL</a:t>
          </a:r>
          <a:r>
            <a:rPr lang="en-CA" sz="900" kern="1200" baseline="0">
              <a:solidFill>
                <a:schemeClr val="accent1"/>
              </a:solidFill>
            </a:rPr>
            <a:t>  </a:t>
          </a:r>
          <a:r>
            <a:rPr lang="en-CA" sz="1600" b="1" kern="1200" baseline="0">
              <a:solidFill>
                <a:schemeClr val="tx1"/>
              </a:solidFill>
              <a:effectLst/>
              <a:latin typeface="Baskerville Old Face" panose="02020602080505020303" pitchFamily="18" charset="0"/>
              <a:ea typeface="+mn-ea"/>
              <a:cs typeface="Aldhabi" panose="020F0502020204030204" pitchFamily="2" charset="-78"/>
            </a:rPr>
            <a:t>SALE</a:t>
          </a:r>
        </a:p>
      </xdr:txBody>
    </xdr:sp>
    <xdr:clientData/>
  </xdr:oneCellAnchor>
  <xdr:oneCellAnchor>
    <xdr:from>
      <xdr:col>6</xdr:col>
      <xdr:colOff>123825</xdr:colOff>
      <xdr:row>3</xdr:row>
      <xdr:rowOff>161925</xdr:rowOff>
    </xdr:from>
    <xdr:ext cx="1857376" cy="355610"/>
    <xdr:sp macro="" textlink="'Pivot Table'!B3">
      <xdr:nvSpPr>
        <xdr:cNvPr id="22" name="TextBox 21">
          <a:extLst>
            <a:ext uri="{FF2B5EF4-FFF2-40B4-BE49-F238E27FC236}">
              <a16:creationId xmlns:a16="http://schemas.microsoft.com/office/drawing/2014/main" id="{E454F91E-A63D-8A8C-751D-F71CAB35B7BD}"/>
            </a:ext>
          </a:extLst>
        </xdr:cNvPr>
        <xdr:cNvSpPr txBox="1"/>
      </xdr:nvSpPr>
      <xdr:spPr>
        <a:xfrm>
          <a:off x="4010025" y="704850"/>
          <a:ext cx="1857376" cy="355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DF59D0B-4CF6-47F1-B181-848824CCC6DF}" type="TxLink">
            <a:rPr lang="en-US" sz="1800" b="1" kern="1200" baseline="0">
              <a:solidFill>
                <a:schemeClr val="accent1"/>
              </a:solidFill>
              <a:effectLst/>
              <a:latin typeface="Baskerville Old Face" panose="02020602080505020303" pitchFamily="18" charset="0"/>
              <a:ea typeface="+mn-ea"/>
              <a:cs typeface="Aldhabi" panose="020F0502020204030204" pitchFamily="2" charset="-78"/>
            </a:rPr>
            <a:pPr marL="0" indent="0"/>
            <a:t>$11,87,26,350.26</a:t>
          </a:fld>
          <a:endParaRPr lang="en-CA" sz="1800" b="1" kern="1200" baseline="0">
            <a:solidFill>
              <a:schemeClr val="accent1"/>
            </a:solidFill>
            <a:effectLst/>
            <a:latin typeface="Baskerville Old Face" panose="02020602080505020303" pitchFamily="18" charset="0"/>
            <a:ea typeface="+mn-ea"/>
            <a:cs typeface="Aldhabi" panose="020F0502020204030204" pitchFamily="2" charset="-78"/>
          </a:endParaRPr>
        </a:p>
      </xdr:txBody>
    </xdr:sp>
    <xdr:clientData/>
  </xdr:oneCellAnchor>
  <xdr:twoCellAnchor editAs="oneCell">
    <xdr:from>
      <xdr:col>8</xdr:col>
      <xdr:colOff>138113</xdr:colOff>
      <xdr:row>1</xdr:row>
      <xdr:rowOff>28575</xdr:rowOff>
    </xdr:from>
    <xdr:to>
      <xdr:col>9</xdr:col>
      <xdr:colOff>9525</xdr:colOff>
      <xdr:row>4</xdr:row>
      <xdr:rowOff>4762</xdr:rowOff>
    </xdr:to>
    <xdr:pic>
      <xdr:nvPicPr>
        <xdr:cNvPr id="24" name="Graphic 23" descr="Money outline">
          <a:extLst>
            <a:ext uri="{FF2B5EF4-FFF2-40B4-BE49-F238E27FC236}">
              <a16:creationId xmlns:a16="http://schemas.microsoft.com/office/drawing/2014/main" id="{E066A8D8-33C8-36F1-FBB1-F4F71BF1C3F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319713" y="209550"/>
          <a:ext cx="519112" cy="519112"/>
        </a:xfrm>
        <a:prstGeom prst="rect">
          <a:avLst/>
        </a:prstGeom>
      </xdr:spPr>
    </xdr:pic>
    <xdr:clientData/>
  </xdr:twoCellAnchor>
  <xdr:twoCellAnchor>
    <xdr:from>
      <xdr:col>9</xdr:col>
      <xdr:colOff>238665</xdr:colOff>
      <xdr:row>1</xdr:row>
      <xdr:rowOff>100013</xdr:rowOff>
    </xdr:from>
    <xdr:to>
      <xdr:col>12</xdr:col>
      <xdr:colOff>299769</xdr:colOff>
      <xdr:row>6</xdr:row>
      <xdr:rowOff>32530</xdr:rowOff>
    </xdr:to>
    <xdr:grpSp>
      <xdr:nvGrpSpPr>
        <xdr:cNvPr id="36" name="Group 35">
          <a:extLst>
            <a:ext uri="{FF2B5EF4-FFF2-40B4-BE49-F238E27FC236}">
              <a16:creationId xmlns:a16="http://schemas.microsoft.com/office/drawing/2014/main" id="{828E95D3-062C-36E0-CFD7-03777B42225E}"/>
            </a:ext>
          </a:extLst>
        </xdr:cNvPr>
        <xdr:cNvGrpSpPr/>
      </xdr:nvGrpSpPr>
      <xdr:grpSpPr>
        <a:xfrm>
          <a:off x="6078681" y="278607"/>
          <a:ext cx="2007776" cy="825486"/>
          <a:chOff x="6067965" y="280988"/>
          <a:chExt cx="2004204" cy="837392"/>
        </a:xfrm>
      </xdr:grpSpPr>
      <xdr:sp macro="" textlink="">
        <xdr:nvSpPr>
          <xdr:cNvPr id="5" name="Rectangle: Rounded Corners 4">
            <a:extLst>
              <a:ext uri="{FF2B5EF4-FFF2-40B4-BE49-F238E27FC236}">
                <a16:creationId xmlns:a16="http://schemas.microsoft.com/office/drawing/2014/main" id="{FA1388CF-90C6-C21A-F437-9AF88A259C2A}"/>
              </a:ext>
            </a:extLst>
          </xdr:cNvPr>
          <xdr:cNvSpPr/>
        </xdr:nvSpPr>
        <xdr:spPr>
          <a:xfrm>
            <a:off x="6067965" y="281618"/>
            <a:ext cx="2004204" cy="83676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sp macro="" textlink="">
        <xdr:nvSpPr>
          <xdr:cNvPr id="25" name="TextBox 24">
            <a:extLst>
              <a:ext uri="{FF2B5EF4-FFF2-40B4-BE49-F238E27FC236}">
                <a16:creationId xmlns:a16="http://schemas.microsoft.com/office/drawing/2014/main" id="{4A382DA0-20B0-4734-8259-82E22899C117}"/>
              </a:ext>
            </a:extLst>
          </xdr:cNvPr>
          <xdr:cNvSpPr txBox="1"/>
        </xdr:nvSpPr>
        <xdr:spPr>
          <a:xfrm>
            <a:off x="6257926" y="381001"/>
            <a:ext cx="1476376" cy="326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600" b="1" kern="1200" baseline="0">
                <a:solidFill>
                  <a:schemeClr val="tx1"/>
                </a:solidFill>
                <a:effectLst/>
                <a:latin typeface="Baskerville Old Face" panose="02020602080505020303" pitchFamily="18" charset="0"/>
                <a:ea typeface="+mn-ea"/>
                <a:cs typeface="Aldhabi" panose="020F0502020204030204" pitchFamily="2" charset="-78"/>
              </a:rPr>
              <a:t>PROFIT ($)</a:t>
            </a:r>
          </a:p>
        </xdr:txBody>
      </xdr:sp>
      <xdr:sp macro="" textlink="'Pivot Table'!C3">
        <xdr:nvSpPr>
          <xdr:cNvPr id="26" name="TextBox 25">
            <a:extLst>
              <a:ext uri="{FF2B5EF4-FFF2-40B4-BE49-F238E27FC236}">
                <a16:creationId xmlns:a16="http://schemas.microsoft.com/office/drawing/2014/main" id="{AB396200-98BE-413F-AE9D-FD65CE0CF998}"/>
              </a:ext>
            </a:extLst>
          </xdr:cNvPr>
          <xdr:cNvSpPr txBox="1"/>
        </xdr:nvSpPr>
        <xdr:spPr>
          <a:xfrm>
            <a:off x="6181725" y="723901"/>
            <a:ext cx="1857376" cy="355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D069D4B0-FAD5-43E6-858E-B23CF982F8AF}" type="TxLink">
              <a:rPr lang="en-US" sz="1800" b="1" kern="1200" baseline="0">
                <a:solidFill>
                  <a:schemeClr val="accent1"/>
                </a:solidFill>
                <a:effectLst/>
                <a:latin typeface="Baskerville Old Face" panose="02020602080505020303" pitchFamily="18" charset="0"/>
                <a:ea typeface="+mn-ea"/>
                <a:cs typeface="Aldhabi" panose="020F0502020204030204" pitchFamily="2" charset="-78"/>
              </a:rPr>
              <a:pPr marL="0" indent="0"/>
              <a:t>$1,68,93,702.26</a:t>
            </a:fld>
            <a:endParaRPr lang="en-CA" sz="1800" b="1" kern="1200" baseline="0">
              <a:solidFill>
                <a:schemeClr val="accent1"/>
              </a:solidFill>
              <a:effectLst/>
              <a:latin typeface="Baskerville Old Face" panose="02020602080505020303" pitchFamily="18" charset="0"/>
              <a:ea typeface="+mn-ea"/>
              <a:cs typeface="Aldhabi" panose="020F0502020204030204" pitchFamily="2" charset="-78"/>
            </a:endParaRPr>
          </a:p>
        </xdr:txBody>
      </xdr:sp>
      <xdr:pic>
        <xdr:nvPicPr>
          <xdr:cNvPr id="28" name="Graphic 27" descr="Coins outline">
            <a:extLst>
              <a:ext uri="{FF2B5EF4-FFF2-40B4-BE49-F238E27FC236}">
                <a16:creationId xmlns:a16="http://schemas.microsoft.com/office/drawing/2014/main" id="{805C7846-8AB9-C343-2906-D19440C98DA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391402" y="280988"/>
            <a:ext cx="547686" cy="547686"/>
          </a:xfrm>
          <a:prstGeom prst="rect">
            <a:avLst/>
          </a:prstGeom>
        </xdr:spPr>
      </xdr:pic>
    </xdr:grpSp>
    <xdr:clientData/>
  </xdr:twoCellAnchor>
  <xdr:twoCellAnchor editAs="oneCell">
    <xdr:from>
      <xdr:col>1</xdr:col>
      <xdr:colOff>385762</xdr:colOff>
      <xdr:row>2</xdr:row>
      <xdr:rowOff>76200</xdr:rowOff>
    </xdr:from>
    <xdr:to>
      <xdr:col>2</xdr:col>
      <xdr:colOff>257173</xdr:colOff>
      <xdr:row>5</xdr:row>
      <xdr:rowOff>52386</xdr:rowOff>
    </xdr:to>
    <xdr:pic>
      <xdr:nvPicPr>
        <xdr:cNvPr id="32" name="Graphic 31" descr="Cycling outline">
          <a:extLst>
            <a:ext uri="{FF2B5EF4-FFF2-40B4-BE49-F238E27FC236}">
              <a16:creationId xmlns:a16="http://schemas.microsoft.com/office/drawing/2014/main" id="{0C392538-34F8-8D0F-AA83-9A1EFF60176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33462" y="438150"/>
          <a:ext cx="519111" cy="519111"/>
        </a:xfrm>
        <a:prstGeom prst="rect">
          <a:avLst/>
        </a:prstGeom>
      </xdr:spPr>
    </xdr:pic>
    <xdr:clientData/>
  </xdr:twoCellAnchor>
  <xdr:oneCellAnchor>
    <xdr:from>
      <xdr:col>2</xdr:col>
      <xdr:colOff>323850</xdr:colOff>
      <xdr:row>2</xdr:row>
      <xdr:rowOff>19050</xdr:rowOff>
    </xdr:from>
    <xdr:ext cx="184731" cy="264560"/>
    <xdr:sp macro="" textlink="">
      <xdr:nvSpPr>
        <xdr:cNvPr id="33" name="TextBox 32">
          <a:extLst>
            <a:ext uri="{FF2B5EF4-FFF2-40B4-BE49-F238E27FC236}">
              <a16:creationId xmlns:a16="http://schemas.microsoft.com/office/drawing/2014/main" id="{8A4896D6-35E3-6041-52DE-B0709149855E}"/>
            </a:ext>
          </a:extLst>
        </xdr:cNvPr>
        <xdr:cNvSpPr txBox="1"/>
      </xdr:nvSpPr>
      <xdr:spPr>
        <a:xfrm>
          <a:off x="1619250"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kern="1200"/>
        </a:p>
      </xdr:txBody>
    </xdr:sp>
    <xdr:clientData/>
  </xdr:oneCellAnchor>
  <xdr:twoCellAnchor editAs="oneCell">
    <xdr:from>
      <xdr:col>2</xdr:col>
      <xdr:colOff>166688</xdr:colOff>
      <xdr:row>1</xdr:row>
      <xdr:rowOff>100014</xdr:rowOff>
    </xdr:from>
    <xdr:to>
      <xdr:col>5</xdr:col>
      <xdr:colOff>519113</xdr:colOff>
      <xdr:row>4</xdr:row>
      <xdr:rowOff>153313</xdr:rowOff>
    </xdr:to>
    <xdr:pic>
      <xdr:nvPicPr>
        <xdr:cNvPr id="34" name="Picture 33">
          <a:extLst>
            <a:ext uri="{FF2B5EF4-FFF2-40B4-BE49-F238E27FC236}">
              <a16:creationId xmlns:a16="http://schemas.microsoft.com/office/drawing/2014/main" id="{1BF8A4D3-CEAB-D266-85A4-5A7F94923425}"/>
            </a:ext>
          </a:extLst>
        </xdr:cNvPr>
        <xdr:cNvPicPr>
          <a:picLocks noChangeAspect="1"/>
        </xdr:cNvPicPr>
      </xdr:nvPicPr>
      <xdr:blipFill>
        <a:blip xmlns:r="http://schemas.openxmlformats.org/officeDocument/2006/relationships" r:embed="rId7"/>
        <a:stretch>
          <a:fillRect/>
        </a:stretch>
      </xdr:blipFill>
      <xdr:spPr>
        <a:xfrm>
          <a:off x="1462088" y="280989"/>
          <a:ext cx="2295525" cy="596224"/>
        </a:xfrm>
        <a:prstGeom prst="rect">
          <a:avLst/>
        </a:prstGeom>
      </xdr:spPr>
    </xdr:pic>
    <xdr:clientData/>
  </xdr:twoCellAnchor>
  <xdr:twoCellAnchor>
    <xdr:from>
      <xdr:col>12</xdr:col>
      <xdr:colOff>419640</xdr:colOff>
      <xdr:row>1</xdr:row>
      <xdr:rowOff>110168</xdr:rowOff>
    </xdr:from>
    <xdr:to>
      <xdr:col>15</xdr:col>
      <xdr:colOff>480744</xdr:colOff>
      <xdr:row>6</xdr:row>
      <xdr:rowOff>42055</xdr:rowOff>
    </xdr:to>
    <xdr:sp macro="" textlink="">
      <xdr:nvSpPr>
        <xdr:cNvPr id="38" name="Rectangle: Rounded Corners 37">
          <a:extLst>
            <a:ext uri="{FF2B5EF4-FFF2-40B4-BE49-F238E27FC236}">
              <a16:creationId xmlns:a16="http://schemas.microsoft.com/office/drawing/2014/main" id="{D40E8DE7-9888-511B-7D66-DFA62C0170B3}"/>
            </a:ext>
          </a:extLst>
        </xdr:cNvPr>
        <xdr:cNvSpPr/>
      </xdr:nvSpPr>
      <xdr:spPr>
        <a:xfrm>
          <a:off x="8192040" y="291143"/>
          <a:ext cx="2004204" cy="83676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12</xdr:col>
      <xdr:colOff>609601</xdr:colOff>
      <xdr:row>2</xdr:row>
      <xdr:rowOff>28576</xdr:rowOff>
    </xdr:from>
    <xdr:to>
      <xdr:col>15</xdr:col>
      <xdr:colOff>142877</xdr:colOff>
      <xdr:row>3</xdr:row>
      <xdr:rowOff>173972</xdr:rowOff>
    </xdr:to>
    <xdr:sp macro="" textlink="">
      <xdr:nvSpPr>
        <xdr:cNvPr id="39" name="TextBox 38">
          <a:extLst>
            <a:ext uri="{FF2B5EF4-FFF2-40B4-BE49-F238E27FC236}">
              <a16:creationId xmlns:a16="http://schemas.microsoft.com/office/drawing/2014/main" id="{5396B476-5930-F004-0860-82A07EB69CA9}"/>
            </a:ext>
          </a:extLst>
        </xdr:cNvPr>
        <xdr:cNvSpPr txBox="1"/>
      </xdr:nvSpPr>
      <xdr:spPr>
        <a:xfrm>
          <a:off x="8382001" y="390526"/>
          <a:ext cx="1476376" cy="326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600" b="1" kern="1200" baseline="0">
              <a:solidFill>
                <a:schemeClr val="tx1"/>
              </a:solidFill>
              <a:effectLst/>
              <a:latin typeface="Baskerville Old Face" panose="02020602080505020303" pitchFamily="18" charset="0"/>
              <a:ea typeface="+mn-ea"/>
              <a:cs typeface="Aldhabi" panose="020F0502020204030204" pitchFamily="2" charset="-78"/>
            </a:rPr>
            <a:t>PROFIT (%)</a:t>
          </a:r>
        </a:p>
      </xdr:txBody>
    </xdr:sp>
    <xdr:clientData/>
  </xdr:twoCellAnchor>
  <xdr:twoCellAnchor>
    <xdr:from>
      <xdr:col>13</xdr:col>
      <xdr:colOff>361950</xdr:colOff>
      <xdr:row>3</xdr:row>
      <xdr:rowOff>161926</xdr:rowOff>
    </xdr:from>
    <xdr:to>
      <xdr:col>15</xdr:col>
      <xdr:colOff>157163</xdr:colOff>
      <xdr:row>5</xdr:row>
      <xdr:rowOff>155586</xdr:rowOff>
    </xdr:to>
    <xdr:sp macro="" textlink="'Pivot Table'!E3">
      <xdr:nvSpPr>
        <xdr:cNvPr id="40" name="TextBox 39">
          <a:extLst>
            <a:ext uri="{FF2B5EF4-FFF2-40B4-BE49-F238E27FC236}">
              <a16:creationId xmlns:a16="http://schemas.microsoft.com/office/drawing/2014/main" id="{8A0AD1A0-AFF8-B7FD-CE89-FEA59D72542F}"/>
            </a:ext>
          </a:extLst>
        </xdr:cNvPr>
        <xdr:cNvSpPr txBox="1"/>
      </xdr:nvSpPr>
      <xdr:spPr>
        <a:xfrm>
          <a:off x="8782050" y="704851"/>
          <a:ext cx="1090613" cy="355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75B154C-229B-48FC-873A-C1FF1219B99A}" type="TxLink">
            <a:rPr lang="en-US" sz="1800" b="1" kern="1200" baseline="0">
              <a:solidFill>
                <a:schemeClr val="accent1"/>
              </a:solidFill>
              <a:effectLst/>
              <a:latin typeface="Baskerville Old Face" panose="02020602080505020303" pitchFamily="18" charset="0"/>
              <a:ea typeface="+mn-ea"/>
              <a:cs typeface="Aldhabi" panose="020F0502020204030204" pitchFamily="2" charset="-78"/>
            </a:rPr>
            <a:pPr marL="0" indent="0"/>
            <a:t>14.23%</a:t>
          </a:fld>
          <a:endParaRPr lang="en-CA" sz="1800" b="1" kern="1200" baseline="0">
            <a:solidFill>
              <a:schemeClr val="accent1"/>
            </a:solidFill>
            <a:effectLst/>
            <a:latin typeface="Baskerville Old Face" panose="02020602080505020303" pitchFamily="18" charset="0"/>
            <a:ea typeface="+mn-ea"/>
            <a:cs typeface="Aldhabi" panose="020F0502020204030204" pitchFamily="2" charset="-78"/>
          </a:endParaRPr>
        </a:p>
      </xdr:txBody>
    </xdr:sp>
    <xdr:clientData/>
  </xdr:twoCellAnchor>
  <xdr:twoCellAnchor>
    <xdr:from>
      <xdr:col>15</xdr:col>
      <xdr:colOff>605378</xdr:colOff>
      <xdr:row>1</xdr:row>
      <xdr:rowOff>100643</xdr:rowOff>
    </xdr:from>
    <xdr:to>
      <xdr:col>19</xdr:col>
      <xdr:colOff>18782</xdr:colOff>
      <xdr:row>6</xdr:row>
      <xdr:rowOff>32530</xdr:rowOff>
    </xdr:to>
    <xdr:sp macro="" textlink="">
      <xdr:nvSpPr>
        <xdr:cNvPr id="43" name="Rectangle: Rounded Corners 42">
          <a:extLst>
            <a:ext uri="{FF2B5EF4-FFF2-40B4-BE49-F238E27FC236}">
              <a16:creationId xmlns:a16="http://schemas.microsoft.com/office/drawing/2014/main" id="{8EC1E84A-B4CF-E17C-816C-09613BDD998B}"/>
            </a:ext>
          </a:extLst>
        </xdr:cNvPr>
        <xdr:cNvSpPr/>
      </xdr:nvSpPr>
      <xdr:spPr>
        <a:xfrm>
          <a:off x="10320878" y="281618"/>
          <a:ext cx="2004204" cy="83676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16</xdr:col>
      <xdr:colOff>23813</xdr:colOff>
      <xdr:row>2</xdr:row>
      <xdr:rowOff>19051</xdr:rowOff>
    </xdr:from>
    <xdr:to>
      <xdr:col>18</xdr:col>
      <xdr:colOff>161925</xdr:colOff>
      <xdr:row>3</xdr:row>
      <xdr:rowOff>164447</xdr:rowOff>
    </xdr:to>
    <xdr:sp macro="" textlink="">
      <xdr:nvSpPr>
        <xdr:cNvPr id="44" name="TextBox 43">
          <a:extLst>
            <a:ext uri="{FF2B5EF4-FFF2-40B4-BE49-F238E27FC236}">
              <a16:creationId xmlns:a16="http://schemas.microsoft.com/office/drawing/2014/main" id="{6CA6AE3A-A7BD-BF79-B17A-CF3B681F07DC}"/>
            </a:ext>
          </a:extLst>
        </xdr:cNvPr>
        <xdr:cNvSpPr txBox="1"/>
      </xdr:nvSpPr>
      <xdr:spPr>
        <a:xfrm>
          <a:off x="10387013" y="381001"/>
          <a:ext cx="1433512" cy="326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600" b="1" kern="1200" baseline="0">
              <a:solidFill>
                <a:schemeClr val="tx1"/>
              </a:solidFill>
              <a:effectLst/>
              <a:latin typeface="Baskerville Old Face" panose="02020602080505020303" pitchFamily="18" charset="0"/>
              <a:ea typeface="+mn-ea"/>
              <a:cs typeface="Aldhabi" panose="020F0502020204030204" pitchFamily="2" charset="-78"/>
            </a:rPr>
            <a:t>UNITS SOLD</a:t>
          </a:r>
        </a:p>
      </xdr:txBody>
    </xdr:sp>
    <xdr:clientData/>
  </xdr:twoCellAnchor>
  <xdr:twoCellAnchor>
    <xdr:from>
      <xdr:col>16</xdr:col>
      <xdr:colOff>71438</xdr:colOff>
      <xdr:row>4</xdr:row>
      <xdr:rowOff>1</xdr:rowOff>
    </xdr:from>
    <xdr:to>
      <xdr:col>18</xdr:col>
      <xdr:colOff>633414</xdr:colOff>
      <xdr:row>5</xdr:row>
      <xdr:rowOff>174636</xdr:rowOff>
    </xdr:to>
    <xdr:sp macro="" textlink="'Pivot Table'!D3">
      <xdr:nvSpPr>
        <xdr:cNvPr id="45" name="TextBox 44">
          <a:extLst>
            <a:ext uri="{FF2B5EF4-FFF2-40B4-BE49-F238E27FC236}">
              <a16:creationId xmlns:a16="http://schemas.microsoft.com/office/drawing/2014/main" id="{4253FD02-9F40-A68F-37B8-C073ACDA7EE1}"/>
            </a:ext>
          </a:extLst>
        </xdr:cNvPr>
        <xdr:cNvSpPr txBox="1"/>
      </xdr:nvSpPr>
      <xdr:spPr>
        <a:xfrm>
          <a:off x="10434638" y="723901"/>
          <a:ext cx="1857376" cy="355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270E18A2-8BCB-4A7A-BE61-A77F017AA5E5}" type="TxLink">
            <a:rPr lang="en-US" sz="1800" b="1" kern="1200" baseline="0">
              <a:solidFill>
                <a:schemeClr val="accent1"/>
              </a:solidFill>
              <a:effectLst/>
              <a:latin typeface="Baskerville Old Face" panose="02020602080505020303" pitchFamily="18" charset="0"/>
              <a:ea typeface="+mn-ea"/>
              <a:cs typeface="Aldhabi" panose="020F0502020204030204" pitchFamily="2" charset="-78"/>
            </a:rPr>
            <a:pPr marL="0" indent="0"/>
            <a:t> 11,25,806.00 </a:t>
          </a:fld>
          <a:endParaRPr lang="en-CA" sz="1800" b="1" kern="1200" baseline="0">
            <a:solidFill>
              <a:schemeClr val="accent1"/>
            </a:solidFill>
            <a:effectLst/>
            <a:latin typeface="Baskerville Old Face" panose="02020602080505020303" pitchFamily="18" charset="0"/>
            <a:ea typeface="+mn-ea"/>
            <a:cs typeface="Aldhabi" panose="020F0502020204030204" pitchFamily="2" charset="-78"/>
          </a:endParaRPr>
        </a:p>
      </xdr:txBody>
    </xdr:sp>
    <xdr:clientData/>
  </xdr:twoCellAnchor>
  <xdr:twoCellAnchor editAs="oneCell">
    <xdr:from>
      <xdr:col>14</xdr:col>
      <xdr:colOff>471488</xdr:colOff>
      <xdr:row>1</xdr:row>
      <xdr:rowOff>90487</xdr:rowOff>
    </xdr:from>
    <xdr:to>
      <xdr:col>15</xdr:col>
      <xdr:colOff>390526</xdr:colOff>
      <xdr:row>4</xdr:row>
      <xdr:rowOff>114300</xdr:rowOff>
    </xdr:to>
    <xdr:pic>
      <xdr:nvPicPr>
        <xdr:cNvPr id="48" name="Graphic 47" descr="Gold bars outline">
          <a:extLst>
            <a:ext uri="{FF2B5EF4-FFF2-40B4-BE49-F238E27FC236}">
              <a16:creationId xmlns:a16="http://schemas.microsoft.com/office/drawing/2014/main" id="{9D846CB7-6E56-E2FA-4DAE-ED07B4E72D1D}"/>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539288" y="271462"/>
          <a:ext cx="566738" cy="566738"/>
        </a:xfrm>
        <a:prstGeom prst="rect">
          <a:avLst/>
        </a:prstGeom>
      </xdr:spPr>
    </xdr:pic>
    <xdr:clientData/>
  </xdr:twoCellAnchor>
  <xdr:twoCellAnchor editAs="oneCell">
    <xdr:from>
      <xdr:col>18</xdr:col>
      <xdr:colOff>47624</xdr:colOff>
      <xdr:row>1</xdr:row>
      <xdr:rowOff>42862</xdr:rowOff>
    </xdr:from>
    <xdr:to>
      <xdr:col>19</xdr:col>
      <xdr:colOff>4761</xdr:colOff>
      <xdr:row>4</xdr:row>
      <xdr:rowOff>104774</xdr:rowOff>
    </xdr:to>
    <xdr:pic>
      <xdr:nvPicPr>
        <xdr:cNvPr id="50" name="Graphic 49" descr="Factory outline">
          <a:extLst>
            <a:ext uri="{FF2B5EF4-FFF2-40B4-BE49-F238E27FC236}">
              <a16:creationId xmlns:a16="http://schemas.microsoft.com/office/drawing/2014/main" id="{3B8FC4CF-F2DD-DD3A-8423-3C84ACC3E16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706224" y="223837"/>
          <a:ext cx="604837" cy="604837"/>
        </a:xfrm>
        <a:prstGeom prst="rect">
          <a:avLst/>
        </a:prstGeom>
      </xdr:spPr>
    </xdr:pic>
    <xdr:clientData/>
  </xdr:twoCellAnchor>
  <xdr:twoCellAnchor>
    <xdr:from>
      <xdr:col>15</xdr:col>
      <xdr:colOff>242887</xdr:colOff>
      <xdr:row>7</xdr:row>
      <xdr:rowOff>114301</xdr:rowOff>
    </xdr:from>
    <xdr:to>
      <xdr:col>18</xdr:col>
      <xdr:colOff>285750</xdr:colOff>
      <xdr:row>11</xdr:row>
      <xdr:rowOff>114300</xdr:rowOff>
    </xdr:to>
    <xdr:sp macro="" textlink="">
      <xdr:nvSpPr>
        <xdr:cNvPr id="51" name="TextBox 50">
          <a:extLst>
            <a:ext uri="{FF2B5EF4-FFF2-40B4-BE49-F238E27FC236}">
              <a16:creationId xmlns:a16="http://schemas.microsoft.com/office/drawing/2014/main" id="{675E2B38-0AD8-400D-8BBF-3B4DA49F5F2D}"/>
            </a:ext>
          </a:extLst>
        </xdr:cNvPr>
        <xdr:cNvSpPr txBox="1"/>
      </xdr:nvSpPr>
      <xdr:spPr>
        <a:xfrm>
          <a:off x="9958387" y="1381126"/>
          <a:ext cx="1985963" cy="7238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CA" sz="1800" b="1" kern="1200" baseline="0">
              <a:solidFill>
                <a:schemeClr val="tx1"/>
              </a:solidFill>
              <a:effectLst/>
              <a:latin typeface="Baskerville Old Face" panose="02020602080505020303" pitchFamily="18" charset="0"/>
              <a:ea typeface="+mn-ea"/>
              <a:cs typeface="Aldhabi" panose="020F0502020204030204" pitchFamily="2" charset="-78"/>
            </a:rPr>
            <a:t>TOP SELLING PRODUCT</a:t>
          </a:r>
        </a:p>
      </xdr:txBody>
    </xdr:sp>
    <xdr:clientData/>
  </xdr:twoCellAnchor>
  <xdr:oneCellAnchor>
    <xdr:from>
      <xdr:col>16</xdr:col>
      <xdr:colOff>57150</xdr:colOff>
      <xdr:row>12</xdr:row>
      <xdr:rowOff>9524</xdr:rowOff>
    </xdr:from>
    <xdr:ext cx="1666867" cy="355610"/>
    <xdr:sp macro="" textlink="'Pivot Table'!G12">
      <xdr:nvSpPr>
        <xdr:cNvPr id="52" name="TextBox 51">
          <a:extLst>
            <a:ext uri="{FF2B5EF4-FFF2-40B4-BE49-F238E27FC236}">
              <a16:creationId xmlns:a16="http://schemas.microsoft.com/office/drawing/2014/main" id="{2D9CAE36-892D-BB6D-897B-86933C726149}"/>
            </a:ext>
          </a:extLst>
        </xdr:cNvPr>
        <xdr:cNvSpPr txBox="1"/>
      </xdr:nvSpPr>
      <xdr:spPr>
        <a:xfrm>
          <a:off x="10420350" y="2181224"/>
          <a:ext cx="1666867" cy="355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34145706-208B-4E30-AE41-96EB40292B5A}" type="TxLink">
            <a:rPr lang="en-US" sz="1800" b="1" kern="1200" baseline="0">
              <a:solidFill>
                <a:schemeClr val="accent1"/>
              </a:solidFill>
              <a:effectLst/>
              <a:latin typeface="Baskerville Old Face" panose="02020602080505020303" pitchFamily="18" charset="0"/>
              <a:ea typeface="+mn-ea"/>
              <a:cs typeface="Aldhabi" panose="020F0502020204030204" pitchFamily="2" charset="-78"/>
            </a:rPr>
            <a:pPr marL="0" indent="0"/>
            <a:t>PROD_ID_002</a:t>
          </a:fld>
          <a:endParaRPr lang="en-CA" sz="1800" b="1" kern="1200" baseline="0">
            <a:solidFill>
              <a:schemeClr val="accent1"/>
            </a:solidFill>
            <a:effectLst/>
            <a:latin typeface="Baskerville Old Face" panose="02020602080505020303" pitchFamily="18" charset="0"/>
            <a:ea typeface="+mn-ea"/>
            <a:cs typeface="Aldhabi" panose="020F0502020204030204" pitchFamily="2" charset="-78"/>
          </a:endParaRPr>
        </a:p>
      </xdr:txBody>
    </xdr:sp>
    <xdr:clientData/>
  </xdr:oneCellAnchor>
  <xdr:oneCellAnchor>
    <xdr:from>
      <xdr:col>16</xdr:col>
      <xdr:colOff>219075</xdr:colOff>
      <xdr:row>13</xdr:row>
      <xdr:rowOff>171451</xdr:rowOff>
    </xdr:from>
    <xdr:ext cx="1372683" cy="355610"/>
    <xdr:sp macro="" textlink="'Pivot Table'!G13">
      <xdr:nvSpPr>
        <xdr:cNvPr id="53" name="TextBox 52">
          <a:extLst>
            <a:ext uri="{FF2B5EF4-FFF2-40B4-BE49-F238E27FC236}">
              <a16:creationId xmlns:a16="http://schemas.microsoft.com/office/drawing/2014/main" id="{1DABB79D-5376-47EC-B1FA-30867F688179}"/>
            </a:ext>
          </a:extLst>
        </xdr:cNvPr>
        <xdr:cNvSpPr txBox="1"/>
      </xdr:nvSpPr>
      <xdr:spPr>
        <a:xfrm>
          <a:off x="10582275" y="2524126"/>
          <a:ext cx="1372683" cy="355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7DB0807-09F1-478B-B01A-29A1358E726B}" type="TxLink">
            <a:rPr lang="en-US" sz="1800" b="1" kern="1200" baseline="0">
              <a:solidFill>
                <a:schemeClr val="accent1"/>
              </a:solidFill>
              <a:effectLst/>
              <a:latin typeface="Baskerville Old Face" panose="02020602080505020303" pitchFamily="18" charset="0"/>
              <a:ea typeface="+mn-ea"/>
              <a:cs typeface="Aldhabi" panose="020F0502020204030204" pitchFamily="2" charset="-78"/>
            </a:rPr>
            <a:pPr marL="0" indent="0"/>
            <a:t>$3,30,11,144</a:t>
          </a:fld>
          <a:endParaRPr lang="en-CA" sz="1800" b="1" kern="1200" baseline="0">
            <a:solidFill>
              <a:schemeClr val="accent1"/>
            </a:solidFill>
            <a:effectLst/>
            <a:latin typeface="Baskerville Old Face" panose="02020602080505020303" pitchFamily="18" charset="0"/>
            <a:ea typeface="+mn-ea"/>
            <a:cs typeface="Aldhabi" panose="020F0502020204030204" pitchFamily="2" charset="-78"/>
          </a:endParaRPr>
        </a:p>
      </xdr:txBody>
    </xdr:sp>
    <xdr:clientData/>
  </xdr:oneCellAnchor>
  <xdr:twoCellAnchor editAs="oneCell">
    <xdr:from>
      <xdr:col>18</xdr:col>
      <xdr:colOff>42863</xdr:colOff>
      <xdr:row>7</xdr:row>
      <xdr:rowOff>109538</xdr:rowOff>
    </xdr:from>
    <xdr:to>
      <xdr:col>19</xdr:col>
      <xdr:colOff>2116</xdr:colOff>
      <xdr:row>10</xdr:row>
      <xdr:rowOff>171449</xdr:rowOff>
    </xdr:to>
    <xdr:pic>
      <xdr:nvPicPr>
        <xdr:cNvPr id="57" name="Graphic 56" descr="Inventory outline">
          <a:extLst>
            <a:ext uri="{FF2B5EF4-FFF2-40B4-BE49-F238E27FC236}">
              <a16:creationId xmlns:a16="http://schemas.microsoft.com/office/drawing/2014/main" id="{54DCB094-732E-65BF-DBA8-AE18A27E5785}"/>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1701463" y="1376363"/>
          <a:ext cx="604836" cy="604836"/>
        </a:xfrm>
        <a:prstGeom prst="rect">
          <a:avLst/>
        </a:prstGeom>
      </xdr:spPr>
    </xdr:pic>
    <xdr:clientData/>
  </xdr:twoCellAnchor>
  <xdr:twoCellAnchor>
    <xdr:from>
      <xdr:col>9</xdr:col>
      <xdr:colOff>4764</xdr:colOff>
      <xdr:row>6</xdr:row>
      <xdr:rowOff>138111</xdr:rowOff>
    </xdr:from>
    <xdr:to>
      <xdr:col>15</xdr:col>
      <xdr:colOff>9526</xdr:colOff>
      <xdr:row>17</xdr:row>
      <xdr:rowOff>119061</xdr:rowOff>
    </xdr:to>
    <xdr:graphicFrame macro="">
      <xdr:nvGraphicFramePr>
        <xdr:cNvPr id="58" name="Chart 57">
          <a:extLst>
            <a:ext uri="{FF2B5EF4-FFF2-40B4-BE49-F238E27FC236}">
              <a16:creationId xmlns:a16="http://schemas.microsoft.com/office/drawing/2014/main" id="{20D9185A-D697-4EE3-9F28-31695163D7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38100</xdr:colOff>
      <xdr:row>18</xdr:row>
      <xdr:rowOff>31750</xdr:rowOff>
    </xdr:from>
    <xdr:to>
      <xdr:col>15</xdr:col>
      <xdr:colOff>84828</xdr:colOff>
      <xdr:row>28</xdr:row>
      <xdr:rowOff>1</xdr:rowOff>
    </xdr:to>
    <xdr:graphicFrame macro="">
      <xdr:nvGraphicFramePr>
        <xdr:cNvPr id="59" name="Chart 58">
          <a:extLst>
            <a:ext uri="{FF2B5EF4-FFF2-40B4-BE49-F238E27FC236}">
              <a16:creationId xmlns:a16="http://schemas.microsoft.com/office/drawing/2014/main" id="{7F0C3D95-196D-4DAD-9C0C-71ECF2186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200025</xdr:colOff>
          <xdr:row>18</xdr:row>
          <xdr:rowOff>104775</xdr:rowOff>
        </xdr:from>
        <xdr:to>
          <xdr:col>9</xdr:col>
          <xdr:colOff>547688</xdr:colOff>
          <xdr:row>27</xdr:row>
          <xdr:rowOff>80963</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317861</xdr:colOff>
      <xdr:row>17</xdr:row>
      <xdr:rowOff>170391</xdr:rowOff>
    </xdr:from>
    <xdr:to>
      <xdr:col>19</xdr:col>
      <xdr:colOff>190500</xdr:colOff>
      <xdr:row>28</xdr:row>
      <xdr:rowOff>42333</xdr:rowOff>
    </xdr:to>
    <xdr:graphicFrame macro="">
      <xdr:nvGraphicFramePr>
        <xdr:cNvPr id="6" name="Chart 5">
          <a:extLst>
            <a:ext uri="{FF2B5EF4-FFF2-40B4-BE49-F238E27FC236}">
              <a16:creationId xmlns:a16="http://schemas.microsoft.com/office/drawing/2014/main" id="{C24B7B5F-9290-46B0-A2D3-B33286541F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92258</xdr:colOff>
      <xdr:row>29</xdr:row>
      <xdr:rowOff>12718</xdr:rowOff>
    </xdr:from>
    <xdr:to>
      <xdr:col>19</xdr:col>
      <xdr:colOff>145175</xdr:colOff>
      <xdr:row>36</xdr:row>
      <xdr:rowOff>15875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A0EA10-D9DC-4083-A9C5-A05FC8A229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839258" y="5230301"/>
              <a:ext cx="4572000" cy="1262574"/>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382999</xdr:colOff>
      <xdr:row>29</xdr:row>
      <xdr:rowOff>12717</xdr:rowOff>
    </xdr:from>
    <xdr:to>
      <xdr:col>11</xdr:col>
      <xdr:colOff>550332</xdr:colOff>
      <xdr:row>36</xdr:row>
      <xdr:rowOff>42333</xdr:rowOff>
    </xdr:to>
    <xdr:graphicFrame macro="">
      <xdr:nvGraphicFramePr>
        <xdr:cNvPr id="18" name="Chart 17">
          <a:extLst>
            <a:ext uri="{FF2B5EF4-FFF2-40B4-BE49-F238E27FC236}">
              <a16:creationId xmlns:a16="http://schemas.microsoft.com/office/drawing/2014/main" id="{D45D219C-A54D-4A3B-9DD1-DE154D5D9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xdr:col>
      <xdr:colOff>238122</xdr:colOff>
      <xdr:row>12</xdr:row>
      <xdr:rowOff>179915</xdr:rowOff>
    </xdr:from>
    <xdr:to>
      <xdr:col>4</xdr:col>
      <xdr:colOff>105832</xdr:colOff>
      <xdr:row>27</xdr:row>
      <xdr:rowOff>10583</xdr:rowOff>
    </xdr:to>
    <mc:AlternateContent xmlns:mc="http://schemas.openxmlformats.org/markup-compatibility/2006">
      <mc:Choice xmlns:a14="http://schemas.microsoft.com/office/drawing/2010/main" Requires="a14">
        <xdr:graphicFrame macro="">
          <xdr:nvGraphicFramePr>
            <xdr:cNvPr id="23" name="Month">
              <a:extLst>
                <a:ext uri="{FF2B5EF4-FFF2-40B4-BE49-F238E27FC236}">
                  <a16:creationId xmlns:a16="http://schemas.microsoft.com/office/drawing/2014/main" id="{739D277B-C899-431A-956E-8477DBE5803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887013" y="2323040"/>
              <a:ext cx="1814382" cy="250957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128636</xdr:colOff>
      <xdr:row>29</xdr:row>
      <xdr:rowOff>12719</xdr:rowOff>
    </xdr:from>
    <xdr:to>
      <xdr:col>4</xdr:col>
      <xdr:colOff>201083</xdr:colOff>
      <xdr:row>36</xdr:row>
      <xdr:rowOff>100542</xdr:rowOff>
    </xdr:to>
    <xdr:graphicFrame macro="">
      <xdr:nvGraphicFramePr>
        <xdr:cNvPr id="19" name="Chart 18">
          <a:extLst>
            <a:ext uri="{FF2B5EF4-FFF2-40B4-BE49-F238E27FC236}">
              <a16:creationId xmlns:a16="http://schemas.microsoft.com/office/drawing/2014/main" id="{C93B61AE-5975-483C-8994-CBA3340A3F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xdr:col>
      <xdr:colOff>230187</xdr:colOff>
      <xdr:row>7</xdr:row>
      <xdr:rowOff>26456</xdr:rowOff>
    </xdr:from>
    <xdr:to>
      <xdr:col>4</xdr:col>
      <xdr:colOff>122237</xdr:colOff>
      <xdr:row>11</xdr:row>
      <xdr:rowOff>142874</xdr:rowOff>
    </xdr:to>
    <mc:AlternateContent xmlns:mc="http://schemas.openxmlformats.org/markup-compatibility/2006">
      <mc:Choice xmlns:a14="http://schemas.microsoft.com/office/drawing/2010/main" Requires="a14">
        <xdr:graphicFrame macro="">
          <xdr:nvGraphicFramePr>
            <xdr:cNvPr id="27" name="Year">
              <a:extLst>
                <a:ext uri="{FF2B5EF4-FFF2-40B4-BE49-F238E27FC236}">
                  <a16:creationId xmlns:a16="http://schemas.microsoft.com/office/drawing/2014/main" id="{C837F04F-BC1A-4E01-B695-925F5B3A886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79078" y="1276612"/>
              <a:ext cx="1838722" cy="83079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434757</xdr:colOff>
      <xdr:row>7</xdr:row>
      <xdr:rowOff>14237</xdr:rowOff>
    </xdr:from>
    <xdr:to>
      <xdr:col>8</xdr:col>
      <xdr:colOff>370416</xdr:colOff>
      <xdr:row>25</xdr:row>
      <xdr:rowOff>158751</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2B1F2A44-C92C-436C-81F7-1A72D2CCFF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3017090" y="1273654"/>
              <a:ext cx="2517993" cy="3383014"/>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180756</xdr:colOff>
      <xdr:row>25</xdr:row>
      <xdr:rowOff>98903</xdr:rowOff>
    </xdr:from>
    <xdr:to>
      <xdr:col>8</xdr:col>
      <xdr:colOff>72806</xdr:colOff>
      <xdr:row>28</xdr:row>
      <xdr:rowOff>21115</xdr:rowOff>
    </xdr:to>
    <mc:AlternateContent xmlns:mc="http://schemas.openxmlformats.org/markup-compatibility/2006">
      <mc:Choice xmlns:sle15="http://schemas.microsoft.com/office/drawing/2012/slicer" Requires="sle15">
        <xdr:graphicFrame macro="">
          <xdr:nvGraphicFramePr>
            <xdr:cNvPr id="30" name="Year 1">
              <a:extLst>
                <a:ext uri="{FF2B5EF4-FFF2-40B4-BE49-F238E27FC236}">
                  <a16:creationId xmlns:a16="http://schemas.microsoft.com/office/drawing/2014/main" id="{32684244-D014-4A4F-B82B-76D44D16BF4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425210" y="4563747"/>
              <a:ext cx="1838721" cy="457993"/>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ad singh" refreshedDate="45655.817168981484" createdVersion="8" refreshedVersion="8" minRefreshableVersion="3" recordCount="700" xr:uid="{FAF573E0-6AB5-45BA-9789-A6383038565A}">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20934905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91C498-8A2C-4BED-977C-04A266797A30}" name="PivotTable11"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Q6:AR12"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5">
      <pivotArea outline="0" collapsedLevelsAreSubtotals="1"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9" count="1" selected="0">
            <x v="0"/>
          </reference>
        </references>
      </pivotArea>
    </chartFormat>
    <chartFormat chart="2" format="10">
      <pivotArea type="data" outline="0" fieldPosition="0">
        <references count="2">
          <reference field="4294967294" count="1" selected="0">
            <x v="0"/>
          </reference>
          <reference field="19" count="1" selected="0">
            <x v="1"/>
          </reference>
        </references>
      </pivotArea>
    </chartFormat>
    <chartFormat chart="2" format="11">
      <pivotArea type="data" outline="0" fieldPosition="0">
        <references count="2">
          <reference field="4294967294" count="1" selected="0">
            <x v="0"/>
          </reference>
          <reference field="19" count="1" selected="0">
            <x v="2"/>
          </reference>
        </references>
      </pivotArea>
    </chartFormat>
    <chartFormat chart="2" format="12">
      <pivotArea type="data" outline="0" fieldPosition="0">
        <references count="2">
          <reference field="4294967294" count="1" selected="0">
            <x v="0"/>
          </reference>
          <reference field="19" count="1" selected="0">
            <x v="3"/>
          </reference>
        </references>
      </pivotArea>
    </chartFormat>
    <chartFormat chart="2" format="13">
      <pivotArea type="data" outline="0" fieldPosition="0">
        <references count="2">
          <reference field="4294967294" count="1" selected="0">
            <x v="0"/>
          </reference>
          <reference field="19" count="1" selected="0">
            <x v="4"/>
          </reference>
        </references>
      </pivotArea>
    </chartFormat>
    <chartFormat chart="2"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1435BB-6D2E-44D1-8B20-D4366B9AE17D}" name="PivotTable10"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M6:AN32"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Sales" fld="9" baseField="0" baseItem="0" numFmtId="168"/>
  </dataFields>
  <formats count="1">
    <format dxfId="6">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3387FA-6ECD-4EA5-9F77-AE475C25BD02}" name="PivotTable5"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7:AF12"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18039B-3F37-4071-BC57-8636C822BBF7}" name="PivotTable4"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A7:AB15"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8">
      <pivotArea outline="0" collapsedLevelsAreSubtotals="1" fieldPosition="0"/>
    </format>
  </formats>
  <chartFormats count="9">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20" count="1" selected="0">
            <x v="0"/>
          </reference>
        </references>
      </pivotArea>
    </chartFormat>
    <chartFormat chart="2" format="20">
      <pivotArea type="data" outline="0" fieldPosition="0">
        <references count="2">
          <reference field="4294967294" count="1" selected="0">
            <x v="0"/>
          </reference>
          <reference field="20" count="1" selected="0">
            <x v="1"/>
          </reference>
        </references>
      </pivotArea>
    </chartFormat>
    <chartFormat chart="2" format="21">
      <pivotArea type="data" outline="0" fieldPosition="0">
        <references count="2">
          <reference field="4294967294" count="1" selected="0">
            <x v="0"/>
          </reference>
          <reference field="20" count="1" selected="0">
            <x v="2"/>
          </reference>
        </references>
      </pivotArea>
    </chartFormat>
    <chartFormat chart="2" format="22">
      <pivotArea type="data" outline="0" fieldPosition="0">
        <references count="2">
          <reference field="4294967294" count="1" selected="0">
            <x v="0"/>
          </reference>
          <reference field="20" count="1" selected="0">
            <x v="3"/>
          </reference>
        </references>
      </pivotArea>
    </chartFormat>
    <chartFormat chart="2" format="23">
      <pivotArea type="data" outline="0" fieldPosition="0">
        <references count="2">
          <reference field="4294967294" count="1" selected="0">
            <x v="0"/>
          </reference>
          <reference field="20" count="1" selected="0">
            <x v="4"/>
          </reference>
        </references>
      </pivotArea>
    </chartFormat>
    <chartFormat chart="2" format="24">
      <pivotArea type="data" outline="0" fieldPosition="0">
        <references count="2">
          <reference field="4294967294" count="1" selected="0">
            <x v="0"/>
          </reference>
          <reference field="20" count="1" selected="0">
            <x v="5"/>
          </reference>
        </references>
      </pivotArea>
    </chartFormat>
    <chartFormat chart="2" format="25">
      <pivotArea type="data" outline="0" fieldPosition="0">
        <references count="2">
          <reference field="4294967294" count="1" selected="0">
            <x v="0"/>
          </reference>
          <reference field="20" count="1" selected="0">
            <x v="6"/>
          </reference>
        </references>
      </pivotArea>
    </chartFormat>
    <chartFormat chart="2" format="26">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27759B-2650-4D48-BEE7-EC94F7677EE7}" name="PivotTable6"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R4:S154"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5"/>
  </dataFields>
  <formats count="2">
    <format dxfId="10">
      <pivotArea outline="0" collapsedLevelsAreSubtotals="1" fieldPosition="0"/>
    </format>
    <format dxfId="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F0C67A-C51A-4102-BAE1-0E5B1662D393}"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4:M17"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000)" fld="10" baseField="0" baseItem="0" numFmtId="43"/>
    <dataField name="Sum of Profit ('000)" fld="13" baseField="0" baseItem="0" numFmtId="43"/>
  </dataField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0"/>
          </reference>
          <reference field="15" count="1" selected="0">
            <x v="0"/>
          </reference>
        </references>
      </pivotArea>
    </chartFormat>
    <chartFormat chart="3" format="7">
      <pivotArea type="data" outline="0" fieldPosition="0">
        <references count="2">
          <reference field="4294967294" count="1" selected="0">
            <x v="0"/>
          </reference>
          <reference field="15" count="1" selected="0">
            <x v="1"/>
          </reference>
        </references>
      </pivotArea>
    </chartFormat>
    <chartFormat chart="3" format="8">
      <pivotArea type="data" outline="0" fieldPosition="0">
        <references count="2">
          <reference field="4294967294" count="1" selected="0">
            <x v="0"/>
          </reference>
          <reference field="15" count="1" selected="0">
            <x v="2"/>
          </reference>
        </references>
      </pivotArea>
    </chartFormat>
    <chartFormat chart="3" format="9">
      <pivotArea type="data" outline="0" fieldPosition="0">
        <references count="2">
          <reference field="4294967294" count="1" selected="0">
            <x v="0"/>
          </reference>
          <reference field="15" count="1" selected="0">
            <x v="3"/>
          </reference>
        </references>
      </pivotArea>
    </chartFormat>
    <chartFormat chart="3" format="10">
      <pivotArea type="data" outline="0" fieldPosition="0">
        <references count="2">
          <reference field="4294967294" count="1" selected="0">
            <x v="0"/>
          </reference>
          <reference field="15" count="1" selected="0">
            <x v="4"/>
          </reference>
        </references>
      </pivotArea>
    </chartFormat>
    <chartFormat chart="3" format="11">
      <pivotArea type="data" outline="0" fieldPosition="0">
        <references count="2">
          <reference field="4294967294" count="1" selected="0">
            <x v="0"/>
          </reference>
          <reference field="15" count="1" selected="0">
            <x v="5"/>
          </reference>
        </references>
      </pivotArea>
    </chartFormat>
    <chartFormat chart="3" format="12">
      <pivotArea type="data" outline="0" fieldPosition="0">
        <references count="2">
          <reference field="4294967294" count="1" selected="0">
            <x v="0"/>
          </reference>
          <reference field="15" count="1" selected="0">
            <x v="6"/>
          </reference>
        </references>
      </pivotArea>
    </chartFormat>
    <chartFormat chart="3" format="13">
      <pivotArea type="data" outline="0" fieldPosition="0">
        <references count="2">
          <reference field="4294967294" count="1" selected="0">
            <x v="0"/>
          </reference>
          <reference field="15" count="1" selected="0">
            <x v="7"/>
          </reference>
        </references>
      </pivotArea>
    </chartFormat>
    <chartFormat chart="3" format="14">
      <pivotArea type="data" outline="0" fieldPosition="0">
        <references count="2">
          <reference field="4294967294" count="1" selected="0">
            <x v="0"/>
          </reference>
          <reference field="15" count="1" selected="0">
            <x v="8"/>
          </reference>
        </references>
      </pivotArea>
    </chartFormat>
    <chartFormat chart="3" format="15">
      <pivotArea type="data" outline="0" fieldPosition="0">
        <references count="2">
          <reference field="4294967294" count="1" selected="0">
            <x v="0"/>
          </reference>
          <reference field="15" count="1" selected="0">
            <x v="9"/>
          </reference>
        </references>
      </pivotArea>
    </chartFormat>
    <chartFormat chart="3" format="16">
      <pivotArea type="data" outline="0" fieldPosition="0">
        <references count="2">
          <reference field="4294967294" count="1" selected="0">
            <x v="0"/>
          </reference>
          <reference field="15" count="1" selected="0">
            <x v="10"/>
          </reference>
        </references>
      </pivotArea>
    </chartFormat>
    <chartFormat chart="3" format="17">
      <pivotArea type="data" outline="0" fieldPosition="0">
        <references count="2">
          <reference field="4294967294" count="1" selected="0">
            <x v="0"/>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2F3FBD-4A12-4735-B212-50DE4F96A384}"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H9"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7">
    <i>
      <x/>
    </i>
    <i>
      <x v="1"/>
    </i>
    <i>
      <x v="2"/>
    </i>
    <i>
      <x v="3"/>
    </i>
    <i>
      <x v="4"/>
    </i>
    <i>
      <x v="5"/>
    </i>
    <i t="grand">
      <x/>
    </i>
  </rowItems>
  <colItems count="1">
    <i/>
  </colItems>
  <dataFields count="1">
    <dataField name="Sum of Sales" fld="9" baseField="0" baseItem="0" numFmtId="43"/>
  </dataFields>
  <formats count="1">
    <format dxfId="11">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CB18AC-F5C0-4DCF-BE0D-9BCAFAE3FC33}"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0" numFmtId="164"/>
    <dataField name="Sum of Units Sold" fld="4" baseField="0" baseItem="0" numFmtId="43"/>
  </dataFields>
  <formats count="1">
    <format dxfId="12">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90A4EC-1B64-406C-B727-507AE860C592}" name="PivotTable12" cacheId="17"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C4:E17"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1E5BDE0-05A5-4757-821B-A060CD7147EB}" sourceName="Month">
  <pivotTables>
    <pivotTable tabId="2" name="PivotTable11"/>
    <pivotTable tabId="2" name="PivotTable1"/>
    <pivotTable tabId="2" name="PivotTable10"/>
    <pivotTable tabId="2" name="PivotTable2"/>
    <pivotTable tabId="2" name="PivotTable3"/>
    <pivotTable tabId="2" name="PivotTable4"/>
    <pivotTable tabId="2" name="PivotTable5"/>
    <pivotTable tabId="2" name="PivotTable6"/>
  </pivotTables>
  <data>
    <tabular pivotCacheId="2093490576">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92D6D27-7C19-437F-8A38-154B4203098F}" sourceName="Year">
  <pivotTables>
    <pivotTable tabId="2" name="PivotTable11"/>
    <pivotTable tabId="2" name="PivotTable1"/>
    <pivotTable tabId="2" name="PivotTable10"/>
    <pivotTable tabId="2" name="PivotTable2"/>
    <pivotTable tabId="2" name="PivotTable3"/>
    <pivotTable tabId="2" name="PivotTable4"/>
    <pivotTable tabId="2" name="PivotTable5"/>
    <pivotTable tabId="2" name="PivotTable6"/>
  </pivotTables>
  <data>
    <tabular pivotCacheId="209349057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4E200AED-4D56-48DC-A814-984F7EAE6D8D}"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287AC6F-8A5F-43E8-9E68-EAF7056FC698}" cache="Slicer_Month" caption="Month" style="Dashboard" rowHeight="241300"/>
  <slicer name="Year" xr10:uid="{7FB48991-3995-4C78-B1DA-27F30CFB1561}" cache="Slicer_Year" caption="Year"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964333C0-8D5C-439F-AC3F-3246A7B6A396}" cache="Slicer_Year1" caption="Year" columnCount="2" showCaption="0" style="Dashbo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28">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7" dataCellStyle="Comma"/>
    <tableColumn id="6" xr3:uid="{D1FA2F6E-B448-447A-822E-476E75AB0D24}" name="Manufacturing Price" dataDxfId="26" dataCellStyle="Comma"/>
    <tableColumn id="7" xr3:uid="{746807AF-7C02-410B-AA9B-C470D904CB91}" name="Sale Price" dataDxfId="25" dataCellStyle="Comma"/>
    <tableColumn id="8" xr3:uid="{19549595-54CD-44CA-85C9-58EF681308B8}" name="Gross Sales" dataDxfId="24" dataCellStyle="Comma"/>
    <tableColumn id="9" xr3:uid="{104167EA-E422-4774-B956-4B36C140EE94}" name="Discounts"/>
    <tableColumn id="10" xr3:uid="{DCEF5F63-00A0-4BBE-88B5-9FC52CE9FD87}" name="Sales" dataDxfId="23" dataCellStyle="Comma"/>
    <tableColumn id="21" xr3:uid="{49F6513B-8752-4727-A580-49EAA8AD80C5}" name="Sales ('000)" dataDxfId="22" dataCellStyle="Comma"/>
    <tableColumn id="11" xr3:uid="{F597BE21-FABB-4B22-924F-0FB9047BF885}" name="COGS" dataDxfId="21" dataCellStyle="Comma"/>
    <tableColumn id="12" xr3:uid="{D84A41A3-4370-4BF9-BD15-26F6A8F5F68C}" name="Profit" dataDxfId="20" dataCellStyle="Comma"/>
    <tableColumn id="22" xr3:uid="{B5433BD7-98D5-4C89-827A-9EB8FF47A48A}" name="Profit ('000)" dataDxfId="19" dataCellStyle="Comma"/>
    <tableColumn id="13" xr3:uid="{99DFFC76-741A-4785-B95C-D4515358E697}" name="Date" dataDxfId="18"/>
    <tableColumn id="14" xr3:uid="{D2C87CE1-8D3A-4190-9B63-84E5DA80158A}" name="Month" dataDxfId="17"/>
    <tableColumn id="20" xr3:uid="{00040B4C-ACDE-4878-B9D9-F9B6BFCA1252}" name="Quarter" dataDxfId="16"/>
    <tableColumn id="15" xr3:uid="{E905F66B-7952-44D0-8D91-E3991859BDBA}" name="Year"/>
    <tableColumn id="16" xr3:uid="{1B3165FF-A4D1-47E3-9C63-4AC99EF81BFA}" name="Customer_Name" dataDxfId="15"/>
    <tableColumn id="17" xr3:uid="{81851813-2BE4-4FF6-BF0F-14E82153B91A}" name="Product_Name" dataDxfId="14"/>
    <tableColumn id="23" xr3:uid="{BF904181-AD5D-4D36-B316-14EC624E04BF}" name="Country"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B7FC802-F5AF-4771-9D61-5A88D6F590C0}" name="Table4" displayName="Table4" ref="J5:L17" totalsRowShown="0" headerRowDxfId="0">
  <autoFilter ref="J5:L17" xr:uid="{3B7FC802-F5AF-4771-9D61-5A88D6F590C0}"/>
  <tableColumns count="3">
    <tableColumn id="1" xr3:uid="{BD494243-AFCC-4758-A6B7-22961D005910}" name="Product_Name"/>
    <tableColumn id="2" xr3:uid="{9EB57D2C-0436-4207-8745-DD3EEC8AB95F}" name="Year"/>
    <tableColumn id="3" xr3:uid="{71F0A06C-4119-4EE6-A5CE-E631C77FACEE}" name="Sales"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J1" workbookViewId="0">
      <pane ySplit="1" topLeftCell="A676" activePane="bottomLeft" state="frozen"/>
      <selection pane="bottomLeft"/>
    </sheetView>
  </sheetViews>
  <sheetFormatPr defaultRowHeight="14.25" x14ac:dyDescent="0.45"/>
  <cols>
    <col min="1" max="1" width="14.86328125" bestFit="1" customWidth="1"/>
    <col min="2" max="2" width="14.1328125" bestFit="1" customWidth="1"/>
    <col min="3" max="3" width="12.6640625" bestFit="1" customWidth="1"/>
    <col min="4" max="4" width="15.46484375" bestFit="1" customWidth="1"/>
    <col min="5" max="5" width="11.6640625" bestFit="1" customWidth="1"/>
    <col min="6" max="6" width="20.53125" bestFit="1" customWidth="1"/>
    <col min="7" max="7" width="11.19921875" bestFit="1" customWidth="1"/>
    <col min="8" max="8" width="12.46484375" bestFit="1" customWidth="1"/>
    <col min="9" max="9" width="11.33203125" bestFit="1" customWidth="1"/>
    <col min="10" max="10" width="12.33203125" bestFit="1" customWidth="1"/>
    <col min="11" max="11" width="12.6640625" bestFit="1" customWidth="1"/>
    <col min="12" max="13" width="11.33203125" bestFit="1" customWidth="1"/>
    <col min="14" max="14" width="13.1328125" bestFit="1" customWidth="1"/>
    <col min="15" max="15" width="10.33203125" bestFit="1" customWidth="1"/>
    <col min="16" max="16" width="9" bestFit="1" customWidth="1"/>
    <col min="17" max="17" width="9.6640625" bestFit="1" customWidth="1"/>
    <col min="18" max="18" width="6.86328125" bestFit="1" customWidth="1"/>
    <col min="19" max="19" width="17.46484375" bestFit="1" customWidth="1"/>
    <col min="20" max="20" width="16" bestFit="1" customWidth="1"/>
    <col min="21" max="21" width="10" bestFit="1" customWidth="1"/>
  </cols>
  <sheetData>
    <row r="1" spans="1:2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4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4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4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4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4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4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4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4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4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4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4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4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4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4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4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4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4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4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4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4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4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4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4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4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4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4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4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4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4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4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4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4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4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4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4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4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4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4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4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4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4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4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4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4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4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4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4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4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4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4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4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4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4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4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4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4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4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4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4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4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4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4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4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4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4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4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4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4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4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4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4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4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4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4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4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4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4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4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4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4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4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4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4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4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4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4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4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4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4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4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4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4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4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4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4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4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4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4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4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4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4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4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4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4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4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4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4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4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4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4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4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4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4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4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4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4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4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4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4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4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4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4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4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4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4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4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4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4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4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4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4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4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4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4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4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4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4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4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4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4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4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4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4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4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4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4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4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4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4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4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4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4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4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4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4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4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4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4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4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4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4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4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4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4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4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4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4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4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4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4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4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4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4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4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4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4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4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4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4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4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4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4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4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4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4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4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4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4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4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4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4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4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4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4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4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4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4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4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4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4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4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4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4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4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4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4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4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4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4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4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4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4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4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4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4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4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4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4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4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4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4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4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4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4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4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4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4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4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4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4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4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4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4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4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4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4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4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4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4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4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4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4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4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4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4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4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4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4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4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4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4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4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4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4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4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4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4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4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4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4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4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4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4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4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4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4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4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4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4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4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4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4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4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4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4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4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4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4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4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4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4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4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4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4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4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4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4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4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4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4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4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4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4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4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4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4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4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4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4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4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4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4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4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4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4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4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4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4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4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4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4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4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4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4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4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4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4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4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4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4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4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4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4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4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4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4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4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4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4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4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4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4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4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4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4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4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4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4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4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4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4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4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4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4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4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4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4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4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4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4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4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4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4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4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4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4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4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4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4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4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4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4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4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4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4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4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4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4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4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4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4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4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4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4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4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4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4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4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4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4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4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4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4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4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4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4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4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4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4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4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4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4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4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4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4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4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4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4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4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4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4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4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4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4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4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4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4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4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4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4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4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4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4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4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4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4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4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4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4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4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4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4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4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4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4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4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4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4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4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4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4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4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4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4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4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4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4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4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4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4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4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4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4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4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4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4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4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4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4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4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4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4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4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4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4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4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4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4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4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4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4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4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4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4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4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4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4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4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4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4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4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4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4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4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4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4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4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4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4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4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4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4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4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4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4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4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4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4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4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4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4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4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4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4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4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4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4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4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4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4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4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4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4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4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4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4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4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4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4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4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4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4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4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4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4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4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4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4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4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4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4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4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4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4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4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4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4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4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4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4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4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4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4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4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4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4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4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4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4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4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4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4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4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4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4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4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4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4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4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4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4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4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4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4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4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4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4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4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4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4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4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4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4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4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4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4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4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4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4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4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4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4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4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4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4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4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4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4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4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4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4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4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4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4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4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4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4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4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4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4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4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4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4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4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4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4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4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4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4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4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4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4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4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4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4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4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4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4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4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4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4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4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4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4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4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4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4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4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4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4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4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4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4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4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4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4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4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4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4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4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4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4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4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4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4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4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4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4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4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4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4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4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4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4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4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4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4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4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4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4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4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4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4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4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4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4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4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4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4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4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4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4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4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4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4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4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4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4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4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4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4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4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4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4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4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4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4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4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4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4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4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4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4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4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4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4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4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4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4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4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4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4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4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4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4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4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4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4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4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4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6B00-1B2D-479E-BABC-6B2A46E5AC62}">
  <dimension ref="B1:AU155"/>
  <sheetViews>
    <sheetView topLeftCell="AQ17" workbookViewId="0">
      <selection activeCell="AU22" sqref="AU22"/>
    </sheetView>
  </sheetViews>
  <sheetFormatPr defaultRowHeight="14.25" x14ac:dyDescent="0.45"/>
  <cols>
    <col min="2" max="2" width="14.6640625" bestFit="1" customWidth="1"/>
    <col min="3" max="3" width="13.6640625" bestFit="1" customWidth="1"/>
    <col min="4" max="4" width="15.265625" bestFit="1" customWidth="1"/>
    <col min="5" max="5" width="12.06640625" bestFit="1" customWidth="1"/>
    <col min="6" max="6" width="14.6640625" bestFit="1" customWidth="1"/>
    <col min="7" max="7" width="12.06640625" bestFit="1" customWidth="1"/>
    <col min="8" max="8" width="14.6640625" bestFit="1" customWidth="1"/>
    <col min="11" max="11" width="12.06640625" bestFit="1" customWidth="1"/>
    <col min="12" max="12" width="16.265625" bestFit="1" customWidth="1"/>
    <col min="13" max="14" width="16.59765625" bestFit="1" customWidth="1"/>
    <col min="18" max="18" width="12.06640625" bestFit="1" customWidth="1"/>
    <col min="19" max="19" width="12" style="15" bestFit="1" customWidth="1"/>
    <col min="23" max="23" width="11.33203125" bestFit="1" customWidth="1"/>
    <col min="24" max="24" width="10.73046875" bestFit="1" customWidth="1"/>
    <col min="27" max="27" width="12.06640625" bestFit="1" customWidth="1"/>
    <col min="28" max="28" width="11.06640625" bestFit="1" customWidth="1"/>
    <col min="31" max="31" width="14.19921875" bestFit="1" customWidth="1"/>
    <col min="32" max="32" width="11.06640625" bestFit="1" customWidth="1"/>
    <col min="35" max="35" width="14.19921875" bestFit="1" customWidth="1"/>
    <col min="36" max="36" width="12.19921875" bestFit="1" customWidth="1"/>
    <col min="39" max="39" width="12.06640625" bestFit="1" customWidth="1"/>
    <col min="40" max="40" width="12.59765625" bestFit="1" customWidth="1"/>
    <col min="43" max="43" width="12.06640625" bestFit="1" customWidth="1"/>
    <col min="44" max="44" width="15.265625" bestFit="1" customWidth="1"/>
  </cols>
  <sheetData>
    <row r="1" spans="2:47" x14ac:dyDescent="0.45">
      <c r="W1">
        <v>100</v>
      </c>
      <c r="X1">
        <f>COUNT(S:S)</f>
        <v>150</v>
      </c>
      <c r="Y1">
        <f>X1-4</f>
        <v>146</v>
      </c>
      <c r="Z1">
        <f>MIN(Y1,W1)</f>
        <v>100</v>
      </c>
    </row>
    <row r="2" spans="2:47" x14ac:dyDescent="0.45">
      <c r="B2" t="s">
        <v>310</v>
      </c>
      <c r="C2" t="s">
        <v>311</v>
      </c>
      <c r="D2" t="s">
        <v>312</v>
      </c>
      <c r="E2" t="s">
        <v>313</v>
      </c>
      <c r="G2" s="8" t="s">
        <v>314</v>
      </c>
      <c r="H2" t="s">
        <v>310</v>
      </c>
    </row>
    <row r="3" spans="2:47" x14ac:dyDescent="0.45">
      <c r="B3" s="7">
        <v>118726350.25999992</v>
      </c>
      <c r="C3" s="7">
        <v>16893702.260000009</v>
      </c>
      <c r="D3" s="4">
        <v>1125806</v>
      </c>
      <c r="E3" s="6">
        <f>GETPIVOTDATA("Sum of Profit",$B$2)/GETPIVOTDATA("Sum of Sales",$B$2)</f>
        <v>0.14229109395685402</v>
      </c>
      <c r="G3" s="9" t="s">
        <v>23</v>
      </c>
      <c r="H3" s="10">
        <v>15390801.880000003</v>
      </c>
    </row>
    <row r="4" spans="2:47" x14ac:dyDescent="0.45">
      <c r="E4" s="5"/>
      <c r="G4" s="9" t="s">
        <v>32</v>
      </c>
      <c r="H4" s="10">
        <v>33011143.950000014</v>
      </c>
      <c r="K4" s="8" t="s">
        <v>314</v>
      </c>
      <c r="L4" t="s">
        <v>316</v>
      </c>
      <c r="M4" t="s">
        <v>317</v>
      </c>
      <c r="N4" t="s">
        <v>318</v>
      </c>
      <c r="R4" s="8" t="s">
        <v>314</v>
      </c>
      <c r="S4" s="10" t="s">
        <v>310</v>
      </c>
    </row>
    <row r="5" spans="2:47" x14ac:dyDescent="0.45">
      <c r="G5" s="9" t="s">
        <v>56</v>
      </c>
      <c r="H5" s="10">
        <v>18250059.465000004</v>
      </c>
      <c r="K5" s="9" t="s">
        <v>33</v>
      </c>
      <c r="L5" s="4">
        <v>10870.125610000001</v>
      </c>
      <c r="M5" s="4">
        <v>1852.0111100000001</v>
      </c>
      <c r="N5" s="13">
        <f>M5/L5</f>
        <v>0.17037623818221911</v>
      </c>
      <c r="R5" s="9" t="s">
        <v>22</v>
      </c>
      <c r="S5" s="10">
        <v>376312.5</v>
      </c>
    </row>
    <row r="6" spans="2:47" x14ac:dyDescent="0.45">
      <c r="G6" s="9" t="s">
        <v>61</v>
      </c>
      <c r="H6" s="10">
        <v>20511921.020000003</v>
      </c>
      <c r="K6" s="9" t="s">
        <v>62</v>
      </c>
      <c r="L6" s="4">
        <v>6964.9451250000002</v>
      </c>
      <c r="M6" s="4">
        <v>924.61112499999979</v>
      </c>
      <c r="N6" s="13">
        <f t="shared" ref="N6:N16" si="0">M6/L6</f>
        <v>0.13275210477699201</v>
      </c>
      <c r="R6" s="9" t="s">
        <v>31</v>
      </c>
      <c r="S6" s="10">
        <v>241130.1</v>
      </c>
      <c r="AI6" s="17" t="s">
        <v>319</v>
      </c>
      <c r="AJ6" s="17" t="s">
        <v>320</v>
      </c>
      <c r="AM6" s="8" t="s">
        <v>314</v>
      </c>
      <c r="AN6" t="s">
        <v>310</v>
      </c>
      <c r="AQ6" s="8" t="s">
        <v>314</v>
      </c>
      <c r="AR6" t="s">
        <v>312</v>
      </c>
    </row>
    <row r="7" spans="2:47" x14ac:dyDescent="0.45">
      <c r="G7" s="9" t="s">
        <v>67</v>
      </c>
      <c r="H7" s="10">
        <v>13815307.885</v>
      </c>
      <c r="K7" s="9" t="s">
        <v>87</v>
      </c>
      <c r="L7" s="4">
        <v>8188.402</v>
      </c>
      <c r="M7" s="4">
        <v>1161.2679999999998</v>
      </c>
      <c r="N7" s="13">
        <f t="shared" si="0"/>
        <v>0.14181863567519032</v>
      </c>
      <c r="R7" s="9" t="s">
        <v>39</v>
      </c>
      <c r="S7" s="10">
        <v>2800770</v>
      </c>
      <c r="W7" t="str" cm="1">
        <f t="array" aca="1" ref="W7:W11" ca="1">OFFSET(R4,Z1,0,5)</f>
        <v>CUST_ID_100</v>
      </c>
      <c r="X7" cm="1">
        <f t="array" aca="1" ref="X7:X11" ca="1">OFFSET(S4,Z1,0,5)</f>
        <v>717517.5</v>
      </c>
      <c r="AA7" s="8" t="s">
        <v>314</v>
      </c>
      <c r="AB7" t="s">
        <v>310</v>
      </c>
      <c r="AE7" s="8" t="s">
        <v>314</v>
      </c>
      <c r="AF7" t="s">
        <v>310</v>
      </c>
      <c r="AI7" s="9" t="s">
        <v>47</v>
      </c>
      <c r="AJ7" s="18">
        <v>1.5165914188862551E-2</v>
      </c>
      <c r="AM7" s="9">
        <v>2021</v>
      </c>
      <c r="AN7" s="20">
        <v>26415255.509999998</v>
      </c>
      <c r="AQ7" s="9" t="s">
        <v>97</v>
      </c>
      <c r="AR7" s="18">
        <v>0.13795893786318425</v>
      </c>
    </row>
    <row r="8" spans="2:47" x14ac:dyDescent="0.45">
      <c r="G8" s="9" t="s">
        <v>95</v>
      </c>
      <c r="H8" s="10">
        <v>17747116.059999999</v>
      </c>
      <c r="K8" s="9" t="s">
        <v>72</v>
      </c>
      <c r="L8" s="4">
        <v>11001.632280000003</v>
      </c>
      <c r="M8" s="4">
        <v>1563.25028</v>
      </c>
      <c r="N8" s="13">
        <f t="shared" si="0"/>
        <v>0.14209257682988105</v>
      </c>
      <c r="R8" s="9" t="s">
        <v>43</v>
      </c>
      <c r="S8" s="10">
        <v>3956873.4500000007</v>
      </c>
      <c r="W8" t="str">
        <f ca="1"/>
        <v>CUST_ID_101</v>
      </c>
      <c r="X8">
        <f ca="1"/>
        <v>1105027.5</v>
      </c>
      <c r="AA8" s="9" t="s">
        <v>37</v>
      </c>
      <c r="AB8" s="18">
        <v>9.0180280254156989E-2</v>
      </c>
      <c r="AE8" s="9" t="s">
        <v>47</v>
      </c>
      <c r="AF8" s="18">
        <v>1.5165914188862551E-2</v>
      </c>
      <c r="AI8" s="9" t="s">
        <v>21</v>
      </c>
      <c r="AJ8" s="18">
        <v>0.16518400786390008</v>
      </c>
      <c r="AM8" s="19" t="s">
        <v>33</v>
      </c>
      <c r="AN8" s="20">
        <v>4117388.1799999997</v>
      </c>
      <c r="AQ8" s="9" t="s">
        <v>70</v>
      </c>
      <c r="AR8" s="18">
        <v>0.13043632739566141</v>
      </c>
    </row>
    <row r="9" spans="2:47" x14ac:dyDescent="0.45">
      <c r="G9" s="9" t="s">
        <v>315</v>
      </c>
      <c r="H9" s="4">
        <v>118726350.26000004</v>
      </c>
      <c r="K9" s="9" t="s">
        <v>109</v>
      </c>
      <c r="L9" s="4">
        <v>11253.334614999998</v>
      </c>
      <c r="M9" s="4">
        <v>1558.7156149999998</v>
      </c>
      <c r="N9" s="13">
        <f t="shared" si="0"/>
        <v>0.13851144290353976</v>
      </c>
      <c r="R9" s="9" t="s">
        <v>48</v>
      </c>
      <c r="S9" s="10">
        <v>83878.98</v>
      </c>
      <c r="W9" t="str">
        <f ca="1"/>
        <v>CUST_ID_102</v>
      </c>
      <c r="X9">
        <f ca="1"/>
        <v>1010538</v>
      </c>
      <c r="AA9" s="9" t="s">
        <v>41</v>
      </c>
      <c r="AB9" s="18">
        <v>0.14301767436475055</v>
      </c>
      <c r="AE9" s="9" t="s">
        <v>21</v>
      </c>
      <c r="AF9" s="18">
        <v>0.16518400786390008</v>
      </c>
      <c r="AI9" s="9" t="s">
        <v>42</v>
      </c>
      <c r="AJ9" s="18">
        <v>0.44222921495540313</v>
      </c>
      <c r="AM9" s="19" t="s">
        <v>62</v>
      </c>
      <c r="AN9" s="20">
        <v>2467752.14</v>
      </c>
      <c r="AQ9" s="9" t="s">
        <v>28</v>
      </c>
      <c r="AR9" s="18">
        <v>0.13696675981474607</v>
      </c>
    </row>
    <row r="10" spans="2:47" x14ac:dyDescent="0.45">
      <c r="K10" s="9" t="s">
        <v>151</v>
      </c>
      <c r="L10" s="4">
        <v>10844.09965</v>
      </c>
      <c r="M10" s="4">
        <v>1262.8621499999999</v>
      </c>
      <c r="N10" s="13">
        <f t="shared" si="0"/>
        <v>0.11645615502989222</v>
      </c>
      <c r="R10" s="9" t="s">
        <v>52</v>
      </c>
      <c r="S10" s="10">
        <v>198132</v>
      </c>
      <c r="W10" t="str">
        <f ca="1"/>
        <v>CUST_ID_103</v>
      </c>
      <c r="X10">
        <f ca="1"/>
        <v>44741.024999999994</v>
      </c>
      <c r="AA10" s="9" t="s">
        <v>46</v>
      </c>
      <c r="AB10" s="18">
        <v>0.14927700978921685</v>
      </c>
      <c r="AE10" s="9" t="s">
        <v>42</v>
      </c>
      <c r="AF10" s="18">
        <v>0.44222921495540313</v>
      </c>
      <c r="AI10" s="9" t="s">
        <v>30</v>
      </c>
      <c r="AJ10" s="18">
        <v>2.0061958190274443E-2</v>
      </c>
      <c r="AM10" s="19" t="s">
        <v>87</v>
      </c>
      <c r="AN10" s="20">
        <v>1721856.6199999999</v>
      </c>
      <c r="AQ10" s="9" t="s">
        <v>36</v>
      </c>
      <c r="AR10" s="18">
        <v>0.30044208327189587</v>
      </c>
    </row>
    <row r="11" spans="2:47" x14ac:dyDescent="0.45">
      <c r="K11" s="9" t="s">
        <v>49</v>
      </c>
      <c r="L11" s="4">
        <v>13152.14379</v>
      </c>
      <c r="M11" s="4">
        <v>1936.3537900000006</v>
      </c>
      <c r="N11" s="13">
        <f t="shared" si="0"/>
        <v>0.14722723693701348</v>
      </c>
      <c r="R11" s="9" t="s">
        <v>55</v>
      </c>
      <c r="S11" s="10">
        <v>792843.75</v>
      </c>
      <c r="W11" t="str">
        <f ca="1"/>
        <v>CUST_ID_104</v>
      </c>
      <c r="X11">
        <f ca="1"/>
        <v>52918.95</v>
      </c>
      <c r="AA11" s="9" t="s">
        <v>51</v>
      </c>
      <c r="AB11" s="18">
        <v>0.12073453469772318</v>
      </c>
      <c r="AE11" s="9" t="s">
        <v>30</v>
      </c>
      <c r="AF11" s="18">
        <v>2.0061958190274443E-2</v>
      </c>
      <c r="AI11" s="9" t="s">
        <v>38</v>
      </c>
      <c r="AJ11" s="18">
        <v>0.35735890480155985</v>
      </c>
      <c r="AM11" s="19" t="s">
        <v>72</v>
      </c>
      <c r="AN11" s="20">
        <v>2167758.6999999997</v>
      </c>
      <c r="AQ11" s="9" t="s">
        <v>58</v>
      </c>
      <c r="AR11" s="18">
        <v>0.14427396904972969</v>
      </c>
      <c r="AU11" s="18"/>
    </row>
    <row r="12" spans="2:47" x14ac:dyDescent="0.45">
      <c r="G12" s="11" t="str">
        <f>INDEX(G3:H8,MATCH(MAX(H3:H8),H3:H8,0),1)</f>
        <v>PROD_ID_002</v>
      </c>
      <c r="K12" s="9" t="s">
        <v>44</v>
      </c>
      <c r="L12" s="4">
        <v>11259.071220000003</v>
      </c>
      <c r="M12" s="4">
        <v>1719.5252199999998</v>
      </c>
      <c r="N12" s="13">
        <f t="shared" si="0"/>
        <v>0.15272354054795642</v>
      </c>
      <c r="R12" s="9" t="s">
        <v>60</v>
      </c>
      <c r="S12" s="10">
        <v>2038690.51</v>
      </c>
      <c r="AA12" s="9" t="s">
        <v>59</v>
      </c>
      <c r="AB12" s="18">
        <v>0.10495287649045265</v>
      </c>
      <c r="AE12" s="9" t="s">
        <v>38</v>
      </c>
      <c r="AF12" s="18">
        <v>0.35735890480155985</v>
      </c>
      <c r="AM12" s="19" t="s">
        <v>109</v>
      </c>
      <c r="AN12" s="20">
        <v>1715853.59</v>
      </c>
      <c r="AQ12" s="9" t="s">
        <v>64</v>
      </c>
      <c r="AR12" s="18">
        <v>0.14992192260478271</v>
      </c>
    </row>
    <row r="13" spans="2:47" x14ac:dyDescent="0.45">
      <c r="G13" s="12">
        <f>INDEX(G3:H8,MATCH(MAX(H3:H8),H3:H8,0),2)</f>
        <v>33011143.950000014</v>
      </c>
      <c r="K13" s="9" t="s">
        <v>25</v>
      </c>
      <c r="L13" s="4">
        <v>9120.754144999999</v>
      </c>
      <c r="M13" s="4">
        <v>1309.1541450000007</v>
      </c>
      <c r="N13" s="13">
        <f t="shared" si="0"/>
        <v>0.1435357344565284</v>
      </c>
      <c r="R13" s="9" t="s">
        <v>66</v>
      </c>
      <c r="S13" s="10">
        <v>428456.25</v>
      </c>
      <c r="AA13" s="9" t="s">
        <v>54</v>
      </c>
      <c r="AB13" s="18">
        <v>0.12160331357262426</v>
      </c>
      <c r="AM13" s="19" t="s">
        <v>151</v>
      </c>
      <c r="AN13" s="20">
        <v>2691469.4099999997</v>
      </c>
    </row>
    <row r="14" spans="2:47" x14ac:dyDescent="0.45">
      <c r="K14" s="9" t="s">
        <v>90</v>
      </c>
      <c r="L14" s="4">
        <v>6777.9401699999971</v>
      </c>
      <c r="M14" s="4">
        <v>726.63816999999995</v>
      </c>
      <c r="N14" s="13">
        <f t="shared" si="0"/>
        <v>0.10720634171664579</v>
      </c>
      <c r="R14" s="9" t="s">
        <v>71</v>
      </c>
      <c r="S14" s="10">
        <v>39076.080000000002</v>
      </c>
      <c r="AA14" s="9" t="s">
        <v>65</v>
      </c>
      <c r="AB14" s="18">
        <v>0.15539926561876274</v>
      </c>
      <c r="AM14" s="19" t="s">
        <v>49</v>
      </c>
      <c r="AN14" s="20">
        <v>2657833.83</v>
      </c>
    </row>
    <row r="15" spans="2:47" x14ac:dyDescent="0.45">
      <c r="K15" s="9" t="s">
        <v>76</v>
      </c>
      <c r="L15" s="4">
        <v>7978.2783199999985</v>
      </c>
      <c r="M15" s="4">
        <v>1302.4528200000007</v>
      </c>
      <c r="N15" s="13">
        <f t="shared" si="0"/>
        <v>0.16324986015278556</v>
      </c>
      <c r="R15" s="9" t="s">
        <v>75</v>
      </c>
      <c r="S15" s="10">
        <v>353376</v>
      </c>
      <c r="AA15" s="9" t="s">
        <v>29</v>
      </c>
      <c r="AB15" s="18">
        <v>0.11483504521231289</v>
      </c>
      <c r="AM15" s="19" t="s">
        <v>44</v>
      </c>
      <c r="AN15" s="20">
        <v>2940425.05</v>
      </c>
    </row>
    <row r="16" spans="2:47" x14ac:dyDescent="0.45">
      <c r="K16" s="9" t="s">
        <v>80</v>
      </c>
      <c r="L16" s="4">
        <v>11315.623335</v>
      </c>
      <c r="M16" s="4">
        <v>1576.859835</v>
      </c>
      <c r="N16" s="13">
        <f t="shared" si="0"/>
        <v>0.13935244999916746</v>
      </c>
      <c r="R16" s="9" t="s">
        <v>79</v>
      </c>
      <c r="S16" s="10">
        <v>1425303</v>
      </c>
      <c r="AM16" s="19" t="s">
        <v>25</v>
      </c>
      <c r="AN16" s="20">
        <v>2239561.38</v>
      </c>
    </row>
    <row r="17" spans="11:40" x14ac:dyDescent="0.45">
      <c r="K17" s="9" t="s">
        <v>315</v>
      </c>
      <c r="L17" s="4">
        <v>118726.35026000001</v>
      </c>
      <c r="M17" s="4">
        <v>16893.702260000002</v>
      </c>
      <c r="N17" s="14">
        <f>SUM(N5:N16)</f>
        <v>1.6953023172078117</v>
      </c>
      <c r="R17" s="9" t="s">
        <v>82</v>
      </c>
      <c r="S17" s="10">
        <v>1033861.25</v>
      </c>
      <c r="AM17" s="19" t="s">
        <v>90</v>
      </c>
      <c r="AN17" s="20">
        <v>1365836.36</v>
      </c>
    </row>
    <row r="18" spans="11:40" x14ac:dyDescent="0.45">
      <c r="R18" s="9" t="s">
        <v>84</v>
      </c>
      <c r="S18" s="10">
        <v>43462.8</v>
      </c>
      <c r="AM18" s="19" t="s">
        <v>76</v>
      </c>
      <c r="AN18" s="20">
        <v>704100.53</v>
      </c>
    </row>
    <row r="19" spans="11:40" x14ac:dyDescent="0.45">
      <c r="R19" s="9" t="s">
        <v>86</v>
      </c>
      <c r="S19" s="10">
        <v>1299215</v>
      </c>
      <c r="AM19" s="19" t="s">
        <v>80</v>
      </c>
      <c r="AN19" s="20">
        <v>1625419.7200000002</v>
      </c>
    </row>
    <row r="20" spans="11:40" x14ac:dyDescent="0.45">
      <c r="R20" s="9" t="s">
        <v>89</v>
      </c>
      <c r="S20" s="10">
        <v>1374572.47</v>
      </c>
      <c r="AM20" s="9">
        <v>2022</v>
      </c>
      <c r="AN20" s="20">
        <v>92311094.749999985</v>
      </c>
    </row>
    <row r="21" spans="11:40" x14ac:dyDescent="0.45">
      <c r="R21" s="9" t="s">
        <v>92</v>
      </c>
      <c r="S21" s="10">
        <v>1029771</v>
      </c>
      <c r="AM21" s="19" t="s">
        <v>33</v>
      </c>
      <c r="AN21" s="20">
        <v>6752737.4299999997</v>
      </c>
    </row>
    <row r="22" spans="11:40" x14ac:dyDescent="0.45">
      <c r="R22" s="9" t="s">
        <v>94</v>
      </c>
      <c r="S22" s="10">
        <v>123624.59999999999</v>
      </c>
      <c r="AM22" s="19" t="s">
        <v>62</v>
      </c>
      <c r="AN22" s="20">
        <v>4497192.9849999994</v>
      </c>
    </row>
    <row r="23" spans="11:40" x14ac:dyDescent="0.45">
      <c r="R23" s="9" t="s">
        <v>98</v>
      </c>
      <c r="S23" s="10">
        <v>32738.85</v>
      </c>
      <c r="AM23" s="19" t="s">
        <v>87</v>
      </c>
      <c r="AN23" s="20">
        <v>6466545.379999999</v>
      </c>
    </row>
    <row r="24" spans="11:40" x14ac:dyDescent="0.45">
      <c r="R24" s="9" t="s">
        <v>100</v>
      </c>
      <c r="S24" s="10">
        <v>1596000</v>
      </c>
      <c r="AM24" s="19" t="s">
        <v>72</v>
      </c>
      <c r="AN24" s="20">
        <v>8833873.5799999982</v>
      </c>
    </row>
    <row r="25" spans="11:40" x14ac:dyDescent="0.45">
      <c r="R25" s="9" t="s">
        <v>102</v>
      </c>
      <c r="S25" s="10">
        <v>1397091.15</v>
      </c>
      <c r="AM25" s="19" t="s">
        <v>109</v>
      </c>
      <c r="AN25" s="20">
        <v>9537481.0250000004</v>
      </c>
    </row>
    <row r="26" spans="11:40" x14ac:dyDescent="0.45">
      <c r="R26" s="9" t="s">
        <v>104</v>
      </c>
      <c r="S26" s="10">
        <v>339910</v>
      </c>
      <c r="AM26" s="19" t="s">
        <v>151</v>
      </c>
      <c r="AN26" s="20">
        <v>8152630.2400000002</v>
      </c>
    </row>
    <row r="27" spans="11:40" x14ac:dyDescent="0.45">
      <c r="R27" s="9" t="s">
        <v>106</v>
      </c>
      <c r="S27" s="10">
        <v>1115385</v>
      </c>
      <c r="AM27" s="19" t="s">
        <v>49</v>
      </c>
      <c r="AN27" s="20">
        <v>10494309.959999999</v>
      </c>
    </row>
    <row r="28" spans="11:40" x14ac:dyDescent="0.45">
      <c r="R28" s="9" t="s">
        <v>108</v>
      </c>
      <c r="S28" s="10">
        <v>1071283.75</v>
      </c>
      <c r="AM28" s="19" t="s">
        <v>44</v>
      </c>
      <c r="AN28" s="20">
        <v>8318646.1699999999</v>
      </c>
    </row>
    <row r="29" spans="11:40" x14ac:dyDescent="0.45">
      <c r="R29" s="9" t="s">
        <v>111</v>
      </c>
      <c r="S29" s="10">
        <v>108600.77999999998</v>
      </c>
      <c r="AM29" s="19" t="s">
        <v>25</v>
      </c>
      <c r="AN29" s="20">
        <v>6881192.7650000006</v>
      </c>
    </row>
    <row r="30" spans="11:40" x14ac:dyDescent="0.45">
      <c r="R30" s="9" t="s">
        <v>113</v>
      </c>
      <c r="S30" s="10">
        <v>221537.39999999997</v>
      </c>
      <c r="AM30" s="19" t="s">
        <v>90</v>
      </c>
      <c r="AN30" s="20">
        <v>5412103.8099999996</v>
      </c>
    </row>
    <row r="31" spans="11:40" x14ac:dyDescent="0.45">
      <c r="R31" s="9" t="s">
        <v>115</v>
      </c>
      <c r="S31" s="10">
        <v>2864956.6399999992</v>
      </c>
      <c r="AM31" s="19" t="s">
        <v>76</v>
      </c>
      <c r="AN31" s="20">
        <v>7274177.7899999991</v>
      </c>
    </row>
    <row r="32" spans="11:40" x14ac:dyDescent="0.45">
      <c r="R32" s="9" t="s">
        <v>117</v>
      </c>
      <c r="S32" s="10">
        <v>2838468.32</v>
      </c>
      <c r="AM32" s="19" t="s">
        <v>80</v>
      </c>
      <c r="AN32" s="20">
        <v>9690203.6149999984</v>
      </c>
    </row>
    <row r="33" spans="18:19" x14ac:dyDescent="0.45">
      <c r="R33" s="9" t="s">
        <v>119</v>
      </c>
      <c r="S33" s="10">
        <v>437547.5</v>
      </c>
    </row>
    <row r="34" spans="18:19" x14ac:dyDescent="0.45">
      <c r="R34" s="9" t="s">
        <v>121</v>
      </c>
      <c r="S34" s="10">
        <v>672087.5</v>
      </c>
    </row>
    <row r="35" spans="18:19" x14ac:dyDescent="0.45">
      <c r="R35" s="9" t="s">
        <v>123</v>
      </c>
      <c r="S35" s="10">
        <v>606321.43999999994</v>
      </c>
    </row>
    <row r="36" spans="18:19" x14ac:dyDescent="0.45">
      <c r="R36" s="9" t="s">
        <v>125</v>
      </c>
      <c r="S36" s="10">
        <v>1081665</v>
      </c>
    </row>
    <row r="37" spans="18:19" x14ac:dyDescent="0.45">
      <c r="R37" s="9" t="s">
        <v>127</v>
      </c>
      <c r="S37" s="10">
        <v>1927678.02</v>
      </c>
    </row>
    <row r="38" spans="18:19" x14ac:dyDescent="0.45">
      <c r="R38" s="9" t="s">
        <v>129</v>
      </c>
      <c r="S38" s="10">
        <v>1798286.2200000002</v>
      </c>
    </row>
    <row r="39" spans="18:19" x14ac:dyDescent="0.45">
      <c r="R39" s="9" t="s">
        <v>131</v>
      </c>
      <c r="S39" s="10">
        <v>2179576.75</v>
      </c>
    </row>
    <row r="40" spans="18:19" x14ac:dyDescent="0.45">
      <c r="R40" s="9" t="s">
        <v>133</v>
      </c>
      <c r="S40" s="10">
        <v>110610.24000000001</v>
      </c>
    </row>
    <row r="41" spans="18:19" x14ac:dyDescent="0.45">
      <c r="R41" s="9" t="s">
        <v>135</v>
      </c>
      <c r="S41" s="10">
        <v>1791079.27</v>
      </c>
    </row>
    <row r="42" spans="18:19" x14ac:dyDescent="0.45">
      <c r="R42" s="9" t="s">
        <v>137</v>
      </c>
      <c r="S42" s="10">
        <v>112689.45</v>
      </c>
    </row>
    <row r="43" spans="18:19" x14ac:dyDescent="0.45">
      <c r="R43" s="9" t="s">
        <v>139</v>
      </c>
      <c r="S43" s="10">
        <v>62874</v>
      </c>
    </row>
    <row r="44" spans="18:19" x14ac:dyDescent="0.45">
      <c r="R44" s="9" t="s">
        <v>141</v>
      </c>
      <c r="S44" s="10">
        <v>3567885.44</v>
      </c>
    </row>
    <row r="45" spans="18:19" x14ac:dyDescent="0.45">
      <c r="R45" s="9" t="s">
        <v>143</v>
      </c>
      <c r="S45" s="10">
        <v>661621.64999999991</v>
      </c>
    </row>
    <row r="46" spans="18:19" x14ac:dyDescent="0.45">
      <c r="R46" s="9" t="s">
        <v>145</v>
      </c>
      <c r="S46" s="10">
        <v>1332156.6499999999</v>
      </c>
    </row>
    <row r="47" spans="18:19" x14ac:dyDescent="0.45">
      <c r="R47" s="9" t="s">
        <v>147</v>
      </c>
      <c r="S47" s="10">
        <v>829859.91</v>
      </c>
    </row>
    <row r="48" spans="18:19" x14ac:dyDescent="0.45">
      <c r="R48" s="9" t="s">
        <v>149</v>
      </c>
      <c r="S48" s="10">
        <v>134240.4</v>
      </c>
    </row>
    <row r="49" spans="18:19" x14ac:dyDescent="0.45">
      <c r="R49" s="9" t="s">
        <v>152</v>
      </c>
      <c r="S49" s="10">
        <v>30455.1</v>
      </c>
    </row>
    <row r="50" spans="18:19" x14ac:dyDescent="0.45">
      <c r="R50" s="9" t="s">
        <v>154</v>
      </c>
      <c r="S50" s="10">
        <v>95234.324999999997</v>
      </c>
    </row>
    <row r="51" spans="18:19" x14ac:dyDescent="0.45">
      <c r="R51" s="9" t="s">
        <v>156</v>
      </c>
      <c r="S51" s="10">
        <v>2579791.79</v>
      </c>
    </row>
    <row r="52" spans="18:19" x14ac:dyDescent="0.45">
      <c r="R52" s="9" t="s">
        <v>159</v>
      </c>
      <c r="S52" s="10">
        <v>880929.39999999991</v>
      </c>
    </row>
    <row r="53" spans="18:19" x14ac:dyDescent="0.45">
      <c r="R53" s="9" t="s">
        <v>161</v>
      </c>
      <c r="S53" s="10">
        <v>664684.34</v>
      </c>
    </row>
    <row r="54" spans="18:19" x14ac:dyDescent="0.45">
      <c r="R54" s="9" t="s">
        <v>163</v>
      </c>
      <c r="S54" s="10">
        <v>740130</v>
      </c>
    </row>
    <row r="55" spans="18:19" x14ac:dyDescent="0.45">
      <c r="R55" s="9" t="s">
        <v>165</v>
      </c>
      <c r="S55" s="10">
        <v>1250380</v>
      </c>
    </row>
    <row r="56" spans="18:19" x14ac:dyDescent="0.45">
      <c r="R56" s="9" t="s">
        <v>167</v>
      </c>
      <c r="S56" s="10">
        <v>2532864.6800000002</v>
      </c>
    </row>
    <row r="57" spans="18:19" x14ac:dyDescent="0.45">
      <c r="R57" s="9" t="s">
        <v>169</v>
      </c>
      <c r="S57" s="10">
        <v>379543.75</v>
      </c>
    </row>
    <row r="58" spans="18:19" x14ac:dyDescent="0.45">
      <c r="R58" s="9" t="s">
        <v>171</v>
      </c>
      <c r="S58" s="10">
        <v>2332438.17</v>
      </c>
    </row>
    <row r="59" spans="18:19" x14ac:dyDescent="0.45">
      <c r="R59" s="9" t="s">
        <v>173</v>
      </c>
      <c r="S59" s="10">
        <v>667982.24999999988</v>
      </c>
    </row>
    <row r="60" spans="18:19" x14ac:dyDescent="0.45">
      <c r="R60" s="9" t="s">
        <v>175</v>
      </c>
      <c r="S60" s="10">
        <v>1803191.71</v>
      </c>
    </row>
    <row r="61" spans="18:19" x14ac:dyDescent="0.45">
      <c r="R61" s="9" t="s">
        <v>177</v>
      </c>
      <c r="S61" s="10">
        <v>757341.02999999991</v>
      </c>
    </row>
    <row r="62" spans="18:19" x14ac:dyDescent="0.45">
      <c r="R62" s="9" t="s">
        <v>179</v>
      </c>
      <c r="S62" s="10">
        <v>513497.5</v>
      </c>
    </row>
    <row r="63" spans="18:19" x14ac:dyDescent="0.45">
      <c r="R63" s="9" t="s">
        <v>181</v>
      </c>
      <c r="S63" s="10">
        <v>1140656.7100000002</v>
      </c>
    </row>
    <row r="64" spans="18:19" x14ac:dyDescent="0.45">
      <c r="R64" s="9" t="s">
        <v>183</v>
      </c>
      <c r="S64" s="10">
        <v>165020.04</v>
      </c>
    </row>
    <row r="65" spans="18:19" x14ac:dyDescent="0.45">
      <c r="R65" s="9" t="s">
        <v>184</v>
      </c>
      <c r="S65" s="10">
        <v>1144029</v>
      </c>
    </row>
    <row r="66" spans="18:19" x14ac:dyDescent="0.45">
      <c r="R66" s="9" t="s">
        <v>186</v>
      </c>
      <c r="S66" s="10">
        <v>1257183</v>
      </c>
    </row>
    <row r="67" spans="18:19" x14ac:dyDescent="0.45">
      <c r="R67" s="9" t="s">
        <v>188</v>
      </c>
      <c r="S67" s="10">
        <v>2876940</v>
      </c>
    </row>
    <row r="68" spans="18:19" x14ac:dyDescent="0.45">
      <c r="R68" s="9" t="s">
        <v>190</v>
      </c>
      <c r="S68" s="10">
        <v>1056492.98</v>
      </c>
    </row>
    <row r="69" spans="18:19" x14ac:dyDescent="0.45">
      <c r="R69" s="9" t="s">
        <v>192</v>
      </c>
      <c r="S69" s="10">
        <v>2686041.5</v>
      </c>
    </row>
    <row r="70" spans="18:19" x14ac:dyDescent="0.45">
      <c r="R70" s="9" t="s">
        <v>194</v>
      </c>
      <c r="S70" s="10">
        <v>1713425.85</v>
      </c>
    </row>
    <row r="71" spans="18:19" x14ac:dyDescent="0.45">
      <c r="R71" s="9" t="s">
        <v>196</v>
      </c>
      <c r="S71" s="10">
        <v>97240.560000000012</v>
      </c>
    </row>
    <row r="72" spans="18:19" x14ac:dyDescent="0.45">
      <c r="R72" s="9" t="s">
        <v>198</v>
      </c>
      <c r="S72" s="10">
        <v>497477.5</v>
      </c>
    </row>
    <row r="73" spans="18:19" x14ac:dyDescent="0.45">
      <c r="R73" s="9" t="s">
        <v>200</v>
      </c>
      <c r="S73" s="10">
        <v>1998627</v>
      </c>
    </row>
    <row r="74" spans="18:19" x14ac:dyDescent="0.45">
      <c r="R74" s="9" t="s">
        <v>201</v>
      </c>
      <c r="S74" s="10">
        <v>2326353</v>
      </c>
    </row>
    <row r="75" spans="18:19" x14ac:dyDescent="0.45">
      <c r="R75" s="9" t="s">
        <v>203</v>
      </c>
      <c r="S75" s="10">
        <v>53551.799999999996</v>
      </c>
    </row>
    <row r="76" spans="18:19" x14ac:dyDescent="0.45">
      <c r="R76" s="9" t="s">
        <v>205</v>
      </c>
      <c r="S76" s="10">
        <v>1959650.4900000002</v>
      </c>
    </row>
    <row r="77" spans="18:19" x14ac:dyDescent="0.45">
      <c r="R77" s="9" t="s">
        <v>207</v>
      </c>
      <c r="S77" s="10">
        <v>1273906.25</v>
      </c>
    </row>
    <row r="78" spans="18:19" x14ac:dyDescent="0.45">
      <c r="R78" s="9" t="s">
        <v>209</v>
      </c>
      <c r="S78" s="10">
        <v>1392190.5</v>
      </c>
    </row>
    <row r="79" spans="18:19" x14ac:dyDescent="0.45">
      <c r="R79" s="9" t="s">
        <v>211</v>
      </c>
      <c r="S79" s="10">
        <v>3095841</v>
      </c>
    </row>
    <row r="80" spans="18:19" x14ac:dyDescent="0.45">
      <c r="R80" s="9" t="s">
        <v>213</v>
      </c>
      <c r="S80" s="10">
        <v>32262.6</v>
      </c>
    </row>
    <row r="81" spans="18:19" x14ac:dyDescent="0.45">
      <c r="R81" s="9" t="s">
        <v>215</v>
      </c>
      <c r="S81" s="10">
        <v>18460.32</v>
      </c>
    </row>
    <row r="82" spans="18:19" x14ac:dyDescent="0.45">
      <c r="R82" s="9" t="s">
        <v>217</v>
      </c>
      <c r="S82" s="10">
        <v>1908693</v>
      </c>
    </row>
    <row r="83" spans="18:19" x14ac:dyDescent="0.45">
      <c r="R83" s="9" t="s">
        <v>219</v>
      </c>
      <c r="S83" s="10">
        <v>367282.5</v>
      </c>
    </row>
    <row r="84" spans="18:19" x14ac:dyDescent="0.45">
      <c r="R84" s="9" t="s">
        <v>220</v>
      </c>
      <c r="S84" s="10">
        <v>1208622</v>
      </c>
    </row>
    <row r="85" spans="18:19" x14ac:dyDescent="0.45">
      <c r="R85" s="9" t="s">
        <v>221</v>
      </c>
      <c r="S85" s="10">
        <v>72292.37999999999</v>
      </c>
    </row>
    <row r="86" spans="18:19" x14ac:dyDescent="0.45">
      <c r="R86" s="9" t="s">
        <v>223</v>
      </c>
      <c r="S86" s="10">
        <v>23052.3</v>
      </c>
    </row>
    <row r="87" spans="18:19" x14ac:dyDescent="0.45">
      <c r="R87" s="9" t="s">
        <v>225</v>
      </c>
      <c r="S87" s="10">
        <v>43259.28</v>
      </c>
    </row>
    <row r="88" spans="18:19" x14ac:dyDescent="0.45">
      <c r="R88" s="9" t="s">
        <v>227</v>
      </c>
      <c r="S88" s="10">
        <v>48904.92</v>
      </c>
    </row>
    <row r="89" spans="18:19" x14ac:dyDescent="0.45">
      <c r="R89" s="9" t="s">
        <v>230</v>
      </c>
      <c r="S89" s="10">
        <v>1187520.625</v>
      </c>
    </row>
    <row r="90" spans="18:19" x14ac:dyDescent="0.45">
      <c r="R90" s="9" t="s">
        <v>232</v>
      </c>
      <c r="S90" s="10">
        <v>2293218</v>
      </c>
    </row>
    <row r="91" spans="18:19" x14ac:dyDescent="0.45">
      <c r="R91" s="9" t="s">
        <v>233</v>
      </c>
      <c r="S91" s="10">
        <v>129816.45</v>
      </c>
    </row>
    <row r="92" spans="18:19" x14ac:dyDescent="0.45">
      <c r="R92" s="9" t="s">
        <v>234</v>
      </c>
      <c r="S92" s="10">
        <v>65787.12</v>
      </c>
    </row>
    <row r="93" spans="18:19" x14ac:dyDescent="0.45">
      <c r="R93" s="9" t="s">
        <v>236</v>
      </c>
      <c r="S93" s="10">
        <v>33035.64</v>
      </c>
    </row>
    <row r="94" spans="18:19" x14ac:dyDescent="0.45">
      <c r="R94" s="9" t="s">
        <v>238</v>
      </c>
      <c r="S94" s="10">
        <v>126091.20000000001</v>
      </c>
    </row>
    <row r="95" spans="18:19" x14ac:dyDescent="0.45">
      <c r="R95" s="9" t="s">
        <v>240</v>
      </c>
      <c r="S95" s="10">
        <v>88729.95</v>
      </c>
    </row>
    <row r="96" spans="18:19" x14ac:dyDescent="0.45">
      <c r="R96" s="9" t="s">
        <v>242</v>
      </c>
      <c r="S96" s="10">
        <v>234233.75</v>
      </c>
    </row>
    <row r="97" spans="18:19" x14ac:dyDescent="0.45">
      <c r="R97" s="9" t="s">
        <v>244</v>
      </c>
      <c r="S97" s="10">
        <v>1440996.09</v>
      </c>
    </row>
    <row r="98" spans="18:19" x14ac:dyDescent="0.45">
      <c r="R98" s="9" t="s">
        <v>245</v>
      </c>
      <c r="S98" s="10">
        <v>356716.25</v>
      </c>
    </row>
    <row r="99" spans="18:19" x14ac:dyDescent="0.45">
      <c r="R99" s="9" t="s">
        <v>247</v>
      </c>
      <c r="S99" s="10">
        <v>67177.56</v>
      </c>
    </row>
    <row r="100" spans="18:19" x14ac:dyDescent="0.45">
      <c r="R100" s="9" t="s">
        <v>249</v>
      </c>
      <c r="S100" s="10">
        <v>46264.5</v>
      </c>
    </row>
    <row r="101" spans="18:19" x14ac:dyDescent="0.45">
      <c r="R101" s="9" t="s">
        <v>251</v>
      </c>
      <c r="S101" s="10">
        <v>855165</v>
      </c>
    </row>
    <row r="102" spans="18:19" x14ac:dyDescent="0.45">
      <c r="R102" s="9" t="s">
        <v>253</v>
      </c>
      <c r="S102" s="10">
        <v>51318.96</v>
      </c>
    </row>
    <row r="103" spans="18:19" x14ac:dyDescent="0.45">
      <c r="R103" s="9" t="s">
        <v>254</v>
      </c>
      <c r="S103" s="10">
        <v>1122655.79</v>
      </c>
    </row>
    <row r="104" spans="18:19" x14ac:dyDescent="0.45">
      <c r="R104" s="9" t="s">
        <v>255</v>
      </c>
      <c r="S104" s="10">
        <v>717517.5</v>
      </c>
    </row>
    <row r="105" spans="18:19" x14ac:dyDescent="0.45">
      <c r="R105" s="9" t="s">
        <v>256</v>
      </c>
      <c r="S105" s="10">
        <v>1105027.5</v>
      </c>
    </row>
    <row r="106" spans="18:19" x14ac:dyDescent="0.45">
      <c r="R106" s="9" t="s">
        <v>257</v>
      </c>
      <c r="S106" s="10">
        <v>1010538</v>
      </c>
    </row>
    <row r="107" spans="18:19" x14ac:dyDescent="0.45">
      <c r="R107" s="9" t="s">
        <v>259</v>
      </c>
      <c r="S107" s="10">
        <v>44741.024999999994</v>
      </c>
    </row>
    <row r="108" spans="18:19" x14ac:dyDescent="0.45">
      <c r="R108" s="9" t="s">
        <v>261</v>
      </c>
      <c r="S108" s="10">
        <v>52918.95</v>
      </c>
    </row>
    <row r="109" spans="18:19" x14ac:dyDescent="0.45">
      <c r="R109" s="9" t="s">
        <v>263</v>
      </c>
      <c r="S109" s="10">
        <v>1104828.75</v>
      </c>
    </row>
    <row r="110" spans="18:19" x14ac:dyDescent="0.45">
      <c r="R110" s="9" t="s">
        <v>264</v>
      </c>
      <c r="S110" s="10">
        <v>39432</v>
      </c>
    </row>
    <row r="111" spans="18:19" x14ac:dyDescent="0.45">
      <c r="R111" s="9" t="s">
        <v>265</v>
      </c>
      <c r="S111" s="10">
        <v>32837.699999999997</v>
      </c>
    </row>
    <row r="112" spans="18:19" x14ac:dyDescent="0.45">
      <c r="R112" s="9" t="s">
        <v>267</v>
      </c>
      <c r="S112" s="10">
        <v>76821.75</v>
      </c>
    </row>
    <row r="113" spans="18:19" x14ac:dyDescent="0.45">
      <c r="R113" s="9" t="s">
        <v>268</v>
      </c>
      <c r="S113" s="10">
        <v>23626.799999999999</v>
      </c>
    </row>
    <row r="114" spans="18:19" x14ac:dyDescent="0.45">
      <c r="R114" s="9" t="s">
        <v>269</v>
      </c>
      <c r="S114" s="10">
        <v>55561.32</v>
      </c>
    </row>
    <row r="115" spans="18:19" x14ac:dyDescent="0.45">
      <c r="R115" s="9" t="s">
        <v>270</v>
      </c>
      <c r="S115" s="10">
        <v>45238.8</v>
      </c>
    </row>
    <row r="116" spans="18:19" x14ac:dyDescent="0.45">
      <c r="R116" s="9" t="s">
        <v>271</v>
      </c>
      <c r="S116" s="10">
        <v>127970.24999999999</v>
      </c>
    </row>
    <row r="117" spans="18:19" x14ac:dyDescent="0.45">
      <c r="R117" s="9" t="s">
        <v>272</v>
      </c>
      <c r="S117" s="10">
        <v>18161.400000000001</v>
      </c>
    </row>
    <row r="118" spans="18:19" x14ac:dyDescent="0.45">
      <c r="R118" s="9" t="s">
        <v>273</v>
      </c>
      <c r="S118" s="10">
        <v>60088.68</v>
      </c>
    </row>
    <row r="119" spans="18:19" x14ac:dyDescent="0.45">
      <c r="R119" s="9" t="s">
        <v>274</v>
      </c>
      <c r="S119" s="10">
        <v>865668.75</v>
      </c>
    </row>
    <row r="120" spans="18:19" x14ac:dyDescent="0.45">
      <c r="R120" s="9" t="s">
        <v>275</v>
      </c>
      <c r="S120" s="10">
        <v>2908284</v>
      </c>
    </row>
    <row r="121" spans="18:19" x14ac:dyDescent="0.45">
      <c r="R121" s="9" t="s">
        <v>276</v>
      </c>
      <c r="S121" s="10">
        <v>352536.25</v>
      </c>
    </row>
    <row r="122" spans="18:19" x14ac:dyDescent="0.45">
      <c r="R122" s="9" t="s">
        <v>277</v>
      </c>
      <c r="S122" s="10">
        <v>313211.25</v>
      </c>
    </row>
    <row r="123" spans="18:19" x14ac:dyDescent="0.45">
      <c r="R123" s="9" t="s">
        <v>278</v>
      </c>
      <c r="S123" s="10">
        <v>44145.36</v>
      </c>
    </row>
    <row r="124" spans="18:19" x14ac:dyDescent="0.45">
      <c r="R124" s="9" t="s">
        <v>279</v>
      </c>
      <c r="S124" s="10">
        <v>68634.720000000001</v>
      </c>
    </row>
    <row r="125" spans="18:19" x14ac:dyDescent="0.45">
      <c r="R125" s="9" t="s">
        <v>280</v>
      </c>
      <c r="S125" s="10">
        <v>1464775.5</v>
      </c>
    </row>
    <row r="126" spans="18:19" x14ac:dyDescent="0.45">
      <c r="R126" s="9" t="s">
        <v>281</v>
      </c>
      <c r="S126" s="10">
        <v>965142.5</v>
      </c>
    </row>
    <row r="127" spans="18:19" x14ac:dyDescent="0.45">
      <c r="R127" s="9" t="s">
        <v>282</v>
      </c>
      <c r="S127" s="10">
        <v>33886.44</v>
      </c>
    </row>
    <row r="128" spans="18:19" x14ac:dyDescent="0.45">
      <c r="R128" s="9" t="s">
        <v>283</v>
      </c>
      <c r="S128" s="10">
        <v>28434</v>
      </c>
    </row>
    <row r="129" spans="18:19" x14ac:dyDescent="0.45">
      <c r="R129" s="9" t="s">
        <v>284</v>
      </c>
      <c r="S129" s="10">
        <v>280848.75</v>
      </c>
    </row>
    <row r="130" spans="18:19" x14ac:dyDescent="0.45">
      <c r="R130" s="9" t="s">
        <v>285</v>
      </c>
      <c r="S130" s="10">
        <v>432396</v>
      </c>
    </row>
    <row r="131" spans="18:19" x14ac:dyDescent="0.45">
      <c r="R131" s="9" t="s">
        <v>286</v>
      </c>
      <c r="S131" s="10">
        <v>1317144</v>
      </c>
    </row>
    <row r="132" spans="18:19" x14ac:dyDescent="0.45">
      <c r="R132" s="9" t="s">
        <v>287</v>
      </c>
      <c r="S132" s="10">
        <v>792408</v>
      </c>
    </row>
    <row r="133" spans="18:19" x14ac:dyDescent="0.45">
      <c r="R133" s="9" t="s">
        <v>288</v>
      </c>
      <c r="S133" s="10">
        <v>48264.36</v>
      </c>
    </row>
    <row r="134" spans="18:19" x14ac:dyDescent="0.45">
      <c r="R134" s="9" t="s">
        <v>289</v>
      </c>
      <c r="S134" s="10">
        <v>249012.5</v>
      </c>
    </row>
    <row r="135" spans="18:19" x14ac:dyDescent="0.45">
      <c r="R135" s="9" t="s">
        <v>290</v>
      </c>
      <c r="S135" s="10">
        <v>57994.8</v>
      </c>
    </row>
    <row r="136" spans="18:19" x14ac:dyDescent="0.45">
      <c r="R136" s="9" t="s">
        <v>291</v>
      </c>
      <c r="S136" s="10">
        <v>26199.599999999999</v>
      </c>
    </row>
    <row r="137" spans="18:19" x14ac:dyDescent="0.45">
      <c r="R137" s="9" t="s">
        <v>292</v>
      </c>
      <c r="S137" s="10">
        <v>34315.32</v>
      </c>
    </row>
    <row r="138" spans="18:19" x14ac:dyDescent="0.45">
      <c r="R138" s="9" t="s">
        <v>293</v>
      </c>
      <c r="S138" s="10">
        <v>543015</v>
      </c>
    </row>
    <row r="139" spans="18:19" x14ac:dyDescent="0.45">
      <c r="R139" s="9" t="s">
        <v>294</v>
      </c>
      <c r="S139" s="10">
        <v>18573.75</v>
      </c>
    </row>
    <row r="140" spans="18:19" x14ac:dyDescent="0.45">
      <c r="R140" s="9" t="s">
        <v>295</v>
      </c>
      <c r="S140" s="10">
        <v>62122.35</v>
      </c>
    </row>
    <row r="141" spans="18:19" x14ac:dyDescent="0.45">
      <c r="R141" s="9" t="s">
        <v>296</v>
      </c>
      <c r="S141" s="10">
        <v>60523.65</v>
      </c>
    </row>
    <row r="142" spans="18:19" x14ac:dyDescent="0.45">
      <c r="R142" s="9" t="s">
        <v>297</v>
      </c>
      <c r="S142" s="10">
        <v>392952.5</v>
      </c>
    </row>
    <row r="143" spans="18:19" x14ac:dyDescent="0.45">
      <c r="R143" s="9" t="s">
        <v>298</v>
      </c>
      <c r="S143" s="10">
        <v>49756.649999999994</v>
      </c>
    </row>
    <row r="144" spans="18:19" x14ac:dyDescent="0.45">
      <c r="R144" s="9" t="s">
        <v>299</v>
      </c>
      <c r="S144" s="10">
        <v>22731.300000000003</v>
      </c>
    </row>
    <row r="145" spans="18:19" x14ac:dyDescent="0.45">
      <c r="R145" s="9" t="s">
        <v>300</v>
      </c>
      <c r="S145" s="10">
        <v>733491</v>
      </c>
    </row>
    <row r="146" spans="18:19" x14ac:dyDescent="0.45">
      <c r="R146" s="9" t="s">
        <v>301</v>
      </c>
      <c r="S146" s="10">
        <v>58479.66</v>
      </c>
    </row>
    <row r="147" spans="18:19" x14ac:dyDescent="0.45">
      <c r="R147" s="9" t="s">
        <v>302</v>
      </c>
      <c r="S147" s="10">
        <v>371647.5</v>
      </c>
    </row>
    <row r="148" spans="18:19" x14ac:dyDescent="0.45">
      <c r="R148" s="9" t="s">
        <v>303</v>
      </c>
      <c r="S148" s="10">
        <v>1190898</v>
      </c>
    </row>
    <row r="149" spans="18:19" x14ac:dyDescent="0.45">
      <c r="R149" s="9" t="s">
        <v>304</v>
      </c>
      <c r="S149" s="10">
        <v>62485.8</v>
      </c>
    </row>
    <row r="150" spans="18:19" x14ac:dyDescent="0.45">
      <c r="R150" s="9" t="s">
        <v>305</v>
      </c>
      <c r="S150" s="10">
        <v>684630</v>
      </c>
    </row>
    <row r="151" spans="18:19" x14ac:dyDescent="0.45">
      <c r="R151" s="9" t="s">
        <v>306</v>
      </c>
      <c r="S151" s="10">
        <v>39780.720000000001</v>
      </c>
    </row>
    <row r="152" spans="18:19" x14ac:dyDescent="0.45">
      <c r="R152" s="9" t="s">
        <v>307</v>
      </c>
      <c r="S152" s="10">
        <v>370867.5</v>
      </c>
    </row>
    <row r="153" spans="18:19" x14ac:dyDescent="0.45">
      <c r="R153" s="9" t="s">
        <v>308</v>
      </c>
      <c r="S153" s="10">
        <v>861435</v>
      </c>
    </row>
    <row r="154" spans="18:19" x14ac:dyDescent="0.45">
      <c r="R154" s="9" t="s">
        <v>309</v>
      </c>
      <c r="S154" s="10">
        <v>88198.875</v>
      </c>
    </row>
    <row r="155" spans="18:19" x14ac:dyDescent="0.45">
      <c r="S15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5728-0213-4436-95D4-3F15C308B033}">
  <dimension ref="U1:W22"/>
  <sheetViews>
    <sheetView tabSelected="1" zoomScale="80" zoomScaleNormal="80" workbookViewId="0">
      <selection activeCell="U13" sqref="U13"/>
    </sheetView>
  </sheetViews>
  <sheetFormatPr defaultRowHeight="14.25" x14ac:dyDescent="0.45"/>
  <sheetData>
    <row r="1" spans="23:23" x14ac:dyDescent="0.45">
      <c r="W1">
        <v>113</v>
      </c>
    </row>
    <row r="22" spans="21:21" x14ac:dyDescent="0.45">
      <c r="U22" s="16"/>
    </row>
  </sheetData>
  <sheetProtection algorithmName="SHA-512" hashValue="JFEZ/K5Am5zbaTInObz0EYcOEZWoERFh3td2fL07PEeezLfmCWmyyvy6mCc1K7Uk5XphnFGogn2n655btGHBqw==" saltValue="cqMOTj/jMBWRrLKFsvAJEw==" spinCount="100000" sheet="1" objects="1" scenarios="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9</xdr:col>
                    <xdr:colOff>200025</xdr:colOff>
                    <xdr:row>18</xdr:row>
                    <xdr:rowOff>104775</xdr:rowOff>
                  </from>
                  <to>
                    <xdr:col>9</xdr:col>
                    <xdr:colOff>547688</xdr:colOff>
                    <xdr:row>27</xdr:row>
                    <xdr:rowOff>80963</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D8654-6EAF-4A09-95E7-7A9908675BE9}">
  <dimension ref="C4:M17"/>
  <sheetViews>
    <sheetView workbookViewId="0">
      <selection activeCell="K11" sqref="K11"/>
    </sheetView>
  </sheetViews>
  <sheetFormatPr defaultRowHeight="14.25" x14ac:dyDescent="0.45"/>
  <cols>
    <col min="3" max="3" width="15.06640625" bestFit="1" customWidth="1"/>
    <col min="4" max="4" width="6.53125" bestFit="1" customWidth="1"/>
    <col min="5" max="5" width="11.06640625" bestFit="1" customWidth="1"/>
    <col min="10" max="10" width="14.6640625" customWidth="1"/>
    <col min="12" max="12" width="11.06640625" bestFit="1" customWidth="1"/>
  </cols>
  <sheetData>
    <row r="4" spans="3:13" x14ac:dyDescent="0.45">
      <c r="C4" s="8" t="s">
        <v>310</v>
      </c>
    </row>
    <row r="5" spans="3:13" x14ac:dyDescent="0.45">
      <c r="C5" s="8" t="s">
        <v>19</v>
      </c>
      <c r="D5" s="8" t="s">
        <v>17</v>
      </c>
      <c r="E5" t="s">
        <v>321</v>
      </c>
      <c r="I5" s="17"/>
      <c r="J5" s="17" t="s">
        <v>19</v>
      </c>
      <c r="K5" s="17" t="s">
        <v>17</v>
      </c>
      <c r="L5" s="17" t="s">
        <v>9</v>
      </c>
      <c r="M5" s="17"/>
    </row>
    <row r="6" spans="3:13" x14ac:dyDescent="0.45">
      <c r="C6" t="s">
        <v>97</v>
      </c>
      <c r="D6">
        <v>2021</v>
      </c>
      <c r="E6" s="10">
        <v>3519132.5300000003</v>
      </c>
      <c r="J6" t="s">
        <v>97</v>
      </c>
      <c r="K6" t="s">
        <v>322</v>
      </c>
      <c r="L6" s="10">
        <v>3519132.5300000003</v>
      </c>
    </row>
    <row r="7" spans="3:13" x14ac:dyDescent="0.45">
      <c r="C7" t="s">
        <v>97</v>
      </c>
      <c r="D7">
        <v>2022</v>
      </c>
      <c r="E7" s="10">
        <v>14227983.529999997</v>
      </c>
      <c r="J7" t="s">
        <v>97</v>
      </c>
      <c r="K7" t="s">
        <v>327</v>
      </c>
      <c r="L7" s="10">
        <v>14227983.529999997</v>
      </c>
    </row>
    <row r="8" spans="3:13" x14ac:dyDescent="0.45">
      <c r="C8" t="s">
        <v>70</v>
      </c>
      <c r="D8">
        <v>2021</v>
      </c>
      <c r="E8" s="10">
        <v>1406865.86</v>
      </c>
      <c r="J8" t="s">
        <v>70</v>
      </c>
      <c r="K8" t="s">
        <v>322</v>
      </c>
      <c r="L8" s="10">
        <v>1406865.86</v>
      </c>
    </row>
    <row r="9" spans="3:13" x14ac:dyDescent="0.45">
      <c r="C9" t="s">
        <v>70</v>
      </c>
      <c r="D9">
        <v>2022</v>
      </c>
      <c r="E9" s="10">
        <v>12408442.025000002</v>
      </c>
      <c r="J9" t="s">
        <v>70</v>
      </c>
      <c r="K9" t="s">
        <v>327</v>
      </c>
      <c r="L9" s="10">
        <v>12408442.025000002</v>
      </c>
    </row>
    <row r="10" spans="3:13" x14ac:dyDescent="0.45">
      <c r="C10" t="s">
        <v>28</v>
      </c>
      <c r="D10">
        <v>2021</v>
      </c>
      <c r="E10" s="10">
        <v>3975783.0400000005</v>
      </c>
      <c r="J10" t="s">
        <v>28</v>
      </c>
      <c r="K10" t="s">
        <v>322</v>
      </c>
      <c r="L10" s="10">
        <v>3975783.0400000005</v>
      </c>
    </row>
    <row r="11" spans="3:13" x14ac:dyDescent="0.45">
      <c r="C11" t="s">
        <v>28</v>
      </c>
      <c r="D11">
        <v>2022</v>
      </c>
      <c r="E11" s="10">
        <v>11415018.839999996</v>
      </c>
      <c r="J11" t="s">
        <v>28</v>
      </c>
      <c r="K11" t="s">
        <v>327</v>
      </c>
      <c r="L11" s="10">
        <v>11415018.839999996</v>
      </c>
    </row>
    <row r="12" spans="3:13" x14ac:dyDescent="0.45">
      <c r="C12" t="s">
        <v>36</v>
      </c>
      <c r="D12">
        <v>2021</v>
      </c>
      <c r="E12" s="10">
        <v>5914747.0900000008</v>
      </c>
      <c r="J12" t="s">
        <v>36</v>
      </c>
      <c r="K12" t="s">
        <v>322</v>
      </c>
      <c r="L12" s="10">
        <v>5914747.0900000008</v>
      </c>
    </row>
    <row r="13" spans="3:13" x14ac:dyDescent="0.45">
      <c r="C13" t="s">
        <v>36</v>
      </c>
      <c r="D13">
        <v>2022</v>
      </c>
      <c r="E13" s="10">
        <v>27096396.860000007</v>
      </c>
      <c r="J13" t="s">
        <v>36</v>
      </c>
      <c r="K13" t="s">
        <v>327</v>
      </c>
      <c r="L13" s="10">
        <v>27096396.860000007</v>
      </c>
    </row>
    <row r="14" spans="3:13" x14ac:dyDescent="0.45">
      <c r="C14" t="s">
        <v>58</v>
      </c>
      <c r="D14">
        <v>2021</v>
      </c>
      <c r="E14" s="10">
        <v>6197299.7599999998</v>
      </c>
      <c r="J14" t="s">
        <v>58</v>
      </c>
      <c r="K14" t="s">
        <v>322</v>
      </c>
      <c r="L14" s="10">
        <v>6197299.7599999998</v>
      </c>
    </row>
    <row r="15" spans="3:13" x14ac:dyDescent="0.45">
      <c r="C15" t="s">
        <v>58</v>
      </c>
      <c r="D15">
        <v>2022</v>
      </c>
      <c r="E15" s="10">
        <v>12052759.705</v>
      </c>
      <c r="J15" t="s">
        <v>58</v>
      </c>
      <c r="K15" t="s">
        <v>327</v>
      </c>
      <c r="L15" s="10">
        <v>12052759.705</v>
      </c>
    </row>
    <row r="16" spans="3:13" x14ac:dyDescent="0.45">
      <c r="C16" t="s">
        <v>64</v>
      </c>
      <c r="D16">
        <v>2021</v>
      </c>
      <c r="E16" s="10">
        <v>5401427.2300000004</v>
      </c>
      <c r="J16" t="s">
        <v>64</v>
      </c>
      <c r="K16" t="s">
        <v>322</v>
      </c>
      <c r="L16" s="10">
        <v>5401427.2300000004</v>
      </c>
    </row>
    <row r="17" spans="3:12" x14ac:dyDescent="0.45">
      <c r="C17" t="s">
        <v>64</v>
      </c>
      <c r="D17">
        <v>2022</v>
      </c>
      <c r="E17" s="10">
        <v>15110493.789999997</v>
      </c>
      <c r="J17" t="s">
        <v>64</v>
      </c>
      <c r="K17" t="s">
        <v>327</v>
      </c>
      <c r="L17" s="10">
        <v>15110493.789999997</v>
      </c>
    </row>
  </sheetData>
  <phoneticPr fontId="3" type="noConversion"/>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Angad singh</cp:lastModifiedBy>
  <dcterms:created xsi:type="dcterms:W3CDTF">2024-01-17T04:19:05Z</dcterms:created>
  <dcterms:modified xsi:type="dcterms:W3CDTF">2025-01-01T21:53:00Z</dcterms:modified>
</cp:coreProperties>
</file>