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330" windowHeight="15000" activeTab="1"/>
  </bookViews>
  <sheets>
    <sheet name="Introduction" sheetId="1" r:id="rId1"/>
    <sheet name="Sheet7" sheetId="3" r:id="rId2"/>
  </sheets>
  <definedNames>
    <definedName name="dOne">Sheet7!$B$66</definedName>
    <definedName name="dTwo">Sheet7!$B$70</definedName>
    <definedName name="eqt">Sheet7!$B$63</definedName>
    <definedName name="ert">Sheet7!$B$62</definedName>
    <definedName name="K">Sheet7!$B$23</definedName>
    <definedName name="NdOne">Sheet7!$B$67</definedName>
    <definedName name="NdTwo">Sheet7!$B$71</definedName>
    <definedName name="NmdOne">Sheet7!$B$68</definedName>
    <definedName name="NmdTwo">Sheet7!$B$72</definedName>
    <definedName name="NpdOne">Sheet7!$B$74</definedName>
    <definedName name="q">Sheet7!$B$5</definedName>
    <definedName name="radj">Sheet7!$B$64</definedName>
    <definedName name="rr">Sheet7!$B$8</definedName>
    <definedName name="S">Sheet7!$B$7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Sheet7!$F$27</definedName>
    <definedName name="solver_typ" localSheetId="1" hidden="1">1</definedName>
    <definedName name="solver_val" localSheetId="1" hidden="1">0</definedName>
    <definedName name="solver_ver" localSheetId="1" hidden="1">3</definedName>
    <definedName name="T">Sheet7!$B$4</definedName>
    <definedName name="V">Sheet7!$B$6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9" i="3" l="1"/>
  <c r="C29" i="3"/>
  <c r="D29" i="3"/>
  <c r="B30" i="3"/>
  <c r="C30" i="3"/>
  <c r="D30" i="3"/>
  <c r="B31" i="3"/>
  <c r="C31" i="3"/>
  <c r="D31" i="3"/>
  <c r="B32" i="3"/>
  <c r="C32" i="3"/>
  <c r="D32" i="3"/>
  <c r="B33" i="3"/>
  <c r="C33" i="3"/>
  <c r="D33" i="3"/>
  <c r="B34" i="3"/>
  <c r="C34" i="3"/>
  <c r="D34" i="3"/>
  <c r="B35" i="3"/>
  <c r="C35" i="3"/>
  <c r="D35" i="3"/>
  <c r="B36" i="3"/>
  <c r="C36" i="3"/>
  <c r="D36" i="3"/>
  <c r="B37" i="3"/>
  <c r="C37" i="3"/>
  <c r="D37" i="3"/>
  <c r="B38" i="3"/>
  <c r="C38" i="3"/>
  <c r="D38" i="3"/>
  <c r="B39" i="3"/>
  <c r="C39" i="3"/>
  <c r="D39" i="3"/>
  <c r="B40" i="3"/>
  <c r="C40" i="3"/>
  <c r="D40" i="3"/>
  <c r="B41" i="3"/>
  <c r="C41" i="3"/>
  <c r="D41" i="3"/>
  <c r="B42" i="3"/>
  <c r="C42" i="3"/>
  <c r="D42" i="3"/>
  <c r="B43" i="3"/>
  <c r="C43" i="3"/>
  <c r="D43" i="3"/>
  <c r="B44" i="3"/>
  <c r="C44" i="3"/>
  <c r="D44" i="3"/>
  <c r="B45" i="3"/>
  <c r="C45" i="3"/>
  <c r="D45" i="3"/>
  <c r="B46" i="3"/>
  <c r="C46" i="3"/>
  <c r="D46" i="3"/>
  <c r="B47" i="3"/>
  <c r="C47" i="3"/>
  <c r="D47" i="3"/>
  <c r="B48" i="3"/>
  <c r="C48" i="3"/>
  <c r="D48" i="3"/>
  <c r="B49" i="3"/>
  <c r="C49" i="3"/>
  <c r="D49" i="3"/>
  <c r="B50" i="3"/>
  <c r="C50" i="3"/>
  <c r="D50" i="3"/>
  <c r="B51" i="3"/>
  <c r="C51" i="3"/>
  <c r="D51" i="3"/>
  <c r="B52" i="3"/>
  <c r="C52" i="3"/>
  <c r="D52" i="3"/>
  <c r="B53" i="3"/>
  <c r="C53" i="3"/>
  <c r="D53" i="3"/>
  <c r="B54" i="3"/>
  <c r="C54" i="3"/>
  <c r="D54" i="3"/>
  <c r="B55" i="3"/>
  <c r="C55" i="3"/>
  <c r="D55" i="3"/>
  <c r="B56" i="3"/>
  <c r="C56" i="3"/>
  <c r="D56" i="3"/>
  <c r="B57" i="3"/>
  <c r="C57" i="3"/>
  <c r="D57" i="3"/>
  <c r="B58" i="3"/>
  <c r="C58" i="3"/>
  <c r="D58" i="3"/>
  <c r="C28" i="3"/>
  <c r="D28" i="3"/>
  <c r="B28" i="3"/>
  <c r="F28" i="3"/>
  <c r="D27" i="3"/>
  <c r="C27" i="3"/>
  <c r="B27" i="3"/>
  <c r="L27" i="3" s="1"/>
  <c r="M27" i="3"/>
  <c r="N27" i="3"/>
  <c r="H27" i="3"/>
  <c r="I27" i="3"/>
  <c r="G27" i="3"/>
  <c r="A28" i="3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F58" i="3" s="1"/>
  <c r="F51" i="3" l="1"/>
  <c r="K58" i="3"/>
  <c r="K31" i="3"/>
  <c r="F43" i="3"/>
  <c r="K50" i="3"/>
  <c r="K34" i="3"/>
  <c r="F50" i="3"/>
  <c r="F34" i="3"/>
  <c r="K41" i="3"/>
  <c r="F57" i="3"/>
  <c r="F49" i="3"/>
  <c r="F33" i="3"/>
  <c r="K48" i="3"/>
  <c r="K32" i="3"/>
  <c r="F56" i="3"/>
  <c r="F40" i="3"/>
  <c r="K55" i="3"/>
  <c r="K39" i="3"/>
  <c r="F47" i="3"/>
  <c r="F39" i="3"/>
  <c r="K54" i="3"/>
  <c r="K38" i="3"/>
  <c r="F54" i="3"/>
  <c r="F46" i="3"/>
  <c r="F38" i="3"/>
  <c r="F30" i="3"/>
  <c r="K53" i="3"/>
  <c r="K45" i="3"/>
  <c r="K37" i="3"/>
  <c r="K29" i="3"/>
  <c r="F35" i="3"/>
  <c r="K42" i="3"/>
  <c r="F42" i="3"/>
  <c r="K57" i="3"/>
  <c r="K49" i="3"/>
  <c r="K33" i="3"/>
  <c r="F41" i="3"/>
  <c r="K56" i="3"/>
  <c r="K40" i="3"/>
  <c r="F48" i="3"/>
  <c r="F32" i="3"/>
  <c r="K47" i="3"/>
  <c r="F55" i="3"/>
  <c r="F31" i="3"/>
  <c r="K46" i="3"/>
  <c r="K30" i="3"/>
  <c r="F53" i="3"/>
  <c r="F45" i="3"/>
  <c r="F37" i="3"/>
  <c r="F29" i="3"/>
  <c r="K52" i="3"/>
  <c r="K44" i="3"/>
  <c r="K36" i="3"/>
  <c r="F52" i="3"/>
  <c r="F44" i="3"/>
  <c r="F36" i="3"/>
  <c r="K28" i="3"/>
  <c r="K51" i="3"/>
  <c r="K43" i="3"/>
  <c r="K35" i="3"/>
  <c r="B7" i="3"/>
  <c r="B23" i="3" s="1"/>
  <c r="B6" i="3"/>
  <c r="B8" i="3" l="1"/>
  <c r="B9" i="3" l="1"/>
  <c r="B5" i="3"/>
  <c r="B66" i="3" l="1"/>
  <c r="B74" i="3" s="1"/>
  <c r="B64" i="3"/>
  <c r="B63" i="3"/>
  <c r="B62" i="3"/>
  <c r="B70" i="3" l="1"/>
  <c r="B71" i="3" s="1"/>
  <c r="B72" i="3" s="1"/>
  <c r="B67" i="3"/>
  <c r="B21" i="3" s="1"/>
  <c r="K27" i="3" s="1"/>
  <c r="B20" i="3" l="1"/>
  <c r="F27" i="3" s="1"/>
  <c r="B68" i="3"/>
</calcChain>
</file>

<file path=xl/sharedStrings.xml><?xml version="1.0" encoding="utf-8"?>
<sst xmlns="http://schemas.openxmlformats.org/spreadsheetml/2006/main" count="33" uniqueCount="32">
  <si>
    <t>The Problem</t>
  </si>
  <si>
    <t>Stock price (S)</t>
  </si>
  <si>
    <t>Time to maturity (T, years)</t>
  </si>
  <si>
    <t>Volatility (V)</t>
  </si>
  <si>
    <t>Interest rate (rr)</t>
  </si>
  <si>
    <t>Intermediate variables</t>
  </si>
  <si>
    <t>Exp(-rT) (ert)</t>
  </si>
  <si>
    <t>Exp(-qT) (eqt)</t>
  </si>
  <si>
    <t>N(d1) (NdOne)</t>
  </si>
  <si>
    <t>N(-d1) (NmdOne)</t>
  </si>
  <si>
    <t>d2 (dTwo)</t>
  </si>
  <si>
    <t>N(d2) (NdTwo)</t>
  </si>
  <si>
    <t>N(-d2) (NmdTwo)</t>
  </si>
  <si>
    <t>Exp(-(d1^2)/2)/(2*Pi)^0.5 (NpdOne)</t>
  </si>
  <si>
    <t>Dividend (q)</t>
  </si>
  <si>
    <t>(r-q+0.5*V^2) (radj)</t>
  </si>
  <si>
    <t>d1 (dOne)</t>
  </si>
  <si>
    <t>Option type, C = 1, P = 0</t>
  </si>
  <si>
    <t>In an earlier model, we calculated the Greeks for European options on dividend-paying stocks. The values of the Greeks change as the variables that determine an option's price change. Build a model to show how the delta of an option changes as the opton approaches expiraton. To clearly see how this relationship depends on whether the option is in-the-money, at-the-money, or out-of-the-money, allow the user to specify the ratio of an option's exercise price to the price of the stock (instead of the exercise price itself).</t>
  </si>
  <si>
    <t>Variation of Delta with Time to Expiration</t>
  </si>
  <si>
    <t>Exercise price/Stock price</t>
  </si>
  <si>
    <t xml:space="preserve">    For 1st series</t>
  </si>
  <si>
    <t xml:space="preserve">    For 2nd series</t>
  </si>
  <si>
    <t xml:space="preserve">    For 3rd series</t>
  </si>
  <si>
    <t>Shortest time</t>
  </si>
  <si>
    <t>Time step</t>
  </si>
  <si>
    <t>Call delta</t>
  </si>
  <si>
    <t>Put delta</t>
  </si>
  <si>
    <t>Exercise price (K)</t>
  </si>
  <si>
    <t>Time E/S</t>
  </si>
  <si>
    <t>Call Delta</t>
  </si>
  <si>
    <t>Put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</si>
</sst>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164" fontId="0" fillId="0" borderId="0" xfId="0" applyNumberFormat="1"/>
    <xf numFmtId="10" fontId="0" fillId="0" borderId="0" xfId="0" applyNumberFormat="1"/>
    <xf numFmtId="0" fontId="0" fillId="0" borderId="0" xfId="0" applyBorder="1"/>
    <xf numFmtId="0" fontId="1" fillId="0" borderId="0" xfId="0" applyFont="1" applyBorder="1"/>
    <xf numFmtId="165" fontId="0" fillId="0" borderId="0" xfId="0" applyNumberFormat="1" applyBorder="1"/>
    <xf numFmtId="0" fontId="0" fillId="0" borderId="0" xfId="0" applyNumberFormat="1" applyBorder="1"/>
    <xf numFmtId="0" fontId="0" fillId="0" borderId="0" xfId="0" applyFill="1" applyBorder="1"/>
    <xf numFmtId="164" fontId="0" fillId="0" borderId="0" xfId="0" applyNumberFormat="1" applyBorder="1"/>
    <xf numFmtId="9" fontId="0" fillId="0" borderId="0" xfId="0" applyNumberFormat="1"/>
    <xf numFmtId="0" fontId="1" fillId="0" borderId="0" xfId="0" applyFont="1" applyFill="1" applyBorder="1"/>
    <xf numFmtId="2" fontId="0" fillId="2" borderId="1" xfId="0" applyNumberFormat="1" applyFill="1" applyBorder="1"/>
    <xf numFmtId="0" fontId="0" fillId="0" borderId="0" xfId="0" applyBorder="1" applyAlignment="1">
      <alignment horizontal="right"/>
    </xf>
    <xf numFmtId="2" fontId="0" fillId="0" borderId="0" xfId="0" applyNumberFormat="1" applyBorder="1"/>
    <xf numFmtId="2" fontId="0" fillId="0" borderId="2" xfId="0" applyNumberFormat="1" applyBorder="1"/>
    <xf numFmtId="164" fontId="0" fillId="0" borderId="2" xfId="0" applyNumberFormat="1" applyBorder="1"/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Variation of Delta with Time to Expiration</a:t>
            </a:r>
          </a:p>
        </c:rich>
      </c:tx>
      <c:layout>
        <c:manualLayout>
          <c:xMode val="edge"/>
          <c:yMode val="edge"/>
          <c:x val="0.23201109623044308"/>
          <c:y val="2.0986358866736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E/S = 1.2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Sheet7!$A$28:$A$58</c:f>
              <c:numCache>
                <c:formatCode>0.00</c:formatCode>
                <c:ptCount val="31"/>
                <c:pt idx="0">
                  <c:v>1E-8</c:v>
                </c:pt>
                <c:pt idx="1">
                  <c:v>6.0000009999999999E-2</c:v>
                </c:pt>
                <c:pt idx="2">
                  <c:v>0.12000000999999999</c:v>
                </c:pt>
                <c:pt idx="3">
                  <c:v>0.18000000999999999</c:v>
                </c:pt>
                <c:pt idx="4">
                  <c:v>0.24000000999999999</c:v>
                </c:pt>
                <c:pt idx="5">
                  <c:v>0.30000000999999998</c:v>
                </c:pt>
                <c:pt idx="6">
                  <c:v>0.36000000999999998</c:v>
                </c:pt>
                <c:pt idx="7">
                  <c:v>0.42000000999999998</c:v>
                </c:pt>
                <c:pt idx="8">
                  <c:v>0.48000000999999998</c:v>
                </c:pt>
                <c:pt idx="9">
                  <c:v>0.54000000999999997</c:v>
                </c:pt>
                <c:pt idx="10">
                  <c:v>0.60000001000000003</c:v>
                </c:pt>
                <c:pt idx="11">
                  <c:v>0.66000001000000008</c:v>
                </c:pt>
                <c:pt idx="12">
                  <c:v>0.72000001000000013</c:v>
                </c:pt>
                <c:pt idx="13">
                  <c:v>0.78000001000000019</c:v>
                </c:pt>
                <c:pt idx="14">
                  <c:v>0.84000001000000024</c:v>
                </c:pt>
                <c:pt idx="15">
                  <c:v>0.90000001000000029</c:v>
                </c:pt>
                <c:pt idx="16">
                  <c:v>0.96000001000000035</c:v>
                </c:pt>
                <c:pt idx="17">
                  <c:v>1.0200000100000004</c:v>
                </c:pt>
                <c:pt idx="18">
                  <c:v>1.0800000100000005</c:v>
                </c:pt>
                <c:pt idx="19">
                  <c:v>1.1400000100000005</c:v>
                </c:pt>
                <c:pt idx="20">
                  <c:v>1.2000000100000006</c:v>
                </c:pt>
                <c:pt idx="21">
                  <c:v>1.2600000100000006</c:v>
                </c:pt>
                <c:pt idx="22">
                  <c:v>1.3200000100000007</c:v>
                </c:pt>
                <c:pt idx="23">
                  <c:v>1.3800000100000007</c:v>
                </c:pt>
                <c:pt idx="24">
                  <c:v>1.4400000100000008</c:v>
                </c:pt>
                <c:pt idx="25">
                  <c:v>1.5000000100000008</c:v>
                </c:pt>
                <c:pt idx="26">
                  <c:v>1.5600000100000009</c:v>
                </c:pt>
                <c:pt idx="27">
                  <c:v>1.6200000100000009</c:v>
                </c:pt>
                <c:pt idx="28">
                  <c:v>1.680000010000001</c:v>
                </c:pt>
                <c:pt idx="29">
                  <c:v>1.740000010000001</c:v>
                </c:pt>
                <c:pt idx="30">
                  <c:v>1.8000000100000011</c:v>
                </c:pt>
              </c:numCache>
            </c:numRef>
          </c:xVal>
          <c:yVal>
            <c:numRef>
              <c:f>Sheet7!$B$28:$B$58</c:f>
              <c:numCache>
                <c:formatCode>0.00</c:formatCode>
                <c:ptCount val="31"/>
                <c:pt idx="0">
                  <c:v>0</c:v>
                </c:pt>
                <c:pt idx="1">
                  <c:v>7.8822467115398809E-2</c:v>
                </c:pt>
                <c:pt idx="2">
                  <c:v>0.17205984992308562</c:v>
                </c:pt>
                <c:pt idx="3">
                  <c:v>0.23290244241296715</c:v>
                </c:pt>
                <c:pt idx="4">
                  <c:v>0.27610909477204088</c:v>
                </c:pt>
                <c:pt idx="5">
                  <c:v>0.30903627643862863</c:v>
                </c:pt>
                <c:pt idx="6">
                  <c:v>0.33539833551225828</c:v>
                </c:pt>
                <c:pt idx="7">
                  <c:v>0.35726442988356283</c:v>
                </c:pt>
                <c:pt idx="8">
                  <c:v>0.37588545926014805</c:v>
                </c:pt>
                <c:pt idx="9">
                  <c:v>0.39206748988797613</c:v>
                </c:pt>
                <c:pt idx="10">
                  <c:v>0.40635672377140031</c:v>
                </c:pt>
                <c:pt idx="11">
                  <c:v>0.41913852108597427</c:v>
                </c:pt>
                <c:pt idx="12">
                  <c:v>0.43069389449375639</c:v>
                </c:pt>
                <c:pt idx="13">
                  <c:v>0.44123347583031097</c:v>
                </c:pt>
                <c:pt idx="14">
                  <c:v>0.45091885171736268</c:v>
                </c:pt>
                <c:pt idx="15">
                  <c:v>0.45987647003375748</c:v>
                </c:pt>
                <c:pt idx="16">
                  <c:v>0.46820699535259541</c:v>
                </c:pt>
                <c:pt idx="17">
                  <c:v>0.47599177716736929</c:v>
                </c:pt>
                <c:pt idx="18">
                  <c:v>0.48329742993407365</c:v>
                </c:pt>
                <c:pt idx="19">
                  <c:v>0.49017914495576714</c:v>
                </c:pt>
                <c:pt idx="20">
                  <c:v>0.49668313027151217</c:v>
                </c:pt>
                <c:pt idx="21">
                  <c:v>0.50284843828085146</c:v>
                </c:pt>
                <c:pt idx="22">
                  <c:v>0.50870835534674741</c:v>
                </c:pt>
                <c:pt idx="23">
                  <c:v>0.51429147270492226</c:v>
                </c:pt>
                <c:pt idx="24">
                  <c:v>0.51962252193462521</c:v>
                </c:pt>
                <c:pt idx="25">
                  <c:v>0.52472303406636767</c:v>
                </c:pt>
                <c:pt idx="26">
                  <c:v>0.52961186489446044</c:v>
                </c:pt>
                <c:pt idx="27">
                  <c:v>0.5343056176017128</c:v>
                </c:pt>
                <c:pt idx="28">
                  <c:v>0.53881898572414899</c:v>
                </c:pt>
                <c:pt idx="29">
                  <c:v>0.54316503370664881</c:v>
                </c:pt>
                <c:pt idx="30">
                  <c:v>0.54735542811568794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07-46F7-B1A2-0D6C8E3C4377}"/>
            </c:ext>
          </c:extLst>
        </c:ser>
        <c:ser>
          <c:idx val="1"/>
          <c:order val="1"/>
          <c:tx>
            <c:v>E/S = 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Sheet7!$A$28:$A$58</c:f>
              <c:numCache>
                <c:formatCode>0.00</c:formatCode>
                <c:ptCount val="31"/>
                <c:pt idx="0">
                  <c:v>1E-8</c:v>
                </c:pt>
                <c:pt idx="1">
                  <c:v>6.0000009999999999E-2</c:v>
                </c:pt>
                <c:pt idx="2">
                  <c:v>0.12000000999999999</c:v>
                </c:pt>
                <c:pt idx="3">
                  <c:v>0.18000000999999999</c:v>
                </c:pt>
                <c:pt idx="4">
                  <c:v>0.24000000999999999</c:v>
                </c:pt>
                <c:pt idx="5">
                  <c:v>0.30000000999999998</c:v>
                </c:pt>
                <c:pt idx="6">
                  <c:v>0.36000000999999998</c:v>
                </c:pt>
                <c:pt idx="7">
                  <c:v>0.42000000999999998</c:v>
                </c:pt>
                <c:pt idx="8">
                  <c:v>0.48000000999999998</c:v>
                </c:pt>
                <c:pt idx="9">
                  <c:v>0.54000000999999997</c:v>
                </c:pt>
                <c:pt idx="10">
                  <c:v>0.60000001000000003</c:v>
                </c:pt>
                <c:pt idx="11">
                  <c:v>0.66000001000000008</c:v>
                </c:pt>
                <c:pt idx="12">
                  <c:v>0.72000001000000013</c:v>
                </c:pt>
                <c:pt idx="13">
                  <c:v>0.78000001000000019</c:v>
                </c:pt>
                <c:pt idx="14">
                  <c:v>0.84000001000000024</c:v>
                </c:pt>
                <c:pt idx="15">
                  <c:v>0.90000001000000029</c:v>
                </c:pt>
                <c:pt idx="16">
                  <c:v>0.96000001000000035</c:v>
                </c:pt>
                <c:pt idx="17">
                  <c:v>1.0200000100000004</c:v>
                </c:pt>
                <c:pt idx="18">
                  <c:v>1.0800000100000005</c:v>
                </c:pt>
                <c:pt idx="19">
                  <c:v>1.1400000100000005</c:v>
                </c:pt>
                <c:pt idx="20">
                  <c:v>1.2000000100000006</c:v>
                </c:pt>
                <c:pt idx="21">
                  <c:v>1.2600000100000006</c:v>
                </c:pt>
                <c:pt idx="22">
                  <c:v>1.3200000100000007</c:v>
                </c:pt>
                <c:pt idx="23">
                  <c:v>1.3800000100000007</c:v>
                </c:pt>
                <c:pt idx="24">
                  <c:v>1.4400000100000008</c:v>
                </c:pt>
                <c:pt idx="25">
                  <c:v>1.5000000100000008</c:v>
                </c:pt>
                <c:pt idx="26">
                  <c:v>1.5600000100000009</c:v>
                </c:pt>
                <c:pt idx="27">
                  <c:v>1.6200000100000009</c:v>
                </c:pt>
                <c:pt idx="28">
                  <c:v>1.680000010000001</c:v>
                </c:pt>
                <c:pt idx="29">
                  <c:v>1.740000010000001</c:v>
                </c:pt>
                <c:pt idx="30">
                  <c:v>1.8000000100000011</c:v>
                </c:pt>
              </c:numCache>
            </c:numRef>
          </c:xVal>
          <c:yVal>
            <c:numRef>
              <c:f>Sheet7!$C$28:$C$58</c:f>
              <c:numCache>
                <c:formatCode>0.00</c:formatCode>
                <c:ptCount val="31"/>
                <c:pt idx="0">
                  <c:v>0.5000123671606892</c:v>
                </c:pt>
                <c:pt idx="1">
                  <c:v>0.52994620831450334</c:v>
                </c:pt>
                <c:pt idx="2">
                  <c:v>0.5421081573005152</c:v>
                </c:pt>
                <c:pt idx="3">
                  <c:v>0.55132547486775441</c:v>
                </c:pt>
                <c:pt idx="4">
                  <c:v>0.55901138230701752</c:v>
                </c:pt>
                <c:pt idx="5">
                  <c:v>0.56571423441055801</c:v>
                </c:pt>
                <c:pt idx="6">
                  <c:v>0.57171573447952506</c:v>
                </c:pt>
                <c:pt idx="7">
                  <c:v>0.57718350632369586</c:v>
                </c:pt>
                <c:pt idx="8">
                  <c:v>0.58222694804527619</c:v>
                </c:pt>
                <c:pt idx="9">
                  <c:v>0.58692217464352625</c:v>
                </c:pt>
                <c:pt idx="10">
                  <c:v>0.59132469780209718</c:v>
                </c:pt>
                <c:pt idx="11">
                  <c:v>0.59547649484710874</c:v>
                </c:pt>
                <c:pt idx="12">
                  <c:v>0.59941023309868258</c:v>
                </c:pt>
                <c:pt idx="13">
                  <c:v>0.60315193527894828</c:v>
                </c:pt>
                <c:pt idx="14">
                  <c:v>0.60672273651885122</c:v>
                </c:pt>
                <c:pt idx="15">
                  <c:v>0.61014008506912254</c:v>
                </c:pt>
                <c:pt idx="16">
                  <c:v>0.61341858803432103</c:v>
                </c:pt>
                <c:pt idx="17">
                  <c:v>0.61657062260560092</c:v>
                </c:pt>
                <c:pt idx="18">
                  <c:v>0.61960678772308286</c:v>
                </c:pt>
                <c:pt idx="19">
                  <c:v>0.62253624433853683</c:v>
                </c:pt>
                <c:pt idx="20">
                  <c:v>0.62536697614705061</c:v>
                </c:pt>
                <c:pt idx="21">
                  <c:v>0.62810599240797804</c:v>
                </c:pt>
                <c:pt idx="22">
                  <c:v>0.6307594878522722</c:v>
                </c:pt>
                <c:pt idx="23">
                  <c:v>0.6333329702868935</c:v>
                </c:pt>
                <c:pt idx="24">
                  <c:v>0.63583136353783298</c:v>
                </c:pt>
                <c:pt idx="25">
                  <c:v>0.63825909132365921</c:v>
                </c:pt>
                <c:pt idx="26">
                  <c:v>0.64062014621135477</c:v>
                </c:pt>
                <c:pt idx="27">
                  <c:v>0.64291814677789461</c:v>
                </c:pt>
                <c:pt idx="28">
                  <c:v>0.64515638535594289</c:v>
                </c:pt>
                <c:pt idx="29">
                  <c:v>0.64733786819486205</c:v>
                </c:pt>
                <c:pt idx="30">
                  <c:v>0.64946534946142542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64-4FE6-B05E-6D1A1B3AE8D3}"/>
            </c:ext>
          </c:extLst>
        </c:ser>
        <c:ser>
          <c:idx val="2"/>
          <c:order val="2"/>
          <c:tx>
            <c:v>E/S = 0.8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Sheet7!$A$28:$A$58</c:f>
              <c:numCache>
                <c:formatCode>0.00</c:formatCode>
                <c:ptCount val="31"/>
                <c:pt idx="0">
                  <c:v>1E-8</c:v>
                </c:pt>
                <c:pt idx="1">
                  <c:v>6.0000009999999999E-2</c:v>
                </c:pt>
                <c:pt idx="2">
                  <c:v>0.12000000999999999</c:v>
                </c:pt>
                <c:pt idx="3">
                  <c:v>0.18000000999999999</c:v>
                </c:pt>
                <c:pt idx="4">
                  <c:v>0.24000000999999999</c:v>
                </c:pt>
                <c:pt idx="5">
                  <c:v>0.30000000999999998</c:v>
                </c:pt>
                <c:pt idx="6">
                  <c:v>0.36000000999999998</c:v>
                </c:pt>
                <c:pt idx="7">
                  <c:v>0.42000000999999998</c:v>
                </c:pt>
                <c:pt idx="8">
                  <c:v>0.48000000999999998</c:v>
                </c:pt>
                <c:pt idx="9">
                  <c:v>0.54000000999999997</c:v>
                </c:pt>
                <c:pt idx="10">
                  <c:v>0.60000001000000003</c:v>
                </c:pt>
                <c:pt idx="11">
                  <c:v>0.66000001000000008</c:v>
                </c:pt>
                <c:pt idx="12">
                  <c:v>0.72000001000000013</c:v>
                </c:pt>
                <c:pt idx="13">
                  <c:v>0.78000001000000019</c:v>
                </c:pt>
                <c:pt idx="14">
                  <c:v>0.84000001000000024</c:v>
                </c:pt>
                <c:pt idx="15">
                  <c:v>0.90000001000000029</c:v>
                </c:pt>
                <c:pt idx="16">
                  <c:v>0.96000001000000035</c:v>
                </c:pt>
                <c:pt idx="17">
                  <c:v>1.0200000100000004</c:v>
                </c:pt>
                <c:pt idx="18">
                  <c:v>1.0800000100000005</c:v>
                </c:pt>
                <c:pt idx="19">
                  <c:v>1.1400000100000005</c:v>
                </c:pt>
                <c:pt idx="20">
                  <c:v>1.2000000100000006</c:v>
                </c:pt>
                <c:pt idx="21">
                  <c:v>1.2600000100000006</c:v>
                </c:pt>
                <c:pt idx="22">
                  <c:v>1.3200000100000007</c:v>
                </c:pt>
                <c:pt idx="23">
                  <c:v>1.3800000100000007</c:v>
                </c:pt>
                <c:pt idx="24">
                  <c:v>1.4400000100000008</c:v>
                </c:pt>
                <c:pt idx="25">
                  <c:v>1.5000000100000008</c:v>
                </c:pt>
                <c:pt idx="26">
                  <c:v>1.5600000100000009</c:v>
                </c:pt>
                <c:pt idx="27">
                  <c:v>1.6200000100000009</c:v>
                </c:pt>
                <c:pt idx="28">
                  <c:v>1.680000010000001</c:v>
                </c:pt>
                <c:pt idx="29">
                  <c:v>1.740000010000001</c:v>
                </c:pt>
                <c:pt idx="30">
                  <c:v>1.8000000100000011</c:v>
                </c:pt>
              </c:numCache>
            </c:numRef>
          </c:xVal>
          <c:yVal>
            <c:numRef>
              <c:f>Sheet7!$D$28:$D$58</c:f>
              <c:numCache>
                <c:formatCode>0.00</c:formatCode>
                <c:ptCount val="31"/>
                <c:pt idx="0">
                  <c:v>0.99999999989999999</c:v>
                </c:pt>
                <c:pt idx="1">
                  <c:v>0.9705624315441409</c:v>
                </c:pt>
                <c:pt idx="2">
                  <c:v>0.91749696918394508</c:v>
                </c:pt>
                <c:pt idx="3">
                  <c:v>0.88009513894058444</c:v>
                </c:pt>
                <c:pt idx="4">
                  <c:v>0.8540224590934401</c:v>
                </c:pt>
                <c:pt idx="5">
                  <c:v>0.83508046280230097</c:v>
                </c:pt>
                <c:pt idx="6">
                  <c:v>0.82080551478759689</c:v>
                </c:pt>
                <c:pt idx="7">
                  <c:v>0.8097351983615253</c:v>
                </c:pt>
                <c:pt idx="8">
                  <c:v>0.8009577628493606</c:v>
                </c:pt>
                <c:pt idx="9">
                  <c:v>0.7938770604484352</c:v>
                </c:pt>
                <c:pt idx="10">
                  <c:v>0.78808701179085749</c:v>
                </c:pt>
                <c:pt idx="11">
                  <c:v>0.7833013103014288</c:v>
                </c:pt>
                <c:pt idx="12">
                  <c:v>0.77931215001884135</c:v>
                </c:pt>
                <c:pt idx="13">
                  <c:v>0.77596494000289773</c:v>
                </c:pt>
                <c:pt idx="14">
                  <c:v>0.7731422247636407</c:v>
                </c:pt>
                <c:pt idx="15">
                  <c:v>0.7707531215277833</c:v>
                </c:pt>
                <c:pt idx="16">
                  <c:v>0.76872618199604204</c:v>
                </c:pt>
                <c:pt idx="17">
                  <c:v>0.76700444681744517</c:v>
                </c:pt>
                <c:pt idx="18">
                  <c:v>0.76554194313133517</c:v>
                </c:pt>
                <c:pt idx="19">
                  <c:v>0.7643011552419825</c:v>
                </c:pt>
                <c:pt idx="20">
                  <c:v>0.76325116594697773</c:v>
                </c:pt>
                <c:pt idx="21">
                  <c:v>0.7623662691583285</c:v>
                </c:pt>
                <c:pt idx="22">
                  <c:v>0.76162491958705936</c:v>
                </c:pt>
                <c:pt idx="23">
                  <c:v>0.76100892735593573</c:v>
                </c:pt>
                <c:pt idx="24">
                  <c:v>0.76050283318166101</c:v>
                </c:pt>
                <c:pt idx="25">
                  <c:v>0.76009341844764722</c:v>
                </c:pt>
                <c:pt idx="26">
                  <c:v>0.75976931726986141</c:v>
                </c:pt>
                <c:pt idx="27">
                  <c:v>0.75952070654365289</c:v>
                </c:pt>
                <c:pt idx="28">
                  <c:v>0.75933905622730014</c:v>
                </c:pt>
                <c:pt idx="29">
                  <c:v>0.75921692659933815</c:v>
                </c:pt>
                <c:pt idx="30">
                  <c:v>0.75914780247095393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64-4FE6-B05E-6D1A1B3AE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828527"/>
        <c:axId val="699637375"/>
      </c:scatterChart>
      <c:valAx>
        <c:axId val="100082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Time to expiration</a:t>
                </a:r>
              </a:p>
            </c:rich>
          </c:tx>
          <c:layout>
            <c:manualLayout>
              <c:xMode val="edge"/>
              <c:yMode val="edge"/>
              <c:x val="0.36454012397386504"/>
              <c:y val="0.91727865002790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637375"/>
        <c:crosses val="autoZero"/>
        <c:crossBetween val="midCat"/>
      </c:valAx>
      <c:valAx>
        <c:axId val="69963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Delta</a:t>
                </a:r>
              </a:p>
            </c:rich>
          </c:tx>
          <c:layout>
            <c:manualLayout>
              <c:xMode val="edge"/>
              <c:yMode val="edge"/>
              <c:x val="2.0246640898214614E-2"/>
              <c:y val="0.361554477778420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828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6" fmlaLink="$D$6" horiz="1" max="1000" page="10" val="50"/>
</file>

<file path=xl/ctrlProps/ctrlProp2.xml><?xml version="1.0" encoding="utf-8"?>
<formControlPr xmlns="http://schemas.microsoft.com/office/spreadsheetml/2009/9/main" objectType="Scroll" dx="26" fmlaLink="$D$5" horiz="1" max="20" page="100"/>
</file>

<file path=xl/ctrlProps/ctrlProp3.xml><?xml version="1.0" encoding="utf-8"?>
<formControlPr xmlns="http://schemas.microsoft.com/office/spreadsheetml/2009/9/main" objectType="Scroll" dx="26" fmlaLink="$D$7" horiz="1" max="100" page="100" val="50"/>
</file>

<file path=xl/ctrlProps/ctrlProp4.xml><?xml version="1.0" encoding="utf-8"?>
<formControlPr xmlns="http://schemas.microsoft.com/office/spreadsheetml/2009/9/main" objectType="Scroll" dx="26" fmlaLink="$D$8" horiz="1" max="100" page="100" val="4"/>
</file>

<file path=xl/ctrlProps/ctrlProp5.xml><?xml version="1.0" encoding="utf-8"?>
<formControlPr xmlns="http://schemas.microsoft.com/office/spreadsheetml/2009/9/main" objectType="Scroll" dx="26" fmlaLink="$D$9" horiz="1" max="1" page="10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5</xdr:row>
          <xdr:rowOff>9525</xdr:rowOff>
        </xdr:from>
        <xdr:to>
          <xdr:col>2</xdr:col>
          <xdr:colOff>933450</xdr:colOff>
          <xdr:row>6</xdr:row>
          <xdr:rowOff>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4</xdr:row>
          <xdr:rowOff>9525</xdr:rowOff>
        </xdr:from>
        <xdr:to>
          <xdr:col>2</xdr:col>
          <xdr:colOff>933450</xdr:colOff>
          <xdr:row>5</xdr:row>
          <xdr:rowOff>0</xdr:rowOff>
        </xdr:to>
        <xdr:sp macro="" textlink="">
          <xdr:nvSpPr>
            <xdr:cNvPr id="1028" name="Scroll Ba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6</xdr:row>
          <xdr:rowOff>9525</xdr:rowOff>
        </xdr:from>
        <xdr:to>
          <xdr:col>2</xdr:col>
          <xdr:colOff>933450</xdr:colOff>
          <xdr:row>7</xdr:row>
          <xdr:rowOff>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7</xdr:row>
          <xdr:rowOff>9525</xdr:rowOff>
        </xdr:from>
        <xdr:to>
          <xdr:col>2</xdr:col>
          <xdr:colOff>933450</xdr:colOff>
          <xdr:row>8</xdr:row>
          <xdr:rowOff>0</xdr:rowOff>
        </xdr:to>
        <xdr:sp macro="" textlink="">
          <xdr:nvSpPr>
            <xdr:cNvPr id="1031" name="Scroll Ba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8</xdr:row>
          <xdr:rowOff>9525</xdr:rowOff>
        </xdr:from>
        <xdr:to>
          <xdr:col>2</xdr:col>
          <xdr:colOff>933450</xdr:colOff>
          <xdr:row>9</xdr:row>
          <xdr:rowOff>0</xdr:rowOff>
        </xdr:to>
        <xdr:sp macro="" textlink="">
          <xdr:nvSpPr>
            <xdr:cNvPr id="1032" name="Scroll Ba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125730</xdr:colOff>
      <xdr:row>2</xdr:row>
      <xdr:rowOff>26670</xdr:rowOff>
    </xdr:from>
    <xdr:to>
      <xdr:col>13</xdr:col>
      <xdr:colOff>552450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workbookViewId="0"/>
  </sheetViews>
  <sheetFormatPr defaultRowHeight="15" x14ac:dyDescent="0.25"/>
  <cols>
    <col min="1" max="1" width="71.140625" customWidth="1"/>
  </cols>
  <sheetData>
    <row r="1" spans="1:1" x14ac:dyDescent="0.25">
      <c r="A1" s="1" t="s">
        <v>0</v>
      </c>
    </row>
    <row r="2" spans="1:1" ht="105" x14ac:dyDescent="0.25">
      <c r="A2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77"/>
  <sheetViews>
    <sheetView tabSelected="1" workbookViewId="0">
      <selection activeCell="Q12" sqref="Q12"/>
    </sheetView>
  </sheetViews>
  <sheetFormatPr defaultRowHeight="15" x14ac:dyDescent="0.25"/>
  <cols>
    <col min="1" max="1" width="31" customWidth="1"/>
    <col min="2" max="2" width="12" bestFit="1" customWidth="1"/>
    <col min="3" max="3" width="14" customWidth="1"/>
  </cols>
  <sheetData>
    <row r="1" spans="1:4" ht="15.75" x14ac:dyDescent="0.25">
      <c r="A1" s="3" t="s">
        <v>19</v>
      </c>
    </row>
    <row r="3" spans="1:4" x14ac:dyDescent="0.25">
      <c r="A3" t="s">
        <v>20</v>
      </c>
      <c r="B3" s="14">
        <v>1</v>
      </c>
    </row>
    <row r="4" spans="1:4" x14ac:dyDescent="0.25">
      <c r="A4" t="s">
        <v>2</v>
      </c>
      <c r="B4" s="14">
        <v>0.5</v>
      </c>
    </row>
    <row r="5" spans="1:4" x14ac:dyDescent="0.25">
      <c r="A5" t="s">
        <v>14</v>
      </c>
      <c r="B5" s="5">
        <f>D5/100</f>
        <v>0.01</v>
      </c>
      <c r="D5">
        <v>1</v>
      </c>
    </row>
    <row r="6" spans="1:4" x14ac:dyDescent="0.25">
      <c r="A6" t="s">
        <v>3</v>
      </c>
      <c r="B6" s="12">
        <f>D6/100</f>
        <v>0.5</v>
      </c>
      <c r="D6">
        <v>50</v>
      </c>
    </row>
    <row r="7" spans="1:4" x14ac:dyDescent="0.25">
      <c r="A7" t="s">
        <v>1</v>
      </c>
      <c r="B7" s="4">
        <f>D7</f>
        <v>50</v>
      </c>
      <c r="D7">
        <v>50</v>
      </c>
    </row>
    <row r="8" spans="1:4" x14ac:dyDescent="0.25">
      <c r="A8" t="s">
        <v>4</v>
      </c>
      <c r="B8" s="5">
        <f>D8/100</f>
        <v>0.04</v>
      </c>
      <c r="D8">
        <v>4</v>
      </c>
    </row>
    <row r="9" spans="1:4" s="6" customFormat="1" x14ac:dyDescent="0.25">
      <c r="A9" s="6" t="s">
        <v>17</v>
      </c>
      <c r="B9" s="9">
        <f>D9</f>
        <v>1</v>
      </c>
      <c r="D9" s="6">
        <v>1</v>
      </c>
    </row>
    <row r="10" spans="1:4" s="6" customFormat="1" x14ac:dyDescent="0.25"/>
    <row r="11" spans="1:4" s="6" customFormat="1" x14ac:dyDescent="0.25">
      <c r="A11" s="13" t="s">
        <v>20</v>
      </c>
    </row>
    <row r="12" spans="1:4" s="6" customFormat="1" x14ac:dyDescent="0.25">
      <c r="A12" s="10" t="s">
        <v>21</v>
      </c>
      <c r="B12" s="14">
        <v>1.2</v>
      </c>
    </row>
    <row r="13" spans="1:4" s="6" customFormat="1" x14ac:dyDescent="0.25">
      <c r="A13" s="10" t="s">
        <v>22</v>
      </c>
      <c r="B13" s="14">
        <v>1</v>
      </c>
    </row>
    <row r="14" spans="1:4" s="6" customFormat="1" x14ac:dyDescent="0.25">
      <c r="A14" s="10" t="s">
        <v>23</v>
      </c>
      <c r="B14" s="14">
        <v>0.8</v>
      </c>
    </row>
    <row r="15" spans="1:4" s="6" customFormat="1" x14ac:dyDescent="0.25">
      <c r="A15" s="10"/>
    </row>
    <row r="16" spans="1:4" s="6" customFormat="1" x14ac:dyDescent="0.25"/>
    <row r="17" spans="1:14" s="6" customFormat="1" x14ac:dyDescent="0.25">
      <c r="A17" s="10" t="s">
        <v>24</v>
      </c>
      <c r="B17" s="14">
        <v>1E-8</v>
      </c>
    </row>
    <row r="18" spans="1:14" s="6" customFormat="1" x14ac:dyDescent="0.25">
      <c r="A18" s="10" t="s">
        <v>25</v>
      </c>
      <c r="B18" s="14">
        <v>0.06</v>
      </c>
    </row>
    <row r="19" spans="1:14" s="6" customFormat="1" x14ac:dyDescent="0.25"/>
    <row r="20" spans="1:14" s="6" customFormat="1" x14ac:dyDescent="0.25">
      <c r="A20" s="10" t="s">
        <v>26</v>
      </c>
      <c r="B20" s="11">
        <f>eqt*NdOne</f>
        <v>0.58382763228128542</v>
      </c>
    </row>
    <row r="21" spans="1:14" s="6" customFormat="1" x14ac:dyDescent="0.25">
      <c r="A21" s="10" t="s">
        <v>27</v>
      </c>
      <c r="B21" s="11">
        <f>eqt*(NdOne-1)</f>
        <v>-0.4111848469113969</v>
      </c>
    </row>
    <row r="22" spans="1:14" s="6" customFormat="1" x14ac:dyDescent="0.25"/>
    <row r="23" spans="1:14" s="6" customFormat="1" x14ac:dyDescent="0.25">
      <c r="A23" s="6" t="s">
        <v>28</v>
      </c>
      <c r="B23" s="11">
        <f>B3*S</f>
        <v>50</v>
      </c>
    </row>
    <row r="24" spans="1:14" s="6" customFormat="1" x14ac:dyDescent="0.25"/>
    <row r="25" spans="1:14" s="6" customFormat="1" x14ac:dyDescent="0.25"/>
    <row r="26" spans="1:14" s="6" customFormat="1" x14ac:dyDescent="0.25">
      <c r="H26" s="6" t="s">
        <v>30</v>
      </c>
      <c r="M26" s="6" t="s">
        <v>31</v>
      </c>
    </row>
    <row r="27" spans="1:14" s="6" customFormat="1" x14ac:dyDescent="0.25">
      <c r="A27" s="15" t="s">
        <v>29</v>
      </c>
      <c r="B27" s="17">
        <f>B12</f>
        <v>1.2</v>
      </c>
      <c r="C27" s="17">
        <f>B13</f>
        <v>1</v>
      </c>
      <c r="D27" s="17">
        <f>B14</f>
        <v>0.8</v>
      </c>
      <c r="F27" s="18">
        <f>B20</f>
        <v>0.58382763228128542</v>
      </c>
      <c r="G27" s="17">
        <f>B27</f>
        <v>1.2</v>
      </c>
      <c r="H27" s="17">
        <f t="shared" ref="H27:I27" si="0">C27</f>
        <v>1</v>
      </c>
      <c r="I27" s="17">
        <f t="shared" si="0"/>
        <v>0.8</v>
      </c>
      <c r="K27" s="18">
        <f>B21</f>
        <v>-0.4111848469113969</v>
      </c>
      <c r="L27" s="17">
        <f>B27</f>
        <v>1.2</v>
      </c>
      <c r="M27" s="17">
        <f t="shared" ref="M27:N27" si="1">C27</f>
        <v>1</v>
      </c>
      <c r="N27" s="17">
        <f t="shared" si="1"/>
        <v>0.8</v>
      </c>
    </row>
    <row r="28" spans="1:14" s="6" customFormat="1" x14ac:dyDescent="0.25">
      <c r="A28" s="16">
        <f>B17</f>
        <v>1E-8</v>
      </c>
      <c r="B28" s="16">
        <f>IF($B$9=1,G28,L28)</f>
        <v>0</v>
      </c>
      <c r="C28" s="16">
        <f t="shared" ref="C28:D28" si="2">IF($B$9=1,H28,M28)</f>
        <v>0.5000123671606892</v>
      </c>
      <c r="D28" s="16">
        <f t="shared" si="2"/>
        <v>0.99999999989999999</v>
      </c>
      <c r="F28" s="16">
        <f>A28</f>
        <v>1E-8</v>
      </c>
      <c r="G28" s="19">
        <f t="dataTable" ref="G28:I58" dt2D="1" dtr="1" r1="B3" r2="B4" ca="1"/>
        <v>0</v>
      </c>
      <c r="H28" s="19">
        <v>0.5000123671606892</v>
      </c>
      <c r="I28" s="19">
        <v>0.99999999989999999</v>
      </c>
      <c r="K28" s="16">
        <f>A28</f>
        <v>1E-8</v>
      </c>
      <c r="L28" s="16">
        <f t="dataTable" ref="L28:N58" dt2D="1" dtr="1" r1="B3" r2="B4"/>
        <v>-0.99999999989999999</v>
      </c>
      <c r="M28" s="16">
        <v>-0.49998763273931079</v>
      </c>
      <c r="N28" s="16">
        <v>0</v>
      </c>
    </row>
    <row r="29" spans="1:14" s="6" customFormat="1" x14ac:dyDescent="0.25">
      <c r="A29" s="16">
        <f>A28+$B$18</f>
        <v>6.0000009999999999E-2</v>
      </c>
      <c r="B29" s="16">
        <f t="shared" ref="B29:B58" si="3">IF($B$9=1,G29,L29)</f>
        <v>7.8822467115398809E-2</v>
      </c>
      <c r="C29" s="16">
        <f t="shared" ref="C29:C58" si="4">IF($B$9=1,H29,M29)</f>
        <v>0.52994620831450334</v>
      </c>
      <c r="D29" s="16">
        <f t="shared" ref="D29:D58" si="5">IF($B$9=1,I29,N29)</f>
        <v>0.9705624315441409</v>
      </c>
      <c r="F29" s="16">
        <f t="shared" ref="F29:F58" si="6">A29</f>
        <v>6.0000009999999999E-2</v>
      </c>
      <c r="G29" s="19">
        <v>7.8822467115398809E-2</v>
      </c>
      <c r="H29" s="19">
        <v>0.52994620831450334</v>
      </c>
      <c r="I29" s="19">
        <v>0.9705624315441409</v>
      </c>
      <c r="K29" s="16">
        <f t="shared" ref="K29:K58" si="7">A29</f>
        <v>6.0000009999999999E-2</v>
      </c>
      <c r="L29" s="16">
        <v>-0.92057771274866662</v>
      </c>
      <c r="M29" s="16">
        <v>-0.46945397154956203</v>
      </c>
      <c r="N29" s="16">
        <v>-2.8837748319924455E-2</v>
      </c>
    </row>
    <row r="30" spans="1:14" s="6" customFormat="1" x14ac:dyDescent="0.25">
      <c r="A30" s="16">
        <f t="shared" ref="A30:A58" si="8">A29+$B$18</f>
        <v>0.12000000999999999</v>
      </c>
      <c r="B30" s="16">
        <f t="shared" si="3"/>
        <v>0.17205984992308562</v>
      </c>
      <c r="C30" s="16">
        <f t="shared" si="4"/>
        <v>0.5421081573005152</v>
      </c>
      <c r="D30" s="16">
        <f t="shared" si="5"/>
        <v>0.91749696918394508</v>
      </c>
      <c r="F30" s="16">
        <f t="shared" si="6"/>
        <v>0.12000000999999999</v>
      </c>
      <c r="G30" s="19">
        <v>0.17205984992308562</v>
      </c>
      <c r="H30" s="19">
        <v>0.5421081573005152</v>
      </c>
      <c r="I30" s="19">
        <v>0.91749696918394508</v>
      </c>
      <c r="K30" s="16">
        <f t="shared" si="7"/>
        <v>0.12000000999999999</v>
      </c>
      <c r="L30" s="16">
        <v>-0.82674086968912075</v>
      </c>
      <c r="M30" s="16">
        <v>-0.45669256231169109</v>
      </c>
      <c r="N30" s="16">
        <v>-8.1303750428261226E-2</v>
      </c>
    </row>
    <row r="31" spans="1:14" s="6" customFormat="1" x14ac:dyDescent="0.25">
      <c r="A31" s="16">
        <f t="shared" si="8"/>
        <v>0.18000000999999999</v>
      </c>
      <c r="B31" s="16">
        <f t="shared" si="3"/>
        <v>0.23290244241296715</v>
      </c>
      <c r="C31" s="16">
        <f t="shared" si="4"/>
        <v>0.55132547486775441</v>
      </c>
      <c r="D31" s="16">
        <f t="shared" si="5"/>
        <v>0.88009513894058444</v>
      </c>
      <c r="F31" s="16">
        <f t="shared" si="6"/>
        <v>0.18000000999999999</v>
      </c>
      <c r="G31" s="19">
        <v>0.23290244241296715</v>
      </c>
      <c r="H31" s="19">
        <v>0.55132547486775441</v>
      </c>
      <c r="I31" s="19">
        <v>0.88009513894058444</v>
      </c>
      <c r="K31" s="16">
        <f t="shared" si="7"/>
        <v>0.18000000999999999</v>
      </c>
      <c r="L31" s="16">
        <v>-0.76529917651564983</v>
      </c>
      <c r="M31" s="16">
        <v>-0.44687614406086257</v>
      </c>
      <c r="N31" s="16">
        <v>-0.11810647998803264</v>
      </c>
    </row>
    <row r="32" spans="1:14" s="6" customFormat="1" x14ac:dyDescent="0.25">
      <c r="A32" s="16">
        <f t="shared" si="8"/>
        <v>0.24000000999999999</v>
      </c>
      <c r="B32" s="16">
        <f t="shared" si="3"/>
        <v>0.27610909477204088</v>
      </c>
      <c r="C32" s="16">
        <f t="shared" si="4"/>
        <v>0.55901138230701752</v>
      </c>
      <c r="D32" s="16">
        <f t="shared" si="5"/>
        <v>0.8540224590934401</v>
      </c>
      <c r="F32" s="16">
        <f t="shared" si="6"/>
        <v>0.24000000999999999</v>
      </c>
      <c r="G32" s="19">
        <v>0.27610909477204088</v>
      </c>
      <c r="H32" s="19">
        <v>0.55901138230701752</v>
      </c>
      <c r="I32" s="19">
        <v>0.8540224590934401</v>
      </c>
      <c r="K32" s="16">
        <f t="shared" si="7"/>
        <v>0.24000000999999999</v>
      </c>
      <c r="L32" s="16">
        <v>-0.72149378282558052</v>
      </c>
      <c r="M32" s="16">
        <v>-0.43859149529060398</v>
      </c>
      <c r="N32" s="16">
        <v>-0.14358041850418132</v>
      </c>
    </row>
    <row r="33" spans="1:14" s="6" customFormat="1" x14ac:dyDescent="0.25">
      <c r="A33" s="16">
        <f t="shared" si="8"/>
        <v>0.30000000999999998</v>
      </c>
      <c r="B33" s="16">
        <f t="shared" si="3"/>
        <v>0.30903627643862863</v>
      </c>
      <c r="C33" s="16">
        <f t="shared" si="4"/>
        <v>0.56571423441055801</v>
      </c>
      <c r="D33" s="16">
        <f t="shared" si="5"/>
        <v>0.83508046280230097</v>
      </c>
      <c r="F33" s="16">
        <f t="shared" si="6"/>
        <v>0.30000000999999998</v>
      </c>
      <c r="G33" s="19">
        <v>0.30903627643862863</v>
      </c>
      <c r="H33" s="19">
        <v>0.56571423441055801</v>
      </c>
      <c r="I33" s="19">
        <v>0.83508046280230097</v>
      </c>
      <c r="K33" s="16">
        <f t="shared" si="7"/>
        <v>0.30000000999999998</v>
      </c>
      <c r="L33" s="16">
        <v>-0.6879682189650439</v>
      </c>
      <c r="M33" s="16">
        <v>-0.43129026099311457</v>
      </c>
      <c r="N33" s="16">
        <v>-0.16192403260137156</v>
      </c>
    </row>
    <row r="34" spans="1:14" s="6" customFormat="1" x14ac:dyDescent="0.25">
      <c r="A34" s="16">
        <f t="shared" si="8"/>
        <v>0.36000000999999998</v>
      </c>
      <c r="B34" s="16">
        <f t="shared" si="3"/>
        <v>0.33539833551225828</v>
      </c>
      <c r="C34" s="16">
        <f t="shared" si="4"/>
        <v>0.57171573447952506</v>
      </c>
      <c r="D34" s="16">
        <f t="shared" si="5"/>
        <v>0.82080551478759689</v>
      </c>
      <c r="F34" s="16">
        <f t="shared" si="6"/>
        <v>0.36000000999999998</v>
      </c>
      <c r="G34" s="19">
        <v>0.33539833551225828</v>
      </c>
      <c r="H34" s="19">
        <v>0.57171573447952506</v>
      </c>
      <c r="I34" s="19">
        <v>0.82080551478759689</v>
      </c>
      <c r="K34" s="16">
        <f t="shared" si="7"/>
        <v>0.36000000999999998</v>
      </c>
      <c r="L34" s="16">
        <v>-0.66100813661909441</v>
      </c>
      <c r="M34" s="16">
        <v>-0.42469073765182763</v>
      </c>
      <c r="N34" s="16">
        <v>-0.17560095734375583</v>
      </c>
    </row>
    <row r="35" spans="1:14" s="6" customFormat="1" x14ac:dyDescent="0.25">
      <c r="A35" s="16">
        <f t="shared" si="8"/>
        <v>0.42000000999999998</v>
      </c>
      <c r="B35" s="16">
        <f t="shared" si="3"/>
        <v>0.35726442988356283</v>
      </c>
      <c r="C35" s="16">
        <f t="shared" si="4"/>
        <v>0.57718350632369586</v>
      </c>
      <c r="D35" s="16">
        <f t="shared" si="5"/>
        <v>0.8097351983615253</v>
      </c>
      <c r="F35" s="16">
        <f t="shared" si="6"/>
        <v>0.42000000999999998</v>
      </c>
      <c r="G35" s="19">
        <v>0.35726442988356283</v>
      </c>
      <c r="H35" s="19">
        <v>0.57718350632369586</v>
      </c>
      <c r="I35" s="19">
        <v>0.8097351983615253</v>
      </c>
      <c r="K35" s="16">
        <f t="shared" si="7"/>
        <v>0.42000000999999998</v>
      </c>
      <c r="L35" s="16">
        <v>-0.63854437768181072</v>
      </c>
      <c r="M35" s="16">
        <v>-0.41862530124167779</v>
      </c>
      <c r="N35" s="16">
        <v>-0.18607360920384836</v>
      </c>
    </row>
    <row r="36" spans="1:14" s="6" customFormat="1" x14ac:dyDescent="0.25">
      <c r="A36" s="16">
        <f t="shared" si="8"/>
        <v>0.48000000999999998</v>
      </c>
      <c r="B36" s="16">
        <f t="shared" si="3"/>
        <v>0.37588545926014805</v>
      </c>
      <c r="C36" s="16">
        <f t="shared" si="4"/>
        <v>0.58222694804527619</v>
      </c>
      <c r="D36" s="16">
        <f t="shared" si="5"/>
        <v>0.8009577628493606</v>
      </c>
      <c r="F36" s="16">
        <f t="shared" si="6"/>
        <v>0.48000000999999998</v>
      </c>
      <c r="G36" s="19">
        <v>0.37588545926014805</v>
      </c>
      <c r="H36" s="19">
        <v>0.58222694804527619</v>
      </c>
      <c r="I36" s="19">
        <v>0.8009577628493606</v>
      </c>
      <c r="K36" s="16">
        <f t="shared" si="7"/>
        <v>0.48000000999999998</v>
      </c>
      <c r="L36" s="16">
        <v>-0.61932604223042798</v>
      </c>
      <c r="M36" s="16">
        <v>-0.41298455344529988</v>
      </c>
      <c r="N36" s="16">
        <v>-0.1942537386412154</v>
      </c>
    </row>
    <row r="37" spans="1:14" s="6" customFormat="1" x14ac:dyDescent="0.25">
      <c r="A37" s="16">
        <f t="shared" si="8"/>
        <v>0.54000000999999997</v>
      </c>
      <c r="B37" s="16">
        <f t="shared" si="3"/>
        <v>0.39206748988797613</v>
      </c>
      <c r="C37" s="16">
        <f t="shared" si="4"/>
        <v>0.58692217464352625</v>
      </c>
      <c r="D37" s="16">
        <f t="shared" si="5"/>
        <v>0.7938770604484352</v>
      </c>
      <c r="F37" s="16">
        <f t="shared" si="6"/>
        <v>0.54000000999999997</v>
      </c>
      <c r="G37" s="19">
        <v>0.39206748988797613</v>
      </c>
      <c r="H37" s="19">
        <v>0.58692217464352625</v>
      </c>
      <c r="I37" s="19">
        <v>0.7938770604484352</v>
      </c>
      <c r="K37" s="16">
        <f t="shared" si="7"/>
        <v>0.54000000999999997</v>
      </c>
      <c r="L37" s="16">
        <v>-0.60254706380395362</v>
      </c>
      <c r="M37" s="16">
        <v>-0.40769237904840355</v>
      </c>
      <c r="N37" s="16">
        <v>-0.20073749324349452</v>
      </c>
    </row>
    <row r="38" spans="1:14" s="6" customFormat="1" x14ac:dyDescent="0.25">
      <c r="A38" s="16">
        <f t="shared" si="8"/>
        <v>0.60000001000000003</v>
      </c>
      <c r="B38" s="16">
        <f t="shared" si="3"/>
        <v>0.40635672377140031</v>
      </c>
      <c r="C38" s="16">
        <f t="shared" si="4"/>
        <v>0.59132469780209718</v>
      </c>
      <c r="D38" s="16">
        <f t="shared" si="5"/>
        <v>0.78808701179085749</v>
      </c>
      <c r="F38" s="16">
        <f t="shared" si="6"/>
        <v>0.60000001000000003</v>
      </c>
      <c r="G38" s="19">
        <v>0.40635672377140031</v>
      </c>
      <c r="H38" s="19">
        <v>0.59132469780209718</v>
      </c>
      <c r="I38" s="19">
        <v>0.78808701179085749</v>
      </c>
      <c r="K38" s="16">
        <f t="shared" si="7"/>
        <v>0.60000001000000003</v>
      </c>
      <c r="L38" s="16">
        <v>-0.58766124018313315</v>
      </c>
      <c r="M38" s="16">
        <v>-0.40269326615243634</v>
      </c>
      <c r="N38" s="16">
        <v>-0.20593095216367591</v>
      </c>
    </row>
    <row r="39" spans="1:14" s="6" customFormat="1" x14ac:dyDescent="0.25">
      <c r="A39" s="16">
        <f t="shared" si="8"/>
        <v>0.66000001000000008</v>
      </c>
      <c r="B39" s="16">
        <f t="shared" si="3"/>
        <v>0.41913852108597427</v>
      </c>
      <c r="C39" s="16">
        <f t="shared" si="4"/>
        <v>0.59547649484710874</v>
      </c>
      <c r="D39" s="16">
        <f t="shared" si="5"/>
        <v>0.7833013103014288</v>
      </c>
      <c r="F39" s="16">
        <f t="shared" si="6"/>
        <v>0.66000001000000008</v>
      </c>
      <c r="G39" s="19">
        <v>0.41913852108597427</v>
      </c>
      <c r="H39" s="19">
        <v>0.59547649484710874</v>
      </c>
      <c r="I39" s="19">
        <v>0.7833013103014288</v>
      </c>
      <c r="K39" s="16">
        <f t="shared" si="7"/>
        <v>0.66000001000000008</v>
      </c>
      <c r="L39" s="16">
        <v>-0.57428321097764068</v>
      </c>
      <c r="M39" s="16">
        <v>-0.39794523721650621</v>
      </c>
      <c r="N39" s="16">
        <v>-0.21012042176218612</v>
      </c>
    </row>
    <row r="40" spans="1:14" s="6" customFormat="1" x14ac:dyDescent="0.25">
      <c r="A40" s="16">
        <f t="shared" si="8"/>
        <v>0.72000001000000013</v>
      </c>
      <c r="B40" s="16">
        <f t="shared" si="3"/>
        <v>0.43069389449375639</v>
      </c>
      <c r="C40" s="16">
        <f t="shared" si="4"/>
        <v>0.59941023309868258</v>
      </c>
      <c r="D40" s="16">
        <f t="shared" si="5"/>
        <v>0.77931215001884135</v>
      </c>
      <c r="F40" s="16">
        <f t="shared" si="6"/>
        <v>0.72000001000000013</v>
      </c>
      <c r="G40" s="19">
        <v>0.43069389449375639</v>
      </c>
      <c r="H40" s="19">
        <v>0.59941023309868258</v>
      </c>
      <c r="I40" s="19">
        <v>0.77931215001884135</v>
      </c>
      <c r="K40" s="16">
        <f t="shared" si="7"/>
        <v>0.72000001000000013</v>
      </c>
      <c r="L40" s="16">
        <v>-0.56213196331077442</v>
      </c>
      <c r="M40" s="16">
        <v>-0.39341562470584818</v>
      </c>
      <c r="N40" s="16">
        <v>-0.2135137077856894</v>
      </c>
    </row>
    <row r="41" spans="1:14" s="6" customFormat="1" x14ac:dyDescent="0.25">
      <c r="A41" s="16">
        <f t="shared" si="8"/>
        <v>0.78000001000000019</v>
      </c>
      <c r="B41" s="16">
        <f t="shared" si="3"/>
        <v>0.44123347583031097</v>
      </c>
      <c r="C41" s="16">
        <f t="shared" si="4"/>
        <v>0.60315193527894828</v>
      </c>
      <c r="D41" s="16">
        <f t="shared" si="5"/>
        <v>0.77596494000289773</v>
      </c>
      <c r="F41" s="16">
        <f t="shared" si="6"/>
        <v>0.78000001000000019</v>
      </c>
      <c r="G41" s="19">
        <v>0.44123347583031097</v>
      </c>
      <c r="H41" s="19">
        <v>0.60315193527894828</v>
      </c>
      <c r="I41" s="19">
        <v>0.77596494000289773</v>
      </c>
      <c r="K41" s="16">
        <f t="shared" si="7"/>
        <v>0.78000001000000019</v>
      </c>
      <c r="L41" s="16">
        <v>-0.55099686513245516</v>
      </c>
      <c r="M41" s="16">
        <v>-0.3890784056838178</v>
      </c>
      <c r="N41" s="16">
        <v>-0.21626540095986832</v>
      </c>
    </row>
    <row r="42" spans="1:14" s="6" customFormat="1" x14ac:dyDescent="0.25">
      <c r="A42" s="16">
        <f t="shared" si="8"/>
        <v>0.84000001000000024</v>
      </c>
      <c r="B42" s="16">
        <f t="shared" si="3"/>
        <v>0.45091885171736268</v>
      </c>
      <c r="C42" s="16">
        <f t="shared" si="4"/>
        <v>0.60672273651885122</v>
      </c>
      <c r="D42" s="16">
        <f t="shared" si="5"/>
        <v>0.7731422247636407</v>
      </c>
      <c r="F42" s="16">
        <f t="shared" si="6"/>
        <v>0.84000001000000024</v>
      </c>
      <c r="G42" s="19">
        <v>0.45091885171736268</v>
      </c>
      <c r="H42" s="19">
        <v>0.60672273651885122</v>
      </c>
      <c r="I42" s="19">
        <v>0.7731422247636407</v>
      </c>
      <c r="K42" s="16">
        <f t="shared" si="7"/>
        <v>0.84000001000000024</v>
      </c>
      <c r="L42" s="16">
        <v>-0.54071632960657223</v>
      </c>
      <c r="M42" s="16">
        <v>-0.38491244480508363</v>
      </c>
      <c r="N42" s="16">
        <v>-0.21849295656029422</v>
      </c>
    </row>
    <row r="43" spans="1:14" s="6" customFormat="1" x14ac:dyDescent="0.25">
      <c r="A43" s="16">
        <f t="shared" si="8"/>
        <v>0.90000001000000029</v>
      </c>
      <c r="B43" s="16">
        <f t="shared" si="3"/>
        <v>0.45987647003375748</v>
      </c>
      <c r="C43" s="16">
        <f t="shared" si="4"/>
        <v>0.61014008506912254</v>
      </c>
      <c r="D43" s="16">
        <f t="shared" si="5"/>
        <v>0.7707531215277833</v>
      </c>
      <c r="F43" s="16">
        <f t="shared" si="6"/>
        <v>0.90000001000000029</v>
      </c>
      <c r="G43" s="19">
        <v>0.45987647003375748</v>
      </c>
      <c r="H43" s="19">
        <v>0.61014008506912254</v>
      </c>
      <c r="I43" s="19">
        <v>0.7707531215277833</v>
      </c>
      <c r="K43" s="16">
        <f t="shared" si="7"/>
        <v>0.90000001000000029</v>
      </c>
      <c r="L43" s="16">
        <v>-0.53116390864002205</v>
      </c>
      <c r="M43" s="16">
        <v>-0.3809002936046571</v>
      </c>
      <c r="N43" s="16">
        <v>-0.22028725714599631</v>
      </c>
    </row>
    <row r="44" spans="1:14" s="6" customFormat="1" x14ac:dyDescent="0.25">
      <c r="A44" s="16">
        <f t="shared" si="8"/>
        <v>0.96000001000000035</v>
      </c>
      <c r="B44" s="16">
        <f t="shared" si="3"/>
        <v>0.46820699535259541</v>
      </c>
      <c r="C44" s="16">
        <f t="shared" si="4"/>
        <v>0.61341858803432103</v>
      </c>
      <c r="D44" s="16">
        <f t="shared" si="5"/>
        <v>0.76872618199604204</v>
      </c>
      <c r="F44" s="16">
        <f t="shared" si="6"/>
        <v>0.96000001000000035</v>
      </c>
      <c r="G44" s="19">
        <v>0.46820699535259541</v>
      </c>
      <c r="H44" s="19">
        <v>0.61341858803432103</v>
      </c>
      <c r="I44" s="19">
        <v>0.76872618199604204</v>
      </c>
      <c r="K44" s="16">
        <f t="shared" si="7"/>
        <v>0.96000001000000035</v>
      </c>
      <c r="L44" s="16">
        <v>-0.52223893744557603</v>
      </c>
      <c r="M44" s="16">
        <v>-0.37702734476385036</v>
      </c>
      <c r="N44" s="16">
        <v>-0.22171975080212933</v>
      </c>
    </row>
    <row r="45" spans="1:14" s="6" customFormat="1" x14ac:dyDescent="0.25">
      <c r="A45" s="16">
        <f t="shared" si="8"/>
        <v>1.0200000100000004</v>
      </c>
      <c r="B45" s="16">
        <f t="shared" si="3"/>
        <v>0.47599177716736929</v>
      </c>
      <c r="C45" s="16">
        <f t="shared" si="4"/>
        <v>0.61657062260560092</v>
      </c>
      <c r="D45" s="16">
        <f t="shared" si="5"/>
        <v>0.76700444681744517</v>
      </c>
      <c r="F45" s="16">
        <f t="shared" si="6"/>
        <v>1.0200000100000004</v>
      </c>
      <c r="G45" s="19">
        <v>0.47599177716736929</v>
      </c>
      <c r="H45" s="19">
        <v>0.61657062260560092</v>
      </c>
      <c r="I45" s="19">
        <v>0.76700444681744517</v>
      </c>
      <c r="K45" s="16">
        <f t="shared" si="7"/>
        <v>1.0200000100000004</v>
      </c>
      <c r="L45" s="16">
        <v>-0.51386006631574044</v>
      </c>
      <c r="M45" s="16">
        <v>-0.37328122087750876</v>
      </c>
      <c r="N45" s="16">
        <v>-0.2228473966656645</v>
      </c>
    </row>
    <row r="46" spans="1:14" s="6" customFormat="1" x14ac:dyDescent="0.25">
      <c r="A46" s="16">
        <f t="shared" si="8"/>
        <v>1.0800000100000005</v>
      </c>
      <c r="B46" s="16">
        <f t="shared" si="3"/>
        <v>0.48329742993407365</v>
      </c>
      <c r="C46" s="16">
        <f t="shared" si="4"/>
        <v>0.61960678772308286</v>
      </c>
      <c r="D46" s="16">
        <f t="shared" si="5"/>
        <v>0.76554194313133517</v>
      </c>
      <c r="F46" s="16">
        <f t="shared" si="6"/>
        <v>1.0800000100000005</v>
      </c>
      <c r="G46" s="19">
        <v>0.48329742993407365</v>
      </c>
      <c r="H46" s="19">
        <v>0.61960678772308286</v>
      </c>
      <c r="I46" s="19">
        <v>0.76554194313133517</v>
      </c>
      <c r="K46" s="16">
        <f t="shared" si="7"/>
        <v>1.0800000100000005</v>
      </c>
      <c r="L46" s="16">
        <v>-0.5059606805806488</v>
      </c>
      <c r="M46" s="16">
        <v>-0.36965132279163954</v>
      </c>
      <c r="N46" s="16">
        <v>-0.2237161673833872</v>
      </c>
    </row>
    <row r="47" spans="1:14" s="6" customFormat="1" x14ac:dyDescent="0.25">
      <c r="A47" s="16">
        <f t="shared" si="8"/>
        <v>1.1400000100000005</v>
      </c>
      <c r="B47" s="16">
        <f t="shared" si="3"/>
        <v>0.49017914495576714</v>
      </c>
      <c r="C47" s="16">
        <f t="shared" si="4"/>
        <v>0.62253624433853683</v>
      </c>
      <c r="D47" s="16">
        <f t="shared" si="5"/>
        <v>0.7643011552419825</v>
      </c>
      <c r="F47" s="16">
        <f t="shared" si="6"/>
        <v>1.1400000100000005</v>
      </c>
      <c r="G47" s="19">
        <v>0.49017914495576714</v>
      </c>
      <c r="H47" s="19">
        <v>0.62253624433853683</v>
      </c>
      <c r="I47" s="19">
        <v>0.7643011552419825</v>
      </c>
      <c r="K47" s="16">
        <f t="shared" si="7"/>
        <v>1.1400000100000005</v>
      </c>
      <c r="L47" s="16">
        <v>-0.49848558872349824</v>
      </c>
      <c r="M47" s="16">
        <v>-0.36612848934072861</v>
      </c>
      <c r="N47" s="16">
        <v>-0.224363578437283</v>
      </c>
    </row>
    <row r="48" spans="1:14" s="6" customFormat="1" x14ac:dyDescent="0.25">
      <c r="A48" s="16">
        <f t="shared" si="8"/>
        <v>1.2000000100000006</v>
      </c>
      <c r="B48" s="16">
        <f t="shared" si="3"/>
        <v>0.49668313027151217</v>
      </c>
      <c r="C48" s="16">
        <f t="shared" si="4"/>
        <v>0.62536697614705061</v>
      </c>
      <c r="D48" s="16">
        <f t="shared" si="5"/>
        <v>0.76325116594697773</v>
      </c>
      <c r="F48" s="16">
        <f t="shared" si="6"/>
        <v>1.2000000100000006</v>
      </c>
      <c r="G48" s="19">
        <v>0.49668313027151217</v>
      </c>
      <c r="H48" s="19">
        <v>0.62536697614705061</v>
      </c>
      <c r="I48" s="19">
        <v>0.76325116594697773</v>
      </c>
      <c r="K48" s="16">
        <f t="shared" si="7"/>
        <v>1.2000000100000006</v>
      </c>
      <c r="L48" s="16">
        <v>-0.49138858249161116</v>
      </c>
      <c r="M48" s="16">
        <v>-0.36270473661607272</v>
      </c>
      <c r="N48" s="16">
        <v>-0.22482054681614555</v>
      </c>
    </row>
    <row r="49" spans="1:14" s="6" customFormat="1" x14ac:dyDescent="0.25">
      <c r="A49" s="16">
        <f t="shared" si="8"/>
        <v>1.2600000100000006</v>
      </c>
      <c r="B49" s="16">
        <f t="shared" si="3"/>
        <v>0.50284843828085146</v>
      </c>
      <c r="C49" s="16">
        <f t="shared" si="4"/>
        <v>0.62810599240797804</v>
      </c>
      <c r="D49" s="16">
        <f t="shared" si="5"/>
        <v>0.7623662691583285</v>
      </c>
      <c r="F49" s="16">
        <f t="shared" si="6"/>
        <v>1.2600000100000006</v>
      </c>
      <c r="G49" s="19">
        <v>0.50284843828085146</v>
      </c>
      <c r="H49" s="19">
        <v>0.62810599240797804</v>
      </c>
      <c r="I49" s="19">
        <v>0.7623662691583285</v>
      </c>
      <c r="K49" s="16">
        <f t="shared" si="7"/>
        <v>1.2600000100000006</v>
      </c>
      <c r="L49" s="16">
        <v>-0.48463060927195706</v>
      </c>
      <c r="M49" s="16">
        <v>-0.35937305514483053</v>
      </c>
      <c r="N49" s="16">
        <v>-0.22511277839448013</v>
      </c>
    </row>
    <row r="50" spans="1:14" s="6" customFormat="1" x14ac:dyDescent="0.25">
      <c r="A50" s="16">
        <f t="shared" si="8"/>
        <v>1.3200000100000007</v>
      </c>
      <c r="B50" s="16">
        <f t="shared" si="3"/>
        <v>0.50870835534674741</v>
      </c>
      <c r="C50" s="16">
        <f t="shared" si="4"/>
        <v>0.6307594878522722</v>
      </c>
      <c r="D50" s="16">
        <f t="shared" si="5"/>
        <v>0.76162491958705936</v>
      </c>
      <c r="F50" s="16">
        <f t="shared" si="6"/>
        <v>1.3200000100000007</v>
      </c>
      <c r="G50" s="19">
        <v>0.50870835534674741</v>
      </c>
      <c r="H50" s="19">
        <v>0.6307594878522722</v>
      </c>
      <c r="I50" s="19">
        <v>0.76162491958705936</v>
      </c>
      <c r="K50" s="16">
        <f t="shared" si="7"/>
        <v>1.3200000100000007</v>
      </c>
      <c r="L50" s="16">
        <v>-0.47817838248821404</v>
      </c>
      <c r="M50" s="16">
        <v>-0.3561272499826893</v>
      </c>
      <c r="N50" s="16">
        <v>-0.22526181824790217</v>
      </c>
    </row>
    <row r="51" spans="1:14" s="6" customFormat="1" x14ac:dyDescent="0.25">
      <c r="A51" s="16">
        <f t="shared" si="8"/>
        <v>1.3800000100000007</v>
      </c>
      <c r="B51" s="16">
        <f t="shared" si="3"/>
        <v>0.51429147270492226</v>
      </c>
      <c r="C51" s="16">
        <f t="shared" si="4"/>
        <v>0.6333329702868935</v>
      </c>
      <c r="D51" s="16">
        <f t="shared" si="5"/>
        <v>0.76100892735593573</v>
      </c>
      <c r="F51" s="16">
        <f t="shared" si="6"/>
        <v>1.3800000100000007</v>
      </c>
      <c r="G51" s="19">
        <v>0.51429147270492226</v>
      </c>
      <c r="H51" s="19">
        <v>0.6333329702868935</v>
      </c>
      <c r="I51" s="19">
        <v>0.76100892735593573</v>
      </c>
      <c r="K51" s="16">
        <f t="shared" si="7"/>
        <v>1.3800000100000007</v>
      </c>
      <c r="L51" s="16">
        <v>-0.47200331069142842</v>
      </c>
      <c r="M51" s="16">
        <v>-0.35296181310945712</v>
      </c>
      <c r="N51" s="16">
        <v>-0.22528585604041493</v>
      </c>
    </row>
    <row r="52" spans="1:14" s="6" customFormat="1" x14ac:dyDescent="0.25">
      <c r="A52" s="16">
        <f t="shared" si="8"/>
        <v>1.4400000100000008</v>
      </c>
      <c r="B52" s="16">
        <f t="shared" si="3"/>
        <v>0.51962252193462521</v>
      </c>
      <c r="C52" s="16">
        <f t="shared" si="4"/>
        <v>0.63583136353783298</v>
      </c>
      <c r="D52" s="16">
        <f t="shared" si="5"/>
        <v>0.76050283318166101</v>
      </c>
      <c r="F52" s="16">
        <f t="shared" si="6"/>
        <v>1.4400000100000008</v>
      </c>
      <c r="G52" s="19">
        <v>0.51962252193462521</v>
      </c>
      <c r="H52" s="19">
        <v>0.63583136353783298</v>
      </c>
      <c r="I52" s="19">
        <v>0.76050283318166101</v>
      </c>
      <c r="K52" s="16">
        <f t="shared" si="7"/>
        <v>1.4400000100000008</v>
      </c>
      <c r="L52" s="16">
        <v>-0.46608066208924748</v>
      </c>
      <c r="M52" s="16">
        <v>-0.34987182048603971</v>
      </c>
      <c r="N52" s="16">
        <v>-0.22520035084221168</v>
      </c>
    </row>
    <row r="53" spans="1:14" s="6" customFormat="1" x14ac:dyDescent="0.25">
      <c r="A53" s="16">
        <f t="shared" si="8"/>
        <v>1.5000000100000008</v>
      </c>
      <c r="B53" s="16">
        <f t="shared" si="3"/>
        <v>0.52472303406636767</v>
      </c>
      <c r="C53" s="16">
        <f t="shared" si="4"/>
        <v>0.63825909132365921</v>
      </c>
      <c r="D53" s="16">
        <f t="shared" si="5"/>
        <v>0.76009341844764722</v>
      </c>
      <c r="F53" s="16">
        <f t="shared" si="6"/>
        <v>1.5000000100000008</v>
      </c>
      <c r="G53" s="19">
        <v>0.52472303406636767</v>
      </c>
      <c r="H53" s="19">
        <v>0.63825909132365921</v>
      </c>
      <c r="I53" s="19">
        <v>0.76009341844764722</v>
      </c>
      <c r="K53" s="16">
        <f t="shared" si="7"/>
        <v>1.5000000100000008</v>
      </c>
      <c r="L53" s="16">
        <v>-0.46038890543818378</v>
      </c>
      <c r="M53" s="16">
        <v>-0.34685284818089218</v>
      </c>
      <c r="N53" s="16">
        <v>-0.22501852105690429</v>
      </c>
    </row>
    <row r="54" spans="1:14" s="6" customFormat="1" x14ac:dyDescent="0.25">
      <c r="A54" s="16">
        <f t="shared" si="8"/>
        <v>1.5600000100000009</v>
      </c>
      <c r="B54" s="16">
        <f t="shared" si="3"/>
        <v>0.52961186489446044</v>
      </c>
      <c r="C54" s="16">
        <f t="shared" si="4"/>
        <v>0.64062014621135477</v>
      </c>
      <c r="D54" s="16">
        <f t="shared" si="5"/>
        <v>0.75976931726986141</v>
      </c>
      <c r="F54" s="16">
        <f t="shared" si="6"/>
        <v>1.5600000100000009</v>
      </c>
      <c r="G54" s="19">
        <v>0.52961186489446044</v>
      </c>
      <c r="H54" s="19">
        <v>0.64062014621135477</v>
      </c>
      <c r="I54" s="19">
        <v>0.75976931726986141</v>
      </c>
      <c r="K54" s="16">
        <f t="shared" si="7"/>
        <v>1.5600000100000009</v>
      </c>
      <c r="L54" s="16">
        <v>-0.45490918473107861</v>
      </c>
      <c r="M54" s="16">
        <v>-0.34390090341418433</v>
      </c>
      <c r="N54" s="16">
        <v>-0.22475173235567766</v>
      </c>
    </row>
    <row r="55" spans="1:14" s="6" customFormat="1" x14ac:dyDescent="0.25">
      <c r="A55" s="16">
        <f t="shared" si="8"/>
        <v>1.6200000100000009</v>
      </c>
      <c r="B55" s="16">
        <f t="shared" si="3"/>
        <v>0.5343056176017128</v>
      </c>
      <c r="C55" s="16">
        <f t="shared" si="4"/>
        <v>0.64291814677789461</v>
      </c>
      <c r="D55" s="16">
        <f t="shared" si="5"/>
        <v>0.75952070654365289</v>
      </c>
      <c r="F55" s="16">
        <f t="shared" si="6"/>
        <v>1.6200000100000009</v>
      </c>
      <c r="G55" s="19">
        <v>0.5343056176017128</v>
      </c>
      <c r="H55" s="19">
        <v>0.64291814677789461</v>
      </c>
      <c r="I55" s="19">
        <v>0.75952070654365289</v>
      </c>
      <c r="K55" s="16">
        <f t="shared" si="7"/>
        <v>1.6200000100000009</v>
      </c>
      <c r="L55" s="16">
        <v>-0.4496248965724024</v>
      </c>
      <c r="M55" s="16">
        <v>-0.34101236739622059</v>
      </c>
      <c r="N55" s="16">
        <v>-0.22440980763046234</v>
      </c>
    </row>
    <row r="56" spans="1:14" s="6" customFormat="1" x14ac:dyDescent="0.25">
      <c r="A56" s="16">
        <f t="shared" si="8"/>
        <v>1.680000010000001</v>
      </c>
      <c r="B56" s="16">
        <f t="shared" si="3"/>
        <v>0.53881898572414899</v>
      </c>
      <c r="C56" s="16">
        <f t="shared" si="4"/>
        <v>0.64515638535594289</v>
      </c>
      <c r="D56" s="16">
        <f t="shared" si="5"/>
        <v>0.75933905622730014</v>
      </c>
      <c r="F56" s="16">
        <f t="shared" si="6"/>
        <v>1.680000010000001</v>
      </c>
      <c r="G56" s="19">
        <v>0.53881898572414899</v>
      </c>
      <c r="H56" s="19">
        <v>0.64515638535594289</v>
      </c>
      <c r="I56" s="19">
        <v>0.75933905622730014</v>
      </c>
      <c r="K56" s="16">
        <f t="shared" si="7"/>
        <v>1.680000010000001</v>
      </c>
      <c r="L56" s="16">
        <v>-0.44452134721353814</v>
      </c>
      <c r="M56" s="16">
        <v>-0.33818394758174436</v>
      </c>
      <c r="N56" s="16">
        <v>-0.22400127671038703</v>
      </c>
    </row>
    <row r="57" spans="1:14" s="6" customFormat="1" x14ac:dyDescent="0.25">
      <c r="A57" s="16">
        <f t="shared" si="8"/>
        <v>1.740000010000001</v>
      </c>
      <c r="B57" s="16">
        <f t="shared" si="3"/>
        <v>0.54316503370664881</v>
      </c>
      <c r="C57" s="16">
        <f t="shared" si="4"/>
        <v>0.64733786819486205</v>
      </c>
      <c r="D57" s="16">
        <f t="shared" si="5"/>
        <v>0.75921692659933815</v>
      </c>
      <c r="F57" s="16">
        <f t="shared" si="6"/>
        <v>1.740000010000001</v>
      </c>
      <c r="G57" s="19">
        <v>0.54316503370664881</v>
      </c>
      <c r="H57" s="19">
        <v>0.64733786819486205</v>
      </c>
      <c r="I57" s="19">
        <v>0.75921692659933815</v>
      </c>
      <c r="K57" s="16">
        <f t="shared" si="7"/>
        <v>1.740000010000001</v>
      </c>
      <c r="L57" s="16">
        <v>-0.43958547199714065</v>
      </c>
      <c r="M57" s="16">
        <v>-0.33541263750892747</v>
      </c>
      <c r="N57" s="16">
        <v>-0.2235335791044514</v>
      </c>
    </row>
    <row r="58" spans="1:14" s="6" customFormat="1" x14ac:dyDescent="0.25">
      <c r="A58" s="16">
        <f t="shared" si="8"/>
        <v>1.8000000100000011</v>
      </c>
      <c r="B58" s="16">
        <f t="shared" si="3"/>
        <v>0.54735542811568794</v>
      </c>
      <c r="C58" s="16">
        <f t="shared" si="4"/>
        <v>0.64946534946142542</v>
      </c>
      <c r="D58" s="16">
        <f t="shared" si="5"/>
        <v>0.75914780247095393</v>
      </c>
      <c r="F58" s="16">
        <f t="shared" si="6"/>
        <v>1.8000000100000011</v>
      </c>
      <c r="G58" s="19">
        <v>0.54735542811568794</v>
      </c>
      <c r="H58" s="19">
        <v>0.64946534946142542</v>
      </c>
      <c r="I58" s="19">
        <v>0.75914780247095393</v>
      </c>
      <c r="K58" s="16">
        <f t="shared" si="7"/>
        <v>1.8000000100000011</v>
      </c>
      <c r="L58" s="16">
        <v>-0.43480560414439662</v>
      </c>
      <c r="M58" s="16">
        <v>-0.33269568279865919</v>
      </c>
      <c r="N58" s="16">
        <v>-0.22301322978913066</v>
      </c>
    </row>
    <row r="59" spans="1:14" s="6" customFormat="1" x14ac:dyDescent="0.25"/>
    <row r="60" spans="1:14" s="6" customFormat="1" x14ac:dyDescent="0.25"/>
    <row r="61" spans="1:14" s="6" customFormat="1" x14ac:dyDescent="0.25">
      <c r="A61" s="7" t="s">
        <v>5</v>
      </c>
    </row>
    <row r="62" spans="1:14" s="6" customFormat="1" x14ac:dyDescent="0.25">
      <c r="A62" s="6" t="s">
        <v>6</v>
      </c>
      <c r="B62" s="8">
        <f>EXP(-rr*T)</f>
        <v>0.98019867330675525</v>
      </c>
    </row>
    <row r="63" spans="1:14" s="6" customFormat="1" x14ac:dyDescent="0.25">
      <c r="A63" s="6" t="s">
        <v>7</v>
      </c>
      <c r="B63" s="8">
        <f>EXP(-q*T)</f>
        <v>0.99501247919268232</v>
      </c>
    </row>
    <row r="64" spans="1:14" s="6" customFormat="1" x14ac:dyDescent="0.25">
      <c r="A64" s="6" t="s">
        <v>15</v>
      </c>
      <c r="B64" s="8">
        <f>(rr-q+0.5*V^2)</f>
        <v>0.155</v>
      </c>
    </row>
    <row r="65" spans="1:2" s="6" customFormat="1" x14ac:dyDescent="0.25"/>
    <row r="66" spans="1:2" s="6" customFormat="1" x14ac:dyDescent="0.25">
      <c r="A66" s="6" t="s">
        <v>16</v>
      </c>
      <c r="B66" s="8">
        <f>(LN(S/K)+(rr-q+V^2/2)*T)/(V*SQRT(T))</f>
        <v>0.21920310216782971</v>
      </c>
    </row>
    <row r="67" spans="1:2" s="6" customFormat="1" x14ac:dyDescent="0.25">
      <c r="A67" s="6" t="s">
        <v>8</v>
      </c>
      <c r="B67" s="8">
        <f>_xlfn.NORM.DIST(B66,0,1,TRUE)</f>
        <v>0.5867540804663901</v>
      </c>
    </row>
    <row r="68" spans="1:2" s="6" customFormat="1" x14ac:dyDescent="0.25">
      <c r="A68" s="6" t="s">
        <v>9</v>
      </c>
      <c r="B68" s="8">
        <f>1-B67</f>
        <v>0.4132459195336099</v>
      </c>
    </row>
    <row r="69" spans="1:2" s="6" customFormat="1" x14ac:dyDescent="0.25"/>
    <row r="70" spans="1:2" s="6" customFormat="1" x14ac:dyDescent="0.25">
      <c r="A70" s="6" t="s">
        <v>10</v>
      </c>
      <c r="B70" s="8">
        <f>B66-V*SQRT(T)</f>
        <v>-0.13435028842544408</v>
      </c>
    </row>
    <row r="71" spans="1:2" s="6" customFormat="1" x14ac:dyDescent="0.25">
      <c r="A71" s="6" t="s">
        <v>11</v>
      </c>
      <c r="B71" s="8">
        <f>_xlfn.NORM.DIST(B70,0,1,TRUE)</f>
        <v>0.44656279462165499</v>
      </c>
    </row>
    <row r="72" spans="1:2" s="6" customFormat="1" x14ac:dyDescent="0.25">
      <c r="A72" s="6" t="s">
        <v>12</v>
      </c>
      <c r="B72" s="8">
        <f>1-B71</f>
        <v>0.55343720537834495</v>
      </c>
    </row>
    <row r="73" spans="1:2" s="6" customFormat="1" x14ac:dyDescent="0.25"/>
    <row r="74" spans="1:2" s="6" customFormat="1" x14ac:dyDescent="0.25">
      <c r="A74" s="6" t="s">
        <v>13</v>
      </c>
      <c r="B74" s="6">
        <f>EXP(-(dOne^2)/2)/(2*PI())^0.5</f>
        <v>0.38947191045467927</v>
      </c>
    </row>
    <row r="75" spans="1:2" s="6" customFormat="1" x14ac:dyDescent="0.25"/>
    <row r="76" spans="1:2" s="6" customFormat="1" x14ac:dyDescent="0.25"/>
    <row r="77" spans="1:2" s="6" customFormat="1" x14ac:dyDescent="0.25"/>
  </sheetData>
  <dataValidations count="1">
    <dataValidation operator="greaterThan" allowBlank="1" showInputMessage="1" showErrorMessage="1" sqref="B3:B5"/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Scroll Bar 3">
              <controlPr defaultSize="0" autoPict="0">
                <anchor moveWithCells="1">
                  <from>
                    <xdr:col>2</xdr:col>
                    <xdr:colOff>19050</xdr:colOff>
                    <xdr:row>5</xdr:row>
                    <xdr:rowOff>9525</xdr:rowOff>
                  </from>
                  <to>
                    <xdr:col>2</xdr:col>
                    <xdr:colOff>933450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Scroll Bar 4">
              <controlPr defaultSize="0" autoPict="0">
                <anchor moveWithCells="1">
                  <from>
                    <xdr:col>2</xdr:col>
                    <xdr:colOff>9525</xdr:colOff>
                    <xdr:row>4</xdr:row>
                    <xdr:rowOff>9525</xdr:rowOff>
                  </from>
                  <to>
                    <xdr:col>2</xdr:col>
                    <xdr:colOff>933450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Scroll Bar 6">
              <controlPr defaultSize="0" autoPict="0">
                <anchor moveWithCells="1">
                  <from>
                    <xdr:col>2</xdr:col>
                    <xdr:colOff>9525</xdr:colOff>
                    <xdr:row>6</xdr:row>
                    <xdr:rowOff>9525</xdr:rowOff>
                  </from>
                  <to>
                    <xdr:col>2</xdr:col>
                    <xdr:colOff>933450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Scroll Bar 7">
              <controlPr defaultSize="0" autoPict="0">
                <anchor moveWithCells="1">
                  <from>
                    <xdr:col>2</xdr:col>
                    <xdr:colOff>9525</xdr:colOff>
                    <xdr:row>7</xdr:row>
                    <xdr:rowOff>9525</xdr:rowOff>
                  </from>
                  <to>
                    <xdr:col>2</xdr:col>
                    <xdr:colOff>933450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Scroll Bar 8">
              <controlPr defaultSize="0" autoPict="0">
                <anchor moveWithCells="1">
                  <from>
                    <xdr:col>2</xdr:col>
                    <xdr:colOff>9525</xdr:colOff>
                    <xdr:row>8</xdr:row>
                    <xdr:rowOff>9525</xdr:rowOff>
                  </from>
                  <to>
                    <xdr:col>2</xdr:col>
                    <xdr:colOff>933450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Introduction</vt:lpstr>
      <vt:lpstr>Sheet7</vt:lpstr>
      <vt:lpstr>dOne</vt:lpstr>
      <vt:lpstr>dTwo</vt:lpstr>
      <vt:lpstr>eqt</vt:lpstr>
      <vt:lpstr>ert</vt:lpstr>
      <vt:lpstr>K</vt:lpstr>
      <vt:lpstr>NdOne</vt:lpstr>
      <vt:lpstr>NdTwo</vt:lpstr>
      <vt:lpstr>NmdOne</vt:lpstr>
      <vt:lpstr>NmdTwo</vt:lpstr>
      <vt:lpstr>NpdOne</vt:lpstr>
      <vt:lpstr>q</vt:lpstr>
      <vt:lpstr>radj</vt:lpstr>
      <vt:lpstr>rr</vt:lpstr>
      <vt:lpstr>S</vt:lpstr>
      <vt:lpstr>T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2019-10-25T09:07:46Z</dcterms:modified>
</cp:coreProperties>
</file>