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3B0D36B-6115-4E0C-B51C-BE31A60826EA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The Problem" sheetId="2" r:id="rId1"/>
    <sheet name="IS &amp; BS" sheetId="1" r:id="rId2"/>
    <sheet name="C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3" i="3" l="1"/>
  <c r="E33" i="3"/>
  <c r="D34" i="3"/>
  <c r="D35" i="3" s="1"/>
  <c r="E34" i="3"/>
  <c r="E35" i="3" s="1"/>
  <c r="C35" i="3"/>
  <c r="C34" i="3"/>
  <c r="C33" i="3"/>
  <c r="D30" i="3"/>
  <c r="E30" i="3"/>
  <c r="C30" i="3"/>
  <c r="D27" i="3"/>
  <c r="E27" i="3"/>
  <c r="C27" i="3"/>
  <c r="D26" i="3"/>
  <c r="E26" i="3"/>
  <c r="C26" i="3"/>
  <c r="D25" i="3"/>
  <c r="E25" i="3"/>
  <c r="C25" i="3"/>
  <c r="D24" i="3"/>
  <c r="D28" i="3" s="1"/>
  <c r="E24" i="3"/>
  <c r="E28" i="3" s="1"/>
  <c r="C24" i="3"/>
  <c r="C28" i="3" s="1"/>
  <c r="D21" i="3"/>
  <c r="D19" i="3"/>
  <c r="E19" i="3"/>
  <c r="E21" i="3" s="1"/>
  <c r="D20" i="3"/>
  <c r="E20" i="3"/>
  <c r="C20" i="3"/>
  <c r="C19" i="3"/>
  <c r="C21" i="3" s="1"/>
  <c r="D15" i="3"/>
  <c r="E15" i="3"/>
  <c r="C15" i="3"/>
  <c r="D14" i="3"/>
  <c r="E14" i="3"/>
  <c r="C14" i="3"/>
  <c r="D13" i="3"/>
  <c r="E13" i="3"/>
  <c r="C13" i="3"/>
  <c r="D12" i="3"/>
  <c r="E12" i="3"/>
  <c r="C12" i="3"/>
  <c r="D10" i="3"/>
  <c r="E10" i="3"/>
  <c r="D11" i="3"/>
  <c r="E11" i="3"/>
  <c r="C11" i="3"/>
  <c r="D9" i="3"/>
  <c r="E9" i="3"/>
  <c r="C10" i="3"/>
  <c r="C9" i="3"/>
  <c r="D8" i="3"/>
  <c r="E8" i="3"/>
  <c r="C8" i="3"/>
  <c r="B55" i="1"/>
  <c r="E46" i="1"/>
  <c r="D46" i="1"/>
  <c r="C46" i="1"/>
  <c r="C51" i="1" s="1"/>
  <c r="B46" i="1"/>
  <c r="B51" i="1" s="1"/>
  <c r="B57" i="1" s="1"/>
  <c r="B35" i="1"/>
  <c r="B38" i="1" s="1"/>
  <c r="C34" i="1"/>
  <c r="D34" i="1" s="1"/>
  <c r="E31" i="1"/>
  <c r="D31" i="1"/>
  <c r="C31" i="1"/>
  <c r="B31" i="1"/>
  <c r="B40" i="1" s="1"/>
  <c r="E8" i="1"/>
  <c r="E13" i="1" s="1"/>
  <c r="D8" i="1"/>
  <c r="D13" i="1" s="1"/>
  <c r="C8" i="1"/>
  <c r="C13" i="1" s="1"/>
  <c r="B8" i="1"/>
  <c r="B13" i="1" s="1"/>
  <c r="E34" i="1" l="1"/>
  <c r="E35" i="1" s="1"/>
  <c r="E38" i="1" s="1"/>
  <c r="D35" i="1"/>
  <c r="D38" i="1" s="1"/>
  <c r="D40" i="1" s="1"/>
  <c r="C17" i="1"/>
  <c r="C20" i="1" s="1"/>
  <c r="C7" i="3" s="1"/>
  <c r="C16" i="3" s="1"/>
  <c r="E17" i="1"/>
  <c r="E20" i="1" s="1"/>
  <c r="E7" i="3" s="1"/>
  <c r="E16" i="3" s="1"/>
  <c r="B17" i="1"/>
  <c r="B20" i="1" s="1"/>
  <c r="D17" i="1"/>
  <c r="D20" i="1" s="1"/>
  <c r="D7" i="3" s="1"/>
  <c r="D16" i="3" s="1"/>
  <c r="C35" i="1"/>
  <c r="C38" i="1" s="1"/>
  <c r="C40" i="1" s="1"/>
  <c r="D51" i="1"/>
  <c r="E40" i="1"/>
  <c r="E51" i="1"/>
  <c r="C23" i="1" l="1"/>
  <c r="C54" i="1" s="1"/>
  <c r="E23" i="1"/>
  <c r="B23" i="1"/>
  <c r="D23" i="1"/>
  <c r="C55" i="1" l="1"/>
  <c r="D54" i="1"/>
  <c r="C57" i="1" l="1"/>
  <c r="E54" i="1"/>
  <c r="E55" i="1" s="1"/>
  <c r="D55" i="1"/>
  <c r="E57" i="1" l="1"/>
  <c r="D57" i="1"/>
</calcChain>
</file>

<file path=xl/sharedStrings.xml><?xml version="1.0" encoding="utf-8"?>
<sst xmlns="http://schemas.openxmlformats.org/spreadsheetml/2006/main" count="75" uniqueCount="73">
  <si>
    <t>Historical Income Statements and Balance Sheets</t>
  </si>
  <si>
    <t>Income Statements</t>
  </si>
  <si>
    <t>Sales</t>
  </si>
  <si>
    <t>Cost of Sales</t>
  </si>
  <si>
    <t xml:space="preserve">  Gross Operating Income</t>
  </si>
  <si>
    <t>SG&amp;A, Expense</t>
  </si>
  <si>
    <t>Depreciation</t>
  </si>
  <si>
    <t>Other net (Income)Expense</t>
  </si>
  <si>
    <t xml:space="preserve">  EBIT</t>
  </si>
  <si>
    <t>Interest(income)</t>
  </si>
  <si>
    <t>Interest Expense</t>
  </si>
  <si>
    <t xml:space="preserve">  Pre-Tax Income</t>
  </si>
  <si>
    <t>Income Taxes</t>
  </si>
  <si>
    <t xml:space="preserve">  Net Income</t>
  </si>
  <si>
    <t>Dividends</t>
  </si>
  <si>
    <t xml:space="preserve">  Addition to Retained Earnings</t>
  </si>
  <si>
    <t>Blance Sheet</t>
  </si>
  <si>
    <t>Asset</t>
  </si>
  <si>
    <t>Cash and Marketable Securities</t>
  </si>
  <si>
    <t>Accounts Receivable</t>
  </si>
  <si>
    <t>Inventories</t>
  </si>
  <si>
    <t>Other Current Asset</t>
  </si>
  <si>
    <t xml:space="preserve">  Total Current Assets</t>
  </si>
  <si>
    <t>PP&amp;E, Gross</t>
  </si>
  <si>
    <t>Accumulated Depreciation</t>
  </si>
  <si>
    <t xml:space="preserve">  PP&amp;E, Net</t>
  </si>
  <si>
    <t>Other Non-Current Assets</t>
  </si>
  <si>
    <t xml:space="preserve">  Total Non-Current Assets</t>
  </si>
  <si>
    <t xml:space="preserve">  Total Assets</t>
  </si>
  <si>
    <t>Liabilities and Shareholders' Equity</t>
  </si>
  <si>
    <t>Accounts Payble</t>
  </si>
  <si>
    <t>Short Term Debt</t>
  </si>
  <si>
    <t>Other Current Liabilities</t>
  </si>
  <si>
    <t xml:space="preserve">  Total Current Liabilities</t>
  </si>
  <si>
    <t>Long-term Debt</t>
  </si>
  <si>
    <t>Deffered Income Taxes</t>
  </si>
  <si>
    <t>Other Non-Current Liabilities</t>
  </si>
  <si>
    <t xml:space="preserve">  Total Liabilities</t>
  </si>
  <si>
    <t>Paid-in Capital</t>
  </si>
  <si>
    <t>Retained Earnings</t>
  </si>
  <si>
    <t xml:space="preserve">  Total Shareholders' Equity</t>
  </si>
  <si>
    <t xml:space="preserve">  Total Liabilities and Shareholders' Equity</t>
  </si>
  <si>
    <t>In these statements, identify all the numbers that should be calculated based on other numbers in them and replace these numbers with the appropriate formulas.</t>
  </si>
  <si>
    <t>The Problem</t>
  </si>
  <si>
    <t>Statements of Cash Flows</t>
  </si>
  <si>
    <t>Year Ending Dec.31</t>
  </si>
  <si>
    <t>Cash Flows from Operations</t>
  </si>
  <si>
    <t>Net Income</t>
  </si>
  <si>
    <t>Depreciation Expense</t>
  </si>
  <si>
    <t xml:space="preserve">  Total Cash Flows from Operations</t>
  </si>
  <si>
    <t>Cash Flows From Investing</t>
  </si>
  <si>
    <t>(Additions to) Property, Plant &amp; Equipment</t>
  </si>
  <si>
    <t>(Investment) in Other Non-Current Assets</t>
  </si>
  <si>
    <t xml:space="preserve">  Total Cash Flows from Investing</t>
  </si>
  <si>
    <t>Cash Flows from Financing</t>
  </si>
  <si>
    <t>From Issuance/(Repayment) of Short-Term Debt</t>
  </si>
  <si>
    <t>From Issuance/(Repayment) of Long-Term Debt</t>
  </si>
  <si>
    <t>From Sale/(Repurchase) of Equity</t>
  </si>
  <si>
    <t>Cash Dividends Paid to Shareholders</t>
  </si>
  <si>
    <t xml:space="preserve">  Total Cash Flows from Financing</t>
  </si>
  <si>
    <t xml:space="preserve">  Net Change in Cash &amp; Marketable Securities</t>
  </si>
  <si>
    <t>Beginning Cash &amp; Marketable Securities</t>
  </si>
  <si>
    <t>Ending Cash &amp; Marketable Securities</t>
  </si>
  <si>
    <t>Decrease/(Increase) in AR</t>
  </si>
  <si>
    <t>Decrease/(Increase) in Inventories</t>
  </si>
  <si>
    <t>Decrease/(Increase) in Other Current Assets</t>
  </si>
  <si>
    <t>Increase/(Decrease) in AP</t>
  </si>
  <si>
    <t>Increase/(Decrease) in Other Current Liabilities</t>
  </si>
  <si>
    <t>Increase/(Decrease) in Deferred Income Taxes</t>
  </si>
  <si>
    <t>Increase/(Decrease) in Other Non-Current Liabilities</t>
  </si>
  <si>
    <t>Other Data</t>
  </si>
  <si>
    <t>Stock price (year-end)</t>
  </si>
  <si>
    <t>Average number of shares outstanding (million)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</si>
</sst>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_);[Red]\(&quot;$&quot;#,##0.0\)"/>
    <numFmt numFmtId="165" formatCode="#,##0.00_ ;[Red]\-#,##0.00\ "/>
    <numFmt numFmtId="166" formatCode="#,##0.0_ ;[Red]\-#,##0.0\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ck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Fo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164" fontId="0" fillId="0" borderId="6" xfId="0" applyNumberFormat="1" applyBorder="1"/>
    <xf numFmtId="0" fontId="1" fillId="0" borderId="5" xfId="0" applyFon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5" fontId="0" fillId="0" borderId="1" xfId="0" applyNumberFormat="1" applyBorder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153E2-084C-4CF2-983A-93F7A1102A3E}">
  <dimension ref="A1:F4"/>
  <sheetViews>
    <sheetView workbookViewId="0">
      <selection activeCell="A3" sqref="A3"/>
    </sheetView>
  </sheetViews>
  <sheetFormatPr defaultRowHeight="14.4" x14ac:dyDescent="0.3"/>
  <cols>
    <col min="1" max="1" width="61.6640625" customWidth="1"/>
  </cols>
  <sheetData>
    <row r="1" spans="1:6" x14ac:dyDescent="0.3">
      <c r="A1" s="1" t="s">
        <v>43</v>
      </c>
    </row>
    <row r="3" spans="1:6" ht="42" x14ac:dyDescent="0.3">
      <c r="A3" s="4" t="s">
        <v>42</v>
      </c>
      <c r="B3" s="5"/>
      <c r="C3" s="5"/>
      <c r="D3" s="5"/>
      <c r="E3" s="5"/>
      <c r="F3" s="5"/>
    </row>
    <row r="4" spans="1:6" x14ac:dyDescent="0.3">
      <c r="A4" s="5"/>
      <c r="B4" s="5"/>
      <c r="C4" s="5"/>
      <c r="D4" s="5"/>
      <c r="E4" s="5"/>
      <c r="F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"/>
  <sheetViews>
    <sheetView tabSelected="1" workbookViewId="0">
      <pane ySplit="5" topLeftCell="A51" activePane="bottomLeft" state="frozenSplit"/>
      <selection pane="bottomLeft" activeCell="B61" sqref="B61"/>
    </sheetView>
  </sheetViews>
  <sheetFormatPr defaultRowHeight="14.4" x14ac:dyDescent="0.3"/>
  <cols>
    <col min="1" max="1" width="41.88671875" style="8" bestFit="1" customWidth="1"/>
    <col min="2" max="5" width="11.21875" style="8" customWidth="1"/>
    <col min="6" max="16384" width="8.88671875" style="8"/>
  </cols>
  <sheetData>
    <row r="1" spans="1:5" x14ac:dyDescent="0.3">
      <c r="A1" s="7" t="s">
        <v>0</v>
      </c>
    </row>
    <row r="3" spans="1:5" x14ac:dyDescent="0.3">
      <c r="A3" s="7" t="s">
        <v>1</v>
      </c>
    </row>
    <row r="4" spans="1:5" x14ac:dyDescent="0.3">
      <c r="B4" s="15" t="s">
        <v>45</v>
      </c>
      <c r="C4" s="16"/>
      <c r="D4" s="16"/>
      <c r="E4" s="17"/>
    </row>
    <row r="5" spans="1:5" ht="15" thickBot="1" x14ac:dyDescent="0.35">
      <c r="B5" s="11">
        <v>2005</v>
      </c>
      <c r="C5" s="11">
        <v>2006</v>
      </c>
      <c r="D5" s="11">
        <v>2007</v>
      </c>
      <c r="E5" s="11">
        <v>2008</v>
      </c>
    </row>
    <row r="6" spans="1:5" x14ac:dyDescent="0.3">
      <c r="A6" s="8" t="s">
        <v>2</v>
      </c>
      <c r="B6" s="10">
        <v>1234.9000000000001</v>
      </c>
      <c r="C6" s="10">
        <v>1251.7</v>
      </c>
      <c r="D6" s="10">
        <v>1300.4000000000001</v>
      </c>
      <c r="E6" s="10">
        <v>1334.4</v>
      </c>
    </row>
    <row r="7" spans="1:5" ht="15" thickBot="1" x14ac:dyDescent="0.35">
      <c r="A7" s="8" t="s">
        <v>3</v>
      </c>
      <c r="B7" s="12">
        <v>679.1</v>
      </c>
      <c r="C7" s="12">
        <v>659</v>
      </c>
      <c r="D7" s="12">
        <v>681.3</v>
      </c>
      <c r="E7" s="12">
        <v>667</v>
      </c>
    </row>
    <row r="8" spans="1:5" x14ac:dyDescent="0.3">
      <c r="A8" s="7" t="s">
        <v>4</v>
      </c>
      <c r="B8" s="10">
        <f>B6-B7</f>
        <v>555.80000000000007</v>
      </c>
      <c r="C8" s="10">
        <f t="shared" ref="C8:E8" si="0">C6-C7</f>
        <v>592.70000000000005</v>
      </c>
      <c r="D8" s="10">
        <f t="shared" si="0"/>
        <v>619.10000000000014</v>
      </c>
      <c r="E8" s="10">
        <f t="shared" si="0"/>
        <v>667.40000000000009</v>
      </c>
    </row>
    <row r="9" spans="1:5" x14ac:dyDescent="0.3">
      <c r="B9" s="9"/>
      <c r="C9" s="9"/>
      <c r="D9" s="9"/>
      <c r="E9" s="9"/>
    </row>
    <row r="10" spans="1:5" x14ac:dyDescent="0.3">
      <c r="A10" s="8" t="s">
        <v>5</v>
      </c>
      <c r="B10" s="9">
        <v>339.7</v>
      </c>
      <c r="C10" s="9">
        <v>348.6</v>
      </c>
      <c r="D10" s="9">
        <v>351.2</v>
      </c>
      <c r="E10" s="9">
        <v>373.3</v>
      </c>
    </row>
    <row r="11" spans="1:5" x14ac:dyDescent="0.3">
      <c r="A11" s="8" t="s">
        <v>6</v>
      </c>
      <c r="B11" s="9">
        <v>47.5</v>
      </c>
      <c r="C11" s="9">
        <v>52</v>
      </c>
      <c r="D11" s="9">
        <v>55.9</v>
      </c>
      <c r="E11" s="9">
        <v>75.2</v>
      </c>
    </row>
    <row r="12" spans="1:5" ht="15" thickBot="1" x14ac:dyDescent="0.35">
      <c r="A12" s="8" t="s">
        <v>7</v>
      </c>
      <c r="B12" s="12">
        <v>-11.8</v>
      </c>
      <c r="C12" s="12">
        <v>-7.6</v>
      </c>
      <c r="D12" s="12">
        <v>-7</v>
      </c>
      <c r="E12" s="12">
        <v>-8.1999999999999993</v>
      </c>
    </row>
    <row r="13" spans="1:5" x14ac:dyDescent="0.3">
      <c r="A13" s="7" t="s">
        <v>8</v>
      </c>
      <c r="B13" s="10">
        <f>B8-SUM(B10:B12)</f>
        <v>180.40000000000009</v>
      </c>
      <c r="C13" s="10">
        <f t="shared" ref="C13:E13" si="1">C8-SUM(C10:C12)</f>
        <v>199.70000000000005</v>
      </c>
      <c r="D13" s="10">
        <f t="shared" si="1"/>
        <v>219.00000000000017</v>
      </c>
      <c r="E13" s="10">
        <f t="shared" si="1"/>
        <v>227.10000000000008</v>
      </c>
    </row>
    <row r="14" spans="1:5" x14ac:dyDescent="0.3">
      <c r="B14" s="9"/>
      <c r="C14" s="9"/>
      <c r="D14" s="9"/>
      <c r="E14" s="9"/>
    </row>
    <row r="15" spans="1:5" x14ac:dyDescent="0.3">
      <c r="A15" s="8" t="s">
        <v>9</v>
      </c>
      <c r="B15" s="9">
        <v>-1.3</v>
      </c>
      <c r="C15" s="9">
        <v>-1.4</v>
      </c>
      <c r="D15" s="9">
        <v>-1.7</v>
      </c>
      <c r="E15" s="9">
        <v>-2</v>
      </c>
    </row>
    <row r="16" spans="1:5" ht="15" thickBot="1" x14ac:dyDescent="0.35">
      <c r="A16" s="8" t="s">
        <v>10</v>
      </c>
      <c r="B16" s="12">
        <v>16.2</v>
      </c>
      <c r="C16" s="12">
        <v>15.1</v>
      </c>
      <c r="D16" s="12">
        <v>20.5</v>
      </c>
      <c r="E16" s="12">
        <v>23.7</v>
      </c>
    </row>
    <row r="17" spans="1:5" x14ac:dyDescent="0.3">
      <c r="A17" s="7" t="s">
        <v>11</v>
      </c>
      <c r="B17" s="10">
        <f>B13-SUM(B15:B16)</f>
        <v>165.50000000000009</v>
      </c>
      <c r="C17" s="10">
        <f t="shared" ref="C17:E17" si="2">C13-SUM(C15:C16)</f>
        <v>186.00000000000006</v>
      </c>
      <c r="D17" s="10">
        <f t="shared" si="2"/>
        <v>200.20000000000016</v>
      </c>
      <c r="E17" s="10">
        <f t="shared" si="2"/>
        <v>205.40000000000009</v>
      </c>
    </row>
    <row r="18" spans="1:5" x14ac:dyDescent="0.3">
      <c r="B18" s="9"/>
      <c r="C18" s="9"/>
      <c r="D18" s="9"/>
      <c r="E18" s="9"/>
    </row>
    <row r="19" spans="1:5" ht="15" thickBot="1" x14ac:dyDescent="0.35">
      <c r="A19" s="8" t="s">
        <v>12</v>
      </c>
      <c r="B19" s="12">
        <v>56.8</v>
      </c>
      <c r="C19" s="12">
        <v>64.2</v>
      </c>
      <c r="D19" s="12">
        <v>67.5</v>
      </c>
      <c r="E19" s="12">
        <v>72.599999999999994</v>
      </c>
    </row>
    <row r="20" spans="1:5" ht="15" thickBot="1" x14ac:dyDescent="0.35">
      <c r="A20" s="7" t="s">
        <v>13</v>
      </c>
      <c r="B20" s="13">
        <f>B17-B19</f>
        <v>108.70000000000009</v>
      </c>
      <c r="C20" s="13">
        <f t="shared" ref="C20:E20" si="3">C17-C19</f>
        <v>121.80000000000005</v>
      </c>
      <c r="D20" s="13">
        <f t="shared" si="3"/>
        <v>132.70000000000016</v>
      </c>
      <c r="E20" s="13">
        <f t="shared" si="3"/>
        <v>132.8000000000001</v>
      </c>
    </row>
    <row r="21" spans="1:5" ht="15" thickTop="1" x14ac:dyDescent="0.3">
      <c r="B21" s="10"/>
      <c r="C21" s="10"/>
      <c r="D21" s="10"/>
      <c r="E21" s="10"/>
    </row>
    <row r="22" spans="1:5" x14ac:dyDescent="0.3">
      <c r="A22" s="8" t="s">
        <v>14</v>
      </c>
      <c r="B22" s="9">
        <v>38.299999999999997</v>
      </c>
      <c r="C22" s="9">
        <v>38.700000000000003</v>
      </c>
      <c r="D22" s="9">
        <v>39.799999999999997</v>
      </c>
      <c r="E22" s="9">
        <v>40.1</v>
      </c>
    </row>
    <row r="23" spans="1:5" x14ac:dyDescent="0.3">
      <c r="A23" s="8" t="s">
        <v>15</v>
      </c>
      <c r="B23" s="9">
        <f>B20-B22</f>
        <v>70.400000000000091</v>
      </c>
      <c r="C23" s="9">
        <f t="shared" ref="C23:E23" si="4">C20-C22</f>
        <v>83.100000000000051</v>
      </c>
      <c r="D23" s="9">
        <f t="shared" si="4"/>
        <v>92.900000000000162</v>
      </c>
      <c r="E23" s="9">
        <f t="shared" si="4"/>
        <v>92.700000000000102</v>
      </c>
    </row>
    <row r="24" spans="1:5" x14ac:dyDescent="0.3">
      <c r="B24" s="9"/>
      <c r="C24" s="9"/>
      <c r="D24" s="9"/>
      <c r="E24" s="9"/>
    </row>
    <row r="25" spans="1:5" x14ac:dyDescent="0.3">
      <c r="A25" s="7" t="s">
        <v>16</v>
      </c>
      <c r="B25" s="9"/>
      <c r="C25" s="9"/>
      <c r="D25" s="9"/>
      <c r="E25" s="9"/>
    </row>
    <row r="26" spans="1:5" x14ac:dyDescent="0.3">
      <c r="A26" s="7" t="s">
        <v>17</v>
      </c>
      <c r="B26" s="9"/>
      <c r="C26" s="9"/>
      <c r="D26" s="9"/>
      <c r="E26" s="9"/>
    </row>
    <row r="27" spans="1:5" x14ac:dyDescent="0.3">
      <c r="A27" s="8" t="s">
        <v>18</v>
      </c>
      <c r="B27" s="9">
        <v>25.6</v>
      </c>
      <c r="C27" s="9">
        <v>23</v>
      </c>
      <c r="D27" s="9">
        <v>32.1</v>
      </c>
      <c r="E27" s="9">
        <v>28.4</v>
      </c>
    </row>
    <row r="28" spans="1:5" x14ac:dyDescent="0.3">
      <c r="A28" s="8" t="s">
        <v>19</v>
      </c>
      <c r="B28" s="9">
        <v>99.4</v>
      </c>
      <c r="C28" s="9">
        <v>102.9</v>
      </c>
      <c r="D28" s="9">
        <v>107.3</v>
      </c>
      <c r="E28" s="9">
        <v>120.1</v>
      </c>
    </row>
    <row r="29" spans="1:5" x14ac:dyDescent="0.3">
      <c r="A29" s="8" t="s">
        <v>20</v>
      </c>
      <c r="B29" s="9">
        <v>109.6</v>
      </c>
      <c r="C29" s="9">
        <v>108</v>
      </c>
      <c r="D29" s="9">
        <v>114.9</v>
      </c>
      <c r="E29" s="9">
        <v>116.8</v>
      </c>
    </row>
    <row r="30" spans="1:5" ht="15" thickBot="1" x14ac:dyDescent="0.35">
      <c r="A30" s="8" t="s">
        <v>21</v>
      </c>
      <c r="B30" s="12">
        <v>96.7</v>
      </c>
      <c r="C30" s="12">
        <v>91.4</v>
      </c>
      <c r="D30" s="12">
        <v>103.7</v>
      </c>
      <c r="E30" s="12">
        <v>97.5</v>
      </c>
    </row>
    <row r="31" spans="1:5" x14ac:dyDescent="0.3">
      <c r="A31" s="8" t="s">
        <v>22</v>
      </c>
      <c r="B31" s="10">
        <f t="shared" ref="B31:E31" si="5">SUM(B27:B30)</f>
        <v>331.3</v>
      </c>
      <c r="C31" s="10">
        <f t="shared" si="5"/>
        <v>325.3</v>
      </c>
      <c r="D31" s="10">
        <f t="shared" si="5"/>
        <v>358</v>
      </c>
      <c r="E31" s="10">
        <f t="shared" si="5"/>
        <v>362.8</v>
      </c>
    </row>
    <row r="32" spans="1:5" x14ac:dyDescent="0.3">
      <c r="B32" s="9"/>
      <c r="C32" s="9"/>
      <c r="D32" s="9"/>
      <c r="E32" s="9"/>
    </row>
    <row r="33" spans="1:5" x14ac:dyDescent="0.3">
      <c r="A33" s="8" t="s">
        <v>23</v>
      </c>
      <c r="B33" s="9">
        <v>680.9</v>
      </c>
      <c r="C33" s="9">
        <v>734.3</v>
      </c>
      <c r="D33" s="9">
        <v>820.8</v>
      </c>
      <c r="E33" s="9">
        <v>913.1</v>
      </c>
    </row>
    <row r="34" spans="1:5" ht="15" thickBot="1" x14ac:dyDescent="0.35">
      <c r="A34" s="8" t="s">
        <v>24</v>
      </c>
      <c r="B34" s="12">
        <v>244.8</v>
      </c>
      <c r="C34" s="12">
        <f>B34+C11</f>
        <v>296.8</v>
      </c>
      <c r="D34" s="12">
        <f>C34+D11</f>
        <v>352.7</v>
      </c>
      <c r="E34" s="12">
        <f>D34+E11</f>
        <v>427.9</v>
      </c>
    </row>
    <row r="35" spans="1:5" x14ac:dyDescent="0.3">
      <c r="A35" s="8" t="s">
        <v>25</v>
      </c>
      <c r="B35" s="10">
        <f>B33-B34</f>
        <v>436.09999999999997</v>
      </c>
      <c r="C35" s="10">
        <f t="shared" ref="C35:E35" si="6">C33-C34</f>
        <v>437.49999999999994</v>
      </c>
      <c r="D35" s="10">
        <f t="shared" si="6"/>
        <v>468.09999999999997</v>
      </c>
      <c r="E35" s="10">
        <f t="shared" si="6"/>
        <v>485.20000000000005</v>
      </c>
    </row>
    <row r="36" spans="1:5" x14ac:dyDescent="0.3">
      <c r="B36" s="9"/>
      <c r="C36" s="9"/>
      <c r="D36" s="9"/>
      <c r="E36" s="9"/>
    </row>
    <row r="37" spans="1:5" ht="15" thickBot="1" x14ac:dyDescent="0.35">
      <c r="A37" s="8" t="s">
        <v>26</v>
      </c>
      <c r="B37" s="12">
        <v>203.2</v>
      </c>
      <c r="C37" s="12">
        <v>205.1</v>
      </c>
      <c r="D37" s="12">
        <v>407</v>
      </c>
      <c r="E37" s="12">
        <v>456.3</v>
      </c>
    </row>
    <row r="38" spans="1:5" x14ac:dyDescent="0.3">
      <c r="A38" s="8" t="s">
        <v>27</v>
      </c>
      <c r="B38" s="10">
        <f>SUM(B35:B37)</f>
        <v>639.29999999999995</v>
      </c>
      <c r="C38" s="10">
        <f t="shared" ref="C38:E38" si="7">SUM(C35:C37)</f>
        <v>642.59999999999991</v>
      </c>
      <c r="D38" s="10">
        <f t="shared" si="7"/>
        <v>875.09999999999991</v>
      </c>
      <c r="E38" s="10">
        <f t="shared" si="7"/>
        <v>941.5</v>
      </c>
    </row>
    <row r="39" spans="1:5" ht="15" thickBot="1" x14ac:dyDescent="0.35">
      <c r="B39" s="14"/>
      <c r="C39" s="14"/>
      <c r="D39" s="14"/>
      <c r="E39" s="14"/>
    </row>
    <row r="40" spans="1:5" ht="15" thickBot="1" x14ac:dyDescent="0.35">
      <c r="A40" s="8" t="s">
        <v>28</v>
      </c>
      <c r="B40" s="13">
        <f>B31+B38</f>
        <v>970.59999999999991</v>
      </c>
      <c r="C40" s="13">
        <f t="shared" ref="C40:E40" si="8">C31+C38</f>
        <v>967.89999999999986</v>
      </c>
      <c r="D40" s="13">
        <f t="shared" si="8"/>
        <v>1233.0999999999999</v>
      </c>
      <c r="E40" s="13">
        <f t="shared" si="8"/>
        <v>1304.3</v>
      </c>
    </row>
    <row r="41" spans="1:5" ht="15" thickTop="1" x14ac:dyDescent="0.3">
      <c r="B41" s="10"/>
      <c r="C41" s="10"/>
      <c r="D41" s="10"/>
      <c r="E41" s="10"/>
    </row>
    <row r="42" spans="1:5" x14ac:dyDescent="0.3">
      <c r="A42" s="7" t="s">
        <v>29</v>
      </c>
      <c r="B42" s="9"/>
      <c r="C42" s="9"/>
      <c r="D42" s="9"/>
      <c r="E42" s="9"/>
    </row>
    <row r="43" spans="1:5" x14ac:dyDescent="0.3">
      <c r="A43" s="8" t="s">
        <v>30</v>
      </c>
      <c r="B43" s="9">
        <v>82.8</v>
      </c>
      <c r="C43" s="9">
        <v>77.099999999999994</v>
      </c>
      <c r="D43" s="9">
        <v>71.8</v>
      </c>
      <c r="E43" s="9">
        <v>80.5</v>
      </c>
    </row>
    <row r="44" spans="1:5" x14ac:dyDescent="0.3">
      <c r="A44" s="8" t="s">
        <v>31</v>
      </c>
      <c r="B44" s="9">
        <v>39.1</v>
      </c>
      <c r="C44" s="9">
        <v>29.7</v>
      </c>
      <c r="D44" s="9">
        <v>79.8</v>
      </c>
      <c r="E44" s="9">
        <v>110.3</v>
      </c>
    </row>
    <row r="45" spans="1:5" ht="15" thickBot="1" x14ac:dyDescent="0.35">
      <c r="A45" s="8" t="s">
        <v>32</v>
      </c>
      <c r="B45" s="12">
        <v>152</v>
      </c>
      <c r="C45" s="12">
        <v>123.8</v>
      </c>
      <c r="D45" s="12">
        <v>172.1</v>
      </c>
      <c r="E45" s="12">
        <v>111.3</v>
      </c>
    </row>
    <row r="46" spans="1:5" x14ac:dyDescent="0.3">
      <c r="A46" s="8" t="s">
        <v>33</v>
      </c>
      <c r="B46" s="10">
        <f t="shared" ref="B46:E46" si="9">SUM(B43:B45)</f>
        <v>273.89999999999998</v>
      </c>
      <c r="C46" s="10">
        <f t="shared" si="9"/>
        <v>230.6</v>
      </c>
      <c r="D46" s="10">
        <f t="shared" si="9"/>
        <v>323.7</v>
      </c>
      <c r="E46" s="10">
        <f t="shared" si="9"/>
        <v>302.10000000000002</v>
      </c>
    </row>
    <row r="47" spans="1:5" x14ac:dyDescent="0.3">
      <c r="B47" s="9"/>
      <c r="C47" s="9"/>
      <c r="D47" s="9"/>
      <c r="E47" s="9"/>
    </row>
    <row r="48" spans="1:5" x14ac:dyDescent="0.3">
      <c r="A48" s="8" t="s">
        <v>34</v>
      </c>
      <c r="B48" s="9">
        <v>163.5</v>
      </c>
      <c r="C48" s="9">
        <v>145</v>
      </c>
      <c r="D48" s="9">
        <v>201.8</v>
      </c>
      <c r="E48" s="9">
        <v>218.1</v>
      </c>
    </row>
    <row r="49" spans="1:5" x14ac:dyDescent="0.3">
      <c r="A49" s="8" t="s">
        <v>35</v>
      </c>
      <c r="B49" s="9">
        <v>22.3</v>
      </c>
      <c r="C49" s="9">
        <v>19.600000000000001</v>
      </c>
      <c r="D49" s="9">
        <v>15</v>
      </c>
      <c r="E49" s="9">
        <v>12.7</v>
      </c>
    </row>
    <row r="50" spans="1:5" ht="15" thickBot="1" x14ac:dyDescent="0.35">
      <c r="A50" s="8" t="s">
        <v>36</v>
      </c>
      <c r="B50" s="12">
        <v>100.6</v>
      </c>
      <c r="C50" s="12">
        <v>80.099999999999994</v>
      </c>
      <c r="D50" s="12">
        <v>115</v>
      </c>
      <c r="E50" s="12">
        <v>94.5</v>
      </c>
    </row>
    <row r="51" spans="1:5" x14ac:dyDescent="0.3">
      <c r="A51" s="8" t="s">
        <v>37</v>
      </c>
      <c r="B51" s="10">
        <f>SUM(B46:B50)</f>
        <v>560.29999999999995</v>
      </c>
      <c r="C51" s="10">
        <f t="shared" ref="C51:E51" si="10">SUM(C46:C50)</f>
        <v>475.30000000000007</v>
      </c>
      <c r="D51" s="10">
        <f t="shared" si="10"/>
        <v>655.5</v>
      </c>
      <c r="E51" s="10">
        <f t="shared" si="10"/>
        <v>627.40000000000009</v>
      </c>
    </row>
    <row r="52" spans="1:5" x14ac:dyDescent="0.3">
      <c r="B52" s="9"/>
      <c r="C52" s="9"/>
      <c r="D52" s="9"/>
      <c r="E52" s="9"/>
    </row>
    <row r="53" spans="1:5" x14ac:dyDescent="0.3">
      <c r="A53" s="8" t="s">
        <v>38</v>
      </c>
      <c r="B53" s="9">
        <v>46.9</v>
      </c>
      <c r="C53" s="9">
        <v>46.1</v>
      </c>
      <c r="D53" s="9">
        <v>38.200000000000003</v>
      </c>
      <c r="E53" s="9">
        <v>44.8</v>
      </c>
    </row>
    <row r="54" spans="1:5" ht="15" thickBot="1" x14ac:dyDescent="0.35">
      <c r="A54" s="8" t="s">
        <v>39</v>
      </c>
      <c r="B54" s="12">
        <v>363.4</v>
      </c>
      <c r="C54" s="12">
        <f>B54+C23</f>
        <v>446.5</v>
      </c>
      <c r="D54" s="12">
        <f>C54+D23</f>
        <v>539.4000000000002</v>
      </c>
      <c r="E54" s="12">
        <f>D54+E23</f>
        <v>632.10000000000036</v>
      </c>
    </row>
    <row r="55" spans="1:5" x14ac:dyDescent="0.3">
      <c r="A55" s="8" t="s">
        <v>40</v>
      </c>
      <c r="B55" s="10">
        <f t="shared" ref="B55:D55" si="11">SUM(B53:B54)</f>
        <v>410.29999999999995</v>
      </c>
      <c r="C55" s="10">
        <f t="shared" si="11"/>
        <v>492.6</v>
      </c>
      <c r="D55" s="10">
        <f t="shared" si="11"/>
        <v>577.60000000000025</v>
      </c>
      <c r="E55" s="10">
        <f>SUM(E53:E54)</f>
        <v>676.90000000000032</v>
      </c>
    </row>
    <row r="56" spans="1:5" ht="15" thickBot="1" x14ac:dyDescent="0.35">
      <c r="B56" s="12"/>
      <c r="C56" s="12"/>
      <c r="D56" s="12"/>
      <c r="E56" s="12"/>
    </row>
    <row r="57" spans="1:5" ht="15" thickBot="1" x14ac:dyDescent="0.35">
      <c r="A57" s="7" t="s">
        <v>41</v>
      </c>
      <c r="B57" s="13">
        <f>B51+B55</f>
        <v>970.59999999999991</v>
      </c>
      <c r="C57" s="13">
        <f t="shared" ref="C57:E57" si="12">C51+C55</f>
        <v>967.90000000000009</v>
      </c>
      <c r="D57" s="13">
        <f t="shared" si="12"/>
        <v>1233.1000000000004</v>
      </c>
      <c r="E57" s="13">
        <f t="shared" si="12"/>
        <v>1304.3000000000004</v>
      </c>
    </row>
    <row r="58" spans="1:5" ht="15" thickTop="1" x14ac:dyDescent="0.3">
      <c r="B58" s="10"/>
      <c r="C58" s="10"/>
      <c r="D58" s="10"/>
      <c r="E58" s="10"/>
    </row>
    <row r="59" spans="1:5" x14ac:dyDescent="0.3">
      <c r="B59" s="9"/>
      <c r="C59" s="9"/>
      <c r="D59" s="9"/>
      <c r="E59" s="9"/>
    </row>
    <row r="60" spans="1:5" x14ac:dyDescent="0.3">
      <c r="A60" s="7" t="s">
        <v>70</v>
      </c>
    </row>
    <row r="61" spans="1:5" x14ac:dyDescent="0.3">
      <c r="A61" s="8" t="s">
        <v>71</v>
      </c>
      <c r="B61" s="18">
        <v>55.5</v>
      </c>
      <c r="C61" s="18">
        <v>65.3</v>
      </c>
      <c r="D61" s="18">
        <v>55.7</v>
      </c>
      <c r="E61" s="18">
        <v>51.4</v>
      </c>
    </row>
    <row r="62" spans="1:5" x14ac:dyDescent="0.3">
      <c r="A62" s="8" t="s">
        <v>72</v>
      </c>
      <c r="B62" s="19">
        <v>48</v>
      </c>
      <c r="C62" s="19">
        <v>47.3</v>
      </c>
      <c r="D62" s="19">
        <v>46.8</v>
      </c>
      <c r="E62" s="19">
        <v>46.2</v>
      </c>
    </row>
  </sheetData>
  <mergeCells count="1">
    <mergeCell ref="B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DE9F6-E42B-4A60-8B3C-AF9A0DAF777C}">
  <dimension ref="A1:E35"/>
  <sheetViews>
    <sheetView workbookViewId="0">
      <pane ySplit="5" topLeftCell="A30" activePane="bottomLeft" state="frozenSplit"/>
      <selection pane="bottomLeft" activeCell="H17" sqref="H17"/>
    </sheetView>
  </sheetViews>
  <sheetFormatPr defaultRowHeight="14.4" x14ac:dyDescent="0.3"/>
  <cols>
    <col min="1" max="1" width="43.88671875" bestFit="1" customWidth="1"/>
  </cols>
  <sheetData>
    <row r="1" spans="1:5" x14ac:dyDescent="0.3">
      <c r="A1" s="1" t="s">
        <v>44</v>
      </c>
    </row>
    <row r="4" spans="1:5" x14ac:dyDescent="0.3">
      <c r="B4" s="15" t="s">
        <v>45</v>
      </c>
      <c r="C4" s="16"/>
      <c r="D4" s="16"/>
      <c r="E4" s="17"/>
    </row>
    <row r="5" spans="1:5" ht="15" thickBot="1" x14ac:dyDescent="0.35">
      <c r="B5" s="11">
        <v>2005</v>
      </c>
      <c r="C5" s="11">
        <v>2006</v>
      </c>
      <c r="D5" s="11">
        <v>2007</v>
      </c>
      <c r="E5" s="11">
        <v>2008</v>
      </c>
    </row>
    <row r="6" spans="1:5" x14ac:dyDescent="0.3">
      <c r="A6" s="1" t="s">
        <v>46</v>
      </c>
    </row>
    <row r="7" spans="1:5" x14ac:dyDescent="0.3">
      <c r="A7" t="s">
        <v>47</v>
      </c>
      <c r="C7" s="6">
        <f>'IS &amp; BS'!C20</f>
        <v>121.80000000000005</v>
      </c>
      <c r="D7" s="6">
        <f>'IS &amp; BS'!D20</f>
        <v>132.70000000000016</v>
      </c>
      <c r="E7" s="6">
        <f>'IS &amp; BS'!E20</f>
        <v>132.8000000000001</v>
      </c>
    </row>
    <row r="8" spans="1:5" x14ac:dyDescent="0.3">
      <c r="A8" t="s">
        <v>48</v>
      </c>
      <c r="C8" s="6">
        <f>'IS &amp; BS'!C11</f>
        <v>52</v>
      </c>
      <c r="D8" s="6">
        <f>'IS &amp; BS'!D11</f>
        <v>55.9</v>
      </c>
      <c r="E8" s="6">
        <f>'IS &amp; BS'!E11</f>
        <v>75.2</v>
      </c>
    </row>
    <row r="9" spans="1:5" x14ac:dyDescent="0.3">
      <c r="A9" t="s">
        <v>63</v>
      </c>
      <c r="C9" s="6">
        <f>'IS &amp; BS'!B28-'IS &amp; BS'!C28</f>
        <v>-3.5</v>
      </c>
      <c r="D9" s="6">
        <f>'IS &amp; BS'!C28-'IS &amp; BS'!D28</f>
        <v>-4.3999999999999915</v>
      </c>
      <c r="E9" s="6">
        <f>'IS &amp; BS'!D28-'IS &amp; BS'!E28</f>
        <v>-12.799999999999997</v>
      </c>
    </row>
    <row r="10" spans="1:5" x14ac:dyDescent="0.3">
      <c r="A10" t="s">
        <v>64</v>
      </c>
      <c r="C10" s="6">
        <f>'IS &amp; BS'!B29-'IS &amp; BS'!C29</f>
        <v>1.5999999999999943</v>
      </c>
      <c r="D10" s="6">
        <f>'IS &amp; BS'!C29-'IS &amp; BS'!D29</f>
        <v>-6.9000000000000057</v>
      </c>
      <c r="E10" s="6">
        <f>'IS &amp; BS'!D29-'IS &amp; BS'!E29</f>
        <v>-1.8999999999999915</v>
      </c>
    </row>
    <row r="11" spans="1:5" x14ac:dyDescent="0.3">
      <c r="A11" t="s">
        <v>65</v>
      </c>
      <c r="C11" s="6">
        <f>'IS &amp; BS'!B30-'IS &amp; BS'!C30</f>
        <v>5.2999999999999972</v>
      </c>
      <c r="D11" s="6">
        <f>'IS &amp; BS'!C30-'IS &amp; BS'!D30</f>
        <v>-12.299999999999997</v>
      </c>
      <c r="E11" s="6">
        <f>'IS &amp; BS'!D30-'IS &amp; BS'!E30</f>
        <v>6.2000000000000028</v>
      </c>
    </row>
    <row r="12" spans="1:5" x14ac:dyDescent="0.3">
      <c r="A12" t="s">
        <v>66</v>
      </c>
      <c r="C12" s="6">
        <f>'IS &amp; BS'!C43-'IS &amp; BS'!B43</f>
        <v>-5.7000000000000028</v>
      </c>
      <c r="D12" s="6">
        <f>'IS &amp; BS'!D43-'IS &amp; BS'!C43</f>
        <v>-5.2999999999999972</v>
      </c>
      <c r="E12" s="6">
        <f>'IS &amp; BS'!E43-'IS &amp; BS'!D43</f>
        <v>8.7000000000000028</v>
      </c>
    </row>
    <row r="13" spans="1:5" x14ac:dyDescent="0.3">
      <c r="A13" t="s">
        <v>67</v>
      </c>
      <c r="C13" s="6">
        <f>'IS &amp; BS'!C45-'IS &amp; BS'!B45</f>
        <v>-28.200000000000003</v>
      </c>
      <c r="D13" s="6">
        <f>'IS &amp; BS'!D45-'IS &amp; BS'!C45</f>
        <v>48.3</v>
      </c>
      <c r="E13" s="6">
        <f>'IS &amp; BS'!E45-'IS &amp; BS'!D45</f>
        <v>-60.8</v>
      </c>
    </row>
    <row r="14" spans="1:5" x14ac:dyDescent="0.3">
      <c r="A14" t="s">
        <v>68</v>
      </c>
      <c r="C14" s="6">
        <f>'IS &amp; BS'!C49-'IS &amp; BS'!B49</f>
        <v>-2.6999999999999993</v>
      </c>
      <c r="D14" s="6">
        <f>'IS &amp; BS'!D49-'IS &amp; BS'!C49</f>
        <v>-4.6000000000000014</v>
      </c>
      <c r="E14" s="6">
        <f>'IS &amp; BS'!E49-'IS &amp; BS'!D49</f>
        <v>-2.3000000000000007</v>
      </c>
    </row>
    <row r="15" spans="1:5" x14ac:dyDescent="0.3">
      <c r="A15" t="s">
        <v>69</v>
      </c>
      <c r="C15" s="6">
        <f>'IS &amp; BS'!C50-'IS &amp; BS'!B50</f>
        <v>-20.5</v>
      </c>
      <c r="D15" s="6">
        <f>'IS &amp; BS'!D50-'IS &amp; BS'!C50</f>
        <v>34.900000000000006</v>
      </c>
      <c r="E15" s="6">
        <f>'IS &amp; BS'!E50-'IS &amp; BS'!D50</f>
        <v>-20.5</v>
      </c>
    </row>
    <row r="16" spans="1:5" x14ac:dyDescent="0.3">
      <c r="A16" s="1" t="s">
        <v>49</v>
      </c>
      <c r="C16" s="6">
        <f>SUM(C7:C15)</f>
        <v>120.10000000000008</v>
      </c>
      <c r="D16" s="6">
        <f t="shared" ref="D16:E16" si="0">SUM(D7:D15)</f>
        <v>238.30000000000018</v>
      </c>
      <c r="E16" s="6">
        <f t="shared" si="0"/>
        <v>124.60000000000008</v>
      </c>
    </row>
    <row r="17" spans="1:5" x14ac:dyDescent="0.3">
      <c r="C17" s="6"/>
      <c r="D17" s="6"/>
      <c r="E17" s="6"/>
    </row>
    <row r="18" spans="1:5" x14ac:dyDescent="0.3">
      <c r="A18" s="1" t="s">
        <v>50</v>
      </c>
    </row>
    <row r="19" spans="1:5" x14ac:dyDescent="0.3">
      <c r="A19" t="s">
        <v>51</v>
      </c>
      <c r="C19" s="6">
        <f>'IS &amp; BS'!B33-'IS &amp; BS'!C33</f>
        <v>-53.399999999999977</v>
      </c>
      <c r="D19" s="6">
        <f>'IS &amp; BS'!C33-'IS &amp; BS'!D33</f>
        <v>-86.5</v>
      </c>
      <c r="E19" s="6">
        <f>'IS &amp; BS'!D33-'IS &amp; BS'!E33</f>
        <v>-92.300000000000068</v>
      </c>
    </row>
    <row r="20" spans="1:5" x14ac:dyDescent="0.3">
      <c r="A20" s="3" t="s">
        <v>52</v>
      </c>
      <c r="C20" s="6">
        <f>'IS &amp; BS'!B37-'IS &amp; BS'!C37</f>
        <v>-1.9000000000000057</v>
      </c>
      <c r="D20" s="6">
        <f>'IS &amp; BS'!C37-'IS &amp; BS'!D37</f>
        <v>-201.9</v>
      </c>
      <c r="E20" s="6">
        <f>'IS &amp; BS'!D37-'IS &amp; BS'!E37</f>
        <v>-49.300000000000011</v>
      </c>
    </row>
    <row r="21" spans="1:5" x14ac:dyDescent="0.3">
      <c r="A21" s="1" t="s">
        <v>53</v>
      </c>
      <c r="C21" s="6">
        <f>SUM(C19:C20)</f>
        <v>-55.299999999999983</v>
      </c>
      <c r="D21" s="6">
        <f t="shared" ref="D21:E21" si="1">SUM(D19:D20)</f>
        <v>-288.39999999999998</v>
      </c>
      <c r="E21" s="6">
        <f t="shared" si="1"/>
        <v>-141.60000000000008</v>
      </c>
    </row>
    <row r="22" spans="1:5" x14ac:dyDescent="0.3">
      <c r="C22" s="6"/>
      <c r="D22" s="6"/>
      <c r="E22" s="6"/>
    </row>
    <row r="23" spans="1:5" x14ac:dyDescent="0.3">
      <c r="A23" s="1" t="s">
        <v>54</v>
      </c>
      <c r="C23" s="6"/>
      <c r="D23" s="6"/>
      <c r="E23" s="6"/>
    </row>
    <row r="24" spans="1:5" x14ac:dyDescent="0.3">
      <c r="A24" t="s">
        <v>55</v>
      </c>
      <c r="C24" s="6">
        <f>'IS &amp; BS'!C44-'IS &amp; BS'!B44</f>
        <v>-9.4000000000000021</v>
      </c>
      <c r="D24" s="6">
        <f>'IS &amp; BS'!D44-'IS &amp; BS'!C44</f>
        <v>50.099999999999994</v>
      </c>
      <c r="E24" s="6">
        <f>'IS &amp; BS'!E44-'IS &amp; BS'!D44</f>
        <v>30.5</v>
      </c>
    </row>
    <row r="25" spans="1:5" x14ac:dyDescent="0.3">
      <c r="A25" t="s">
        <v>56</v>
      </c>
      <c r="C25" s="6">
        <f>'IS &amp; BS'!C48-'IS &amp; BS'!B48</f>
        <v>-18.5</v>
      </c>
      <c r="D25" s="6">
        <f>'IS &amp; BS'!D48-'IS &amp; BS'!C48</f>
        <v>56.800000000000011</v>
      </c>
      <c r="E25" s="6">
        <f>'IS &amp; BS'!E48-'IS &amp; BS'!D48</f>
        <v>16.299999999999983</v>
      </c>
    </row>
    <row r="26" spans="1:5" x14ac:dyDescent="0.3">
      <c r="A26" t="s">
        <v>57</v>
      </c>
      <c r="C26" s="6">
        <f>'IS &amp; BS'!C53-'IS &amp; BS'!B53</f>
        <v>-0.79999999999999716</v>
      </c>
      <c r="D26" s="6">
        <f>'IS &amp; BS'!D53-'IS &amp; BS'!C53</f>
        <v>-7.8999999999999986</v>
      </c>
      <c r="E26" s="6">
        <f>'IS &amp; BS'!E53-'IS &amp; BS'!D53</f>
        <v>6.5999999999999943</v>
      </c>
    </row>
    <row r="27" spans="1:5" x14ac:dyDescent="0.3">
      <c r="A27" t="s">
        <v>58</v>
      </c>
      <c r="C27" s="6">
        <f>-'IS &amp; BS'!C22</f>
        <v>-38.700000000000003</v>
      </c>
      <c r="D27" s="6">
        <f>-'IS &amp; BS'!D22</f>
        <v>-39.799999999999997</v>
      </c>
      <c r="E27" s="6">
        <f>-'IS &amp; BS'!E22</f>
        <v>-40.1</v>
      </c>
    </row>
    <row r="28" spans="1:5" x14ac:dyDescent="0.3">
      <c r="A28" s="1" t="s">
        <v>59</v>
      </c>
      <c r="C28" s="6">
        <f>SUM(C24:C27)</f>
        <v>-67.400000000000006</v>
      </c>
      <c r="D28" s="6">
        <f t="shared" ref="D28:E28" si="2">SUM(D24:D27)</f>
        <v>59.2</v>
      </c>
      <c r="E28" s="6">
        <f t="shared" si="2"/>
        <v>13.299999999999976</v>
      </c>
    </row>
    <row r="29" spans="1:5" x14ac:dyDescent="0.3">
      <c r="C29" s="6"/>
      <c r="D29" s="6"/>
      <c r="E29" s="6"/>
    </row>
    <row r="30" spans="1:5" x14ac:dyDescent="0.3">
      <c r="A30" s="1" t="s">
        <v>60</v>
      </c>
      <c r="C30" s="6">
        <f>C16+C21+C28</f>
        <v>-2.5999999999999091</v>
      </c>
      <c r="D30" s="6">
        <f t="shared" ref="D30:E30" si="3">D16+D21+D28</f>
        <v>9.1000000000002075</v>
      </c>
      <c r="E30" s="6">
        <f t="shared" si="3"/>
        <v>-3.7000000000000242</v>
      </c>
    </row>
    <row r="31" spans="1:5" x14ac:dyDescent="0.3">
      <c r="A31" s="1"/>
      <c r="C31" s="6"/>
      <c r="D31" s="6"/>
      <c r="E31" s="6"/>
    </row>
    <row r="32" spans="1:5" x14ac:dyDescent="0.3">
      <c r="C32" s="6"/>
      <c r="D32" s="6"/>
      <c r="E32" s="6"/>
    </row>
    <row r="33" spans="1:5" x14ac:dyDescent="0.3">
      <c r="A33" s="3" t="s">
        <v>61</v>
      </c>
      <c r="C33" s="6">
        <f>'IS &amp; BS'!B27</f>
        <v>25.6</v>
      </c>
      <c r="D33" s="6">
        <f>'IS &amp; BS'!C27</f>
        <v>23</v>
      </c>
      <c r="E33" s="6">
        <f>'IS &amp; BS'!D27</f>
        <v>32.1</v>
      </c>
    </row>
    <row r="34" spans="1:5" x14ac:dyDescent="0.3">
      <c r="A34" s="3" t="s">
        <v>62</v>
      </c>
      <c r="C34" s="6">
        <f>'IS &amp; BS'!C27</f>
        <v>23</v>
      </c>
      <c r="D34" s="6">
        <f>'IS &amp; BS'!D27</f>
        <v>32.1</v>
      </c>
      <c r="E34" s="6">
        <f>'IS &amp; BS'!E27</f>
        <v>28.4</v>
      </c>
    </row>
    <row r="35" spans="1:5" x14ac:dyDescent="0.3">
      <c r="A35" s="1" t="s">
        <v>60</v>
      </c>
      <c r="C35" s="2">
        <f>C34-C33</f>
        <v>-2.6000000000000014</v>
      </c>
      <c r="D35" s="2">
        <f t="shared" ref="D35:E35" si="4">D34-D33</f>
        <v>9.1000000000000014</v>
      </c>
      <c r="E35" s="2">
        <f t="shared" si="4"/>
        <v>-3.7000000000000028</v>
      </c>
    </row>
  </sheetData>
  <mergeCells count="1">
    <mergeCell ref="B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 Problem</vt:lpstr>
      <vt:lpstr>IS &amp; BS</vt:lpstr>
      <vt:lpstr>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2019-07-07T01:29:10Z</dcterms:modified>
</cp:coreProperties>
</file>