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379BB91-677E-4704-9C17-C7A1897A5C1B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The Problem" sheetId="2" r:id="rId1"/>
    <sheet name="IS &amp; BS" sheetId="1" r:id="rId2"/>
    <sheet name="C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7" i="1" l="1"/>
  <c r="K55" i="1"/>
  <c r="K54" i="1"/>
  <c r="K53" i="1"/>
  <c r="K51" i="1"/>
  <c r="K50" i="1"/>
  <c r="K49" i="1"/>
  <c r="K48" i="1"/>
  <c r="K46" i="1"/>
  <c r="K45" i="1"/>
  <c r="K44" i="1"/>
  <c r="K43" i="1"/>
  <c r="K40" i="1"/>
  <c r="K38" i="1"/>
  <c r="K37" i="1"/>
  <c r="K35" i="1"/>
  <c r="K34" i="1"/>
  <c r="K33" i="1"/>
  <c r="K31" i="1"/>
  <c r="K30" i="1"/>
  <c r="K29" i="1"/>
  <c r="K28" i="1"/>
  <c r="K27" i="1"/>
  <c r="K20" i="1"/>
  <c r="K19" i="1"/>
  <c r="K17" i="1"/>
  <c r="K16" i="1"/>
  <c r="K15" i="1"/>
  <c r="K13" i="1"/>
  <c r="K12" i="1"/>
  <c r="K11" i="1"/>
  <c r="K10" i="1"/>
  <c r="K7" i="1"/>
  <c r="K8" i="1"/>
  <c r="K6" i="1"/>
  <c r="J57" i="1"/>
  <c r="I57" i="1"/>
  <c r="H57" i="1"/>
  <c r="G57" i="1"/>
  <c r="J55" i="1"/>
  <c r="I55" i="1"/>
  <c r="H55" i="1"/>
  <c r="G55" i="1"/>
  <c r="J54" i="1"/>
  <c r="I54" i="1"/>
  <c r="H54" i="1"/>
  <c r="G54" i="1"/>
  <c r="J53" i="1"/>
  <c r="I53" i="1"/>
  <c r="H53" i="1"/>
  <c r="G53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0" i="1"/>
  <c r="I40" i="1"/>
  <c r="H40" i="1"/>
  <c r="G40" i="1"/>
  <c r="J38" i="1"/>
  <c r="I38" i="1"/>
  <c r="H38" i="1"/>
  <c r="G38" i="1"/>
  <c r="J37" i="1"/>
  <c r="I37" i="1"/>
  <c r="H37" i="1"/>
  <c r="G37" i="1"/>
  <c r="J35" i="1"/>
  <c r="I35" i="1"/>
  <c r="H35" i="1"/>
  <c r="G35" i="1"/>
  <c r="J34" i="1"/>
  <c r="I34" i="1"/>
  <c r="H34" i="1"/>
  <c r="G34" i="1"/>
  <c r="J33" i="1"/>
  <c r="I33" i="1"/>
  <c r="H33" i="1"/>
  <c r="G33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G31" i="1"/>
  <c r="G30" i="1"/>
  <c r="G29" i="1"/>
  <c r="G28" i="1"/>
  <c r="G27" i="1"/>
  <c r="J20" i="1"/>
  <c r="I20" i="1"/>
  <c r="H20" i="1"/>
  <c r="G20" i="1"/>
  <c r="J19" i="1"/>
  <c r="I19" i="1"/>
  <c r="H19" i="1"/>
  <c r="G19" i="1"/>
  <c r="J17" i="1"/>
  <c r="I17" i="1"/>
  <c r="H17" i="1"/>
  <c r="G17" i="1"/>
  <c r="J16" i="1"/>
  <c r="I16" i="1"/>
  <c r="H16" i="1"/>
  <c r="G16" i="1"/>
  <c r="J15" i="1"/>
  <c r="I15" i="1"/>
  <c r="H15" i="1"/>
  <c r="G15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H6" i="1"/>
  <c r="I6" i="1"/>
  <c r="J6" i="1"/>
  <c r="H7" i="1"/>
  <c r="I7" i="1"/>
  <c r="J7" i="1"/>
  <c r="H8" i="1"/>
  <c r="I8" i="1"/>
  <c r="J8" i="1"/>
  <c r="G7" i="1"/>
  <c r="G8" i="1"/>
  <c r="G6" i="1"/>
  <c r="D33" i="3" l="1"/>
  <c r="E33" i="3"/>
  <c r="D34" i="3"/>
  <c r="D35" i="3" s="1"/>
  <c r="E34" i="3"/>
  <c r="E35" i="3" s="1"/>
  <c r="C35" i="3"/>
  <c r="C34" i="3"/>
  <c r="C33" i="3"/>
  <c r="D30" i="3"/>
  <c r="E30" i="3"/>
  <c r="C30" i="3"/>
  <c r="D27" i="3"/>
  <c r="E27" i="3"/>
  <c r="C27" i="3"/>
  <c r="D26" i="3"/>
  <c r="E26" i="3"/>
  <c r="C26" i="3"/>
  <c r="D25" i="3"/>
  <c r="E25" i="3"/>
  <c r="C25" i="3"/>
  <c r="D24" i="3"/>
  <c r="D28" i="3" s="1"/>
  <c r="E24" i="3"/>
  <c r="E28" i="3" s="1"/>
  <c r="C24" i="3"/>
  <c r="C28" i="3" s="1"/>
  <c r="D21" i="3"/>
  <c r="D19" i="3"/>
  <c r="E19" i="3"/>
  <c r="E21" i="3" s="1"/>
  <c r="D20" i="3"/>
  <c r="E20" i="3"/>
  <c r="C20" i="3"/>
  <c r="C19" i="3"/>
  <c r="C21" i="3" s="1"/>
  <c r="D15" i="3"/>
  <c r="E15" i="3"/>
  <c r="C15" i="3"/>
  <c r="D14" i="3"/>
  <c r="E14" i="3"/>
  <c r="C14" i="3"/>
  <c r="D13" i="3"/>
  <c r="E13" i="3"/>
  <c r="C13" i="3"/>
  <c r="D12" i="3"/>
  <c r="E12" i="3"/>
  <c r="C12" i="3"/>
  <c r="D10" i="3"/>
  <c r="E10" i="3"/>
  <c r="D11" i="3"/>
  <c r="E11" i="3"/>
  <c r="C11" i="3"/>
  <c r="D9" i="3"/>
  <c r="E9" i="3"/>
  <c r="C10" i="3"/>
  <c r="C9" i="3"/>
  <c r="D8" i="3"/>
  <c r="E8" i="3"/>
  <c r="C8" i="3"/>
  <c r="B55" i="1"/>
  <c r="E46" i="1"/>
  <c r="D46" i="1"/>
  <c r="C46" i="1"/>
  <c r="C51" i="1" s="1"/>
  <c r="B46" i="1"/>
  <c r="B51" i="1" s="1"/>
  <c r="B57" i="1" s="1"/>
  <c r="B35" i="1"/>
  <c r="B38" i="1" s="1"/>
  <c r="C34" i="1"/>
  <c r="D34" i="1" s="1"/>
  <c r="E31" i="1"/>
  <c r="D31" i="1"/>
  <c r="C31" i="1"/>
  <c r="B31" i="1"/>
  <c r="B40" i="1" s="1"/>
  <c r="E8" i="1"/>
  <c r="E13" i="1" s="1"/>
  <c r="D8" i="1"/>
  <c r="D13" i="1" s="1"/>
  <c r="C8" i="1"/>
  <c r="C13" i="1" s="1"/>
  <c r="B8" i="1"/>
  <c r="B13" i="1" s="1"/>
  <c r="E34" i="1" l="1"/>
  <c r="E35" i="1" s="1"/>
  <c r="E38" i="1" s="1"/>
  <c r="D35" i="1"/>
  <c r="D38" i="1" s="1"/>
  <c r="D40" i="1" s="1"/>
  <c r="C17" i="1"/>
  <c r="C20" i="1" s="1"/>
  <c r="C7" i="3" s="1"/>
  <c r="C16" i="3" s="1"/>
  <c r="E17" i="1"/>
  <c r="E20" i="1" s="1"/>
  <c r="E7" i="3" s="1"/>
  <c r="E16" i="3" s="1"/>
  <c r="B17" i="1"/>
  <c r="B20" i="1" s="1"/>
  <c r="D17" i="1"/>
  <c r="D20" i="1" s="1"/>
  <c r="D7" i="3" s="1"/>
  <c r="D16" i="3" s="1"/>
  <c r="C35" i="1"/>
  <c r="C38" i="1" s="1"/>
  <c r="C40" i="1" s="1"/>
  <c r="D51" i="1"/>
  <c r="E40" i="1"/>
  <c r="E51" i="1"/>
  <c r="C23" i="1" l="1"/>
  <c r="C54" i="1" s="1"/>
  <c r="E23" i="1"/>
  <c r="B23" i="1"/>
  <c r="D23" i="1"/>
  <c r="C55" i="1" l="1"/>
  <c r="D54" i="1"/>
  <c r="C57" i="1" l="1"/>
  <c r="E54" i="1"/>
  <c r="E55" i="1" s="1"/>
  <c r="D55" i="1"/>
  <c r="E57" i="1" l="1"/>
  <c r="D57" i="1"/>
</calcChain>
</file>

<file path=xl/sharedStrings.xml><?xml version="1.0" encoding="utf-8"?>
<sst xmlns="http://schemas.openxmlformats.org/spreadsheetml/2006/main" count="77" uniqueCount="74">
  <si>
    <t>Historical Income Statements and Balance Sheets</t>
  </si>
  <si>
    <t>Income Statements</t>
  </si>
  <si>
    <t>Sales</t>
  </si>
  <si>
    <t>Cost of Sales</t>
  </si>
  <si>
    <t xml:space="preserve">  Gross Operating Income</t>
  </si>
  <si>
    <t>SG&amp;A, Expense</t>
  </si>
  <si>
    <t>Depreciation</t>
  </si>
  <si>
    <t>Other net (Income)Expense</t>
  </si>
  <si>
    <t xml:space="preserve">  EBIT</t>
  </si>
  <si>
    <t>Interest(income)</t>
  </si>
  <si>
    <t>Interest Expense</t>
  </si>
  <si>
    <t xml:space="preserve">  Pre-Tax Income</t>
  </si>
  <si>
    <t>Income Taxes</t>
  </si>
  <si>
    <t xml:space="preserve">  Net Income</t>
  </si>
  <si>
    <t>Dividends</t>
  </si>
  <si>
    <t xml:space="preserve">  Addition to Retained Earnings</t>
  </si>
  <si>
    <t>Blance Sheet</t>
  </si>
  <si>
    <t>Asset</t>
  </si>
  <si>
    <t>Cash and Marketable Securities</t>
  </si>
  <si>
    <t>Accounts Receivable</t>
  </si>
  <si>
    <t>Inventories</t>
  </si>
  <si>
    <t>Other Current Asset</t>
  </si>
  <si>
    <t xml:space="preserve">  Total Current Assets</t>
  </si>
  <si>
    <t>PP&amp;E, Gross</t>
  </si>
  <si>
    <t>Accumulated Depreciation</t>
  </si>
  <si>
    <t xml:space="preserve">  PP&amp;E, Net</t>
  </si>
  <si>
    <t>Other Non-Current Assets</t>
  </si>
  <si>
    <t xml:space="preserve">  Total Non-Current Assets</t>
  </si>
  <si>
    <t xml:space="preserve">  Total Assets</t>
  </si>
  <si>
    <t>Liabilities and Shareholders' Equity</t>
  </si>
  <si>
    <t>Accounts Payble</t>
  </si>
  <si>
    <t>Short Term Debt</t>
  </si>
  <si>
    <t>Other Current Liabilities</t>
  </si>
  <si>
    <t xml:space="preserve">  Total Current Liabilities</t>
  </si>
  <si>
    <t>Long-term Debt</t>
  </si>
  <si>
    <t>Deffered Income Taxes</t>
  </si>
  <si>
    <t>Other Non-Current Liabilities</t>
  </si>
  <si>
    <t xml:space="preserve">  Total Liabilities</t>
  </si>
  <si>
    <t>Paid-in Capital</t>
  </si>
  <si>
    <t>Retained Earnings</t>
  </si>
  <si>
    <t xml:space="preserve">  Total Shareholders' Equity</t>
  </si>
  <si>
    <t xml:space="preserve">  Total Liabilities and Shareholders' Equity</t>
  </si>
  <si>
    <t>The Problem</t>
  </si>
  <si>
    <t>Statements of Cash Flows</t>
  </si>
  <si>
    <t>Year Ending Dec.31</t>
  </si>
  <si>
    <t>Cash Flows from Operations</t>
  </si>
  <si>
    <t>Net Income</t>
  </si>
  <si>
    <t>Depreciation Expense</t>
  </si>
  <si>
    <t xml:space="preserve">  Total Cash Flows from Operations</t>
  </si>
  <si>
    <t>Cash Flows From Investing</t>
  </si>
  <si>
    <t>(Additions to) Property, Plant &amp; Equipment</t>
  </si>
  <si>
    <t>(Investment) in Other Non-Current Assets</t>
  </si>
  <si>
    <t xml:space="preserve">  Total Cash Flows from Investing</t>
  </si>
  <si>
    <t>Cash Flows from Financing</t>
  </si>
  <si>
    <t>From Issuance/(Repayment) of Short-Term Debt</t>
  </si>
  <si>
    <t>From Issuance/(Repayment) of Long-Term Debt</t>
  </si>
  <si>
    <t>From Sale/(Repurchase) of Equity</t>
  </si>
  <si>
    <t>Cash Dividends Paid to Shareholders</t>
  </si>
  <si>
    <t xml:space="preserve">  Total Cash Flows from Financing</t>
  </si>
  <si>
    <t xml:space="preserve">  Net Change in Cash &amp; Marketable Securities</t>
  </si>
  <si>
    <t>Beginning Cash &amp; Marketable Securities</t>
  </si>
  <si>
    <t>Ending Cash &amp; Marketable Securities</t>
  </si>
  <si>
    <t>Decrease/(Increase) in AR</t>
  </si>
  <si>
    <t>Decrease/(Increase) in Inventories</t>
  </si>
  <si>
    <t>Decrease/(Increase) in Other Current Assets</t>
  </si>
  <si>
    <t>Increase/(Decrease) in AP</t>
  </si>
  <si>
    <t>Increase/(Decrease) in Other Current Liabilities</t>
  </si>
  <si>
    <t>Increase/(Decrease) in Deferred Income Taxes</t>
  </si>
  <si>
    <t>Increase/(Decrease) in Other Non-Current Liabilities</t>
  </si>
  <si>
    <t>Create common size incomestatements and balance sheets.</t>
  </si>
  <si>
    <t>Average</t>
  </si>
  <si>
    <t>Other Data</t>
  </si>
  <si>
    <t>Stock price (year-end)</t>
  </si>
  <si>
    <t>Average number of shares outstanding (million)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</si>
</sst>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_);[Red]\(&quot;$&quot;#,##0.0\)"/>
    <numFmt numFmtId="165" formatCode="0.0%"/>
    <numFmt numFmtId="166" formatCode="#,##0.00_ ;[Red]\-#,##0.00\ "/>
    <numFmt numFmtId="167" formatCode="#,##0.0_ ;[Red]\-#,##0.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1" fillId="0" borderId="5" xfId="0" applyFon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5" xfId="0" applyFont="1" applyBorder="1" applyAlignment="1">
      <alignment horizontal="right"/>
    </xf>
    <xf numFmtId="165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6" fontId="0" fillId="0" borderId="1" xfId="0" applyNumberForma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53E2-084C-4CF2-983A-93F7A1102A3E}">
  <dimension ref="A1:F4"/>
  <sheetViews>
    <sheetView workbookViewId="0">
      <selection activeCell="A4" sqref="A4"/>
    </sheetView>
  </sheetViews>
  <sheetFormatPr defaultRowHeight="14.4" x14ac:dyDescent="0.3"/>
  <cols>
    <col min="1" max="1" width="61.6640625" customWidth="1"/>
  </cols>
  <sheetData>
    <row r="1" spans="1:6" x14ac:dyDescent="0.3">
      <c r="A1" s="1" t="s">
        <v>42</v>
      </c>
    </row>
    <row r="3" spans="1:6" x14ac:dyDescent="0.3">
      <c r="A3" s="4" t="s">
        <v>69</v>
      </c>
      <c r="B3" s="5"/>
      <c r="C3" s="5"/>
      <c r="D3" s="5"/>
      <c r="E3" s="5"/>
      <c r="F3" s="5"/>
    </row>
    <row r="4" spans="1:6" x14ac:dyDescent="0.3">
      <c r="A4" s="5"/>
      <c r="B4" s="5"/>
      <c r="C4" s="5"/>
      <c r="D4" s="5"/>
      <c r="E4" s="5"/>
      <c r="F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workbookViewId="0">
      <pane ySplit="5" topLeftCell="A45" activePane="bottomLeft" state="frozenSplit"/>
      <selection pane="bottomLeft" activeCell="A50" sqref="A50"/>
    </sheetView>
  </sheetViews>
  <sheetFormatPr defaultRowHeight="14.4" x14ac:dyDescent="0.3"/>
  <cols>
    <col min="1" max="1" width="41.88671875" style="8" bestFit="1" customWidth="1"/>
    <col min="2" max="5" width="11.21875" style="8" hidden="1" customWidth="1"/>
    <col min="6" max="6" width="8.88671875" style="8" hidden="1" customWidth="1"/>
    <col min="7" max="10" width="11.109375" style="8" customWidth="1"/>
    <col min="11" max="11" width="11" style="8" customWidth="1"/>
    <col min="12" max="16384" width="8.88671875" style="8"/>
  </cols>
  <sheetData>
    <row r="1" spans="1:11" x14ac:dyDescent="0.3">
      <c r="A1" s="7" t="s">
        <v>0</v>
      </c>
    </row>
    <row r="3" spans="1:11" x14ac:dyDescent="0.3">
      <c r="A3" s="7" t="s">
        <v>1</v>
      </c>
    </row>
    <row r="4" spans="1:11" x14ac:dyDescent="0.3">
      <c r="B4" s="17" t="s">
        <v>44</v>
      </c>
      <c r="C4" s="18"/>
      <c r="D4" s="18"/>
      <c r="E4" s="19"/>
      <c r="G4" s="17" t="s">
        <v>44</v>
      </c>
      <c r="H4" s="18"/>
      <c r="I4" s="18"/>
      <c r="J4" s="19"/>
    </row>
    <row r="5" spans="1:11" ht="15" thickBot="1" x14ac:dyDescent="0.35">
      <c r="B5" s="11">
        <v>2005</v>
      </c>
      <c r="C5" s="11">
        <v>2006</v>
      </c>
      <c r="D5" s="11">
        <v>2007</v>
      </c>
      <c r="E5" s="11">
        <v>2008</v>
      </c>
      <c r="G5" s="11">
        <v>2005</v>
      </c>
      <c r="H5" s="11">
        <v>2006</v>
      </c>
      <c r="I5" s="11">
        <v>2007</v>
      </c>
      <c r="J5" s="11">
        <v>2008</v>
      </c>
      <c r="K5" s="15" t="s">
        <v>70</v>
      </c>
    </row>
    <row r="6" spans="1:11" x14ac:dyDescent="0.3">
      <c r="A6" s="8" t="s">
        <v>2</v>
      </c>
      <c r="B6" s="10">
        <v>1234.9000000000001</v>
      </c>
      <c r="C6" s="10">
        <v>1251.7</v>
      </c>
      <c r="D6" s="10">
        <v>1300.4000000000001</v>
      </c>
      <c r="E6" s="10">
        <v>1334.4</v>
      </c>
      <c r="G6" s="16">
        <f>B6/B$6</f>
        <v>1</v>
      </c>
      <c r="H6" s="16">
        <f t="shared" ref="H6:J8" si="0">C6/C$6</f>
        <v>1</v>
      </c>
      <c r="I6" s="16">
        <f t="shared" si="0"/>
        <v>1</v>
      </c>
      <c r="J6" s="16">
        <f t="shared" si="0"/>
        <v>1</v>
      </c>
      <c r="K6" s="16">
        <f>AVERAGE(G6:J6)</f>
        <v>1</v>
      </c>
    </row>
    <row r="7" spans="1:11" ht="15" thickBot="1" x14ac:dyDescent="0.35">
      <c r="A7" s="8" t="s">
        <v>3</v>
      </c>
      <c r="B7" s="12">
        <v>679.1</v>
      </c>
      <c r="C7" s="12">
        <v>659</v>
      </c>
      <c r="D7" s="12">
        <v>681.3</v>
      </c>
      <c r="E7" s="12">
        <v>667</v>
      </c>
      <c r="G7" s="16">
        <f t="shared" ref="G7:G8" si="1">B7/B$6</f>
        <v>0.54992307069398327</v>
      </c>
      <c r="H7" s="16">
        <f t="shared" si="0"/>
        <v>0.52648398178477274</v>
      </c>
      <c r="I7" s="16">
        <f t="shared" si="0"/>
        <v>0.52391571824054128</v>
      </c>
      <c r="J7" s="16">
        <f t="shared" si="0"/>
        <v>0.49985011990407668</v>
      </c>
      <c r="K7" s="16">
        <f t="shared" ref="K7:K8" si="2">AVERAGE(G7:J7)</f>
        <v>0.52504322265584358</v>
      </c>
    </row>
    <row r="8" spans="1:11" x14ac:dyDescent="0.3">
      <c r="A8" s="7" t="s">
        <v>4</v>
      </c>
      <c r="B8" s="10">
        <f>B6-B7</f>
        <v>555.80000000000007</v>
      </c>
      <c r="C8" s="10">
        <f t="shared" ref="C8:E8" si="3">C6-C7</f>
        <v>592.70000000000005</v>
      </c>
      <c r="D8" s="10">
        <f t="shared" si="3"/>
        <v>619.10000000000014</v>
      </c>
      <c r="E8" s="10">
        <f t="shared" si="3"/>
        <v>667.40000000000009</v>
      </c>
      <c r="G8" s="16">
        <f t="shared" si="1"/>
        <v>0.45007692930601673</v>
      </c>
      <c r="H8" s="16">
        <f t="shared" si="0"/>
        <v>0.47351601821522732</v>
      </c>
      <c r="I8" s="16">
        <f t="shared" si="0"/>
        <v>0.47608428175945872</v>
      </c>
      <c r="J8" s="16">
        <f t="shared" si="0"/>
        <v>0.50014988009592332</v>
      </c>
      <c r="K8" s="16">
        <f t="shared" si="2"/>
        <v>0.47495677734415653</v>
      </c>
    </row>
    <row r="9" spans="1:11" x14ac:dyDescent="0.3">
      <c r="B9" s="9"/>
      <c r="C9" s="9"/>
      <c r="D9" s="9"/>
      <c r="E9" s="9"/>
    </row>
    <row r="10" spans="1:11" x14ac:dyDescent="0.3">
      <c r="A10" s="8" t="s">
        <v>5</v>
      </c>
      <c r="B10" s="9">
        <v>339.7</v>
      </c>
      <c r="C10" s="9">
        <v>348.6</v>
      </c>
      <c r="D10" s="9">
        <v>351.2</v>
      </c>
      <c r="E10" s="9">
        <v>373.3</v>
      </c>
      <c r="G10" s="16">
        <f t="shared" ref="G10:G13" si="4">B10/B$6</f>
        <v>0.27508300267228114</v>
      </c>
      <c r="H10" s="16">
        <f t="shared" ref="H10:H13" si="5">C10/C$6</f>
        <v>0.27850123831589041</v>
      </c>
      <c r="I10" s="16">
        <f t="shared" ref="I10:I13" si="6">D10/D$6</f>
        <v>0.27007074746231924</v>
      </c>
      <c r="J10" s="16">
        <f t="shared" ref="J10:J13" si="7">E10/E$6</f>
        <v>0.2797511990407674</v>
      </c>
      <c r="K10" s="16">
        <f t="shared" ref="K10:K13" si="8">AVERAGE(G10:J10)</f>
        <v>0.27585154687281455</v>
      </c>
    </row>
    <row r="11" spans="1:11" x14ac:dyDescent="0.3">
      <c r="A11" s="8" t="s">
        <v>6</v>
      </c>
      <c r="B11" s="9">
        <v>47.5</v>
      </c>
      <c r="C11" s="9">
        <v>52</v>
      </c>
      <c r="D11" s="9">
        <v>55.9</v>
      </c>
      <c r="E11" s="9">
        <v>75.2</v>
      </c>
      <c r="G11" s="16">
        <f t="shared" si="4"/>
        <v>3.8464653008340753E-2</v>
      </c>
      <c r="H11" s="16">
        <f t="shared" si="5"/>
        <v>4.1543500838859153E-2</v>
      </c>
      <c r="I11" s="16">
        <f t="shared" si="6"/>
        <v>4.2986773300522911E-2</v>
      </c>
      <c r="J11" s="16">
        <f t="shared" si="7"/>
        <v>5.635491606714628E-2</v>
      </c>
      <c r="K11" s="16">
        <f t="shared" si="8"/>
        <v>4.4837460803717269E-2</v>
      </c>
    </row>
    <row r="12" spans="1:11" ht="15" thickBot="1" x14ac:dyDescent="0.35">
      <c r="A12" s="8" t="s">
        <v>7</v>
      </c>
      <c r="B12" s="12">
        <v>-11.8</v>
      </c>
      <c r="C12" s="12">
        <v>-7.6</v>
      </c>
      <c r="D12" s="12">
        <v>-7</v>
      </c>
      <c r="E12" s="12">
        <v>-8.1999999999999993</v>
      </c>
      <c r="G12" s="16">
        <f t="shared" si="4"/>
        <v>-9.5554295894404399E-3</v>
      </c>
      <c r="H12" s="16">
        <f t="shared" si="5"/>
        <v>-6.0717424302947987E-3</v>
      </c>
      <c r="I12" s="16">
        <f t="shared" si="6"/>
        <v>-5.3829590895109192E-3</v>
      </c>
      <c r="J12" s="16">
        <f t="shared" si="7"/>
        <v>-6.1450839328537161E-3</v>
      </c>
      <c r="K12" s="16">
        <f t="shared" si="8"/>
        <v>-6.7888037605249689E-3</v>
      </c>
    </row>
    <row r="13" spans="1:11" x14ac:dyDescent="0.3">
      <c r="A13" s="7" t="s">
        <v>8</v>
      </c>
      <c r="B13" s="10">
        <f>B8-SUM(B10:B12)</f>
        <v>180.40000000000009</v>
      </c>
      <c r="C13" s="10">
        <f t="shared" ref="C13:E13" si="9">C8-SUM(C10:C12)</f>
        <v>199.70000000000005</v>
      </c>
      <c r="D13" s="10">
        <f t="shared" si="9"/>
        <v>219.00000000000017</v>
      </c>
      <c r="E13" s="10">
        <f t="shared" si="9"/>
        <v>227.10000000000008</v>
      </c>
      <c r="G13" s="16">
        <f t="shared" si="4"/>
        <v>0.14608470321483527</v>
      </c>
      <c r="H13" s="16">
        <f t="shared" si="5"/>
        <v>0.15954302149077257</v>
      </c>
      <c r="I13" s="16">
        <f t="shared" si="6"/>
        <v>0.16840972008612745</v>
      </c>
      <c r="J13" s="16">
        <f t="shared" si="7"/>
        <v>0.17018884892086336</v>
      </c>
      <c r="K13" s="16">
        <f t="shared" si="8"/>
        <v>0.16105657342814966</v>
      </c>
    </row>
    <row r="14" spans="1:11" x14ac:dyDescent="0.3">
      <c r="B14" s="9"/>
      <c r="C14" s="9"/>
      <c r="D14" s="9"/>
      <c r="E14" s="9"/>
    </row>
    <row r="15" spans="1:11" x14ac:dyDescent="0.3">
      <c r="A15" s="8" t="s">
        <v>9</v>
      </c>
      <c r="B15" s="9">
        <v>-1.3</v>
      </c>
      <c r="C15" s="9">
        <v>-1.4</v>
      </c>
      <c r="D15" s="9">
        <v>-1.7</v>
      </c>
      <c r="E15" s="9">
        <v>-2</v>
      </c>
      <c r="G15" s="16">
        <f t="shared" ref="G15:G17" si="10">B15/B$6</f>
        <v>-1.0527168191756418E-3</v>
      </c>
      <c r="H15" s="16">
        <f t="shared" ref="H15:H17" si="11">C15/C$6</f>
        <v>-1.1184788687385156E-3</v>
      </c>
      <c r="I15" s="16">
        <f t="shared" ref="I15:I17" si="12">D15/D$6</f>
        <v>-1.3072900645955089E-3</v>
      </c>
      <c r="J15" s="16">
        <f t="shared" ref="J15:J17" si="13">E15/E$6</f>
        <v>-1.4988009592326139E-3</v>
      </c>
      <c r="K15" s="16">
        <f t="shared" ref="K15:K17" si="14">AVERAGE(G15:J15)</f>
        <v>-1.2443216779355702E-3</v>
      </c>
    </row>
    <row r="16" spans="1:11" ht="15" thickBot="1" x14ac:dyDescent="0.35">
      <c r="A16" s="8" t="s">
        <v>10</v>
      </c>
      <c r="B16" s="12">
        <v>16.2</v>
      </c>
      <c r="C16" s="12">
        <v>15.1</v>
      </c>
      <c r="D16" s="12">
        <v>20.5</v>
      </c>
      <c r="E16" s="12">
        <v>23.7</v>
      </c>
      <c r="G16" s="16">
        <f t="shared" si="10"/>
        <v>1.3118471131265687E-2</v>
      </c>
      <c r="H16" s="16">
        <f t="shared" si="11"/>
        <v>1.2063593512822561E-2</v>
      </c>
      <c r="I16" s="16">
        <f t="shared" si="12"/>
        <v>1.5764380190710549E-2</v>
      </c>
      <c r="J16" s="16">
        <f t="shared" si="13"/>
        <v>1.7760791366906472E-2</v>
      </c>
      <c r="K16" s="16">
        <f t="shared" si="14"/>
        <v>1.4676809050426318E-2</v>
      </c>
    </row>
    <row r="17" spans="1:11" x14ac:dyDescent="0.3">
      <c r="A17" s="7" t="s">
        <v>11</v>
      </c>
      <c r="B17" s="10">
        <f>B13-SUM(B15:B16)</f>
        <v>165.50000000000009</v>
      </c>
      <c r="C17" s="10">
        <f t="shared" ref="C17:E17" si="15">C13-SUM(C15:C16)</f>
        <v>186.00000000000006</v>
      </c>
      <c r="D17" s="10">
        <f t="shared" si="15"/>
        <v>200.20000000000016</v>
      </c>
      <c r="E17" s="10">
        <f t="shared" si="15"/>
        <v>205.40000000000009</v>
      </c>
      <c r="G17" s="16">
        <f t="shared" si="10"/>
        <v>0.13401894890274521</v>
      </c>
      <c r="H17" s="16">
        <f t="shared" si="11"/>
        <v>0.14859790684668855</v>
      </c>
      <c r="I17" s="16">
        <f t="shared" si="12"/>
        <v>0.15395262996001241</v>
      </c>
      <c r="J17" s="16">
        <f t="shared" si="13"/>
        <v>0.15392685851318952</v>
      </c>
      <c r="K17" s="16">
        <f t="shared" si="14"/>
        <v>0.14762408605565891</v>
      </c>
    </row>
    <row r="18" spans="1:11" x14ac:dyDescent="0.3">
      <c r="B18" s="9"/>
      <c r="C18" s="9"/>
      <c r="D18" s="9"/>
      <c r="E18" s="9"/>
    </row>
    <row r="19" spans="1:11" ht="15" thickBot="1" x14ac:dyDescent="0.35">
      <c r="A19" s="8" t="s">
        <v>12</v>
      </c>
      <c r="B19" s="12">
        <v>56.8</v>
      </c>
      <c r="C19" s="12">
        <v>64.2</v>
      </c>
      <c r="D19" s="12">
        <v>67.5</v>
      </c>
      <c r="E19" s="12">
        <v>72.599999999999994</v>
      </c>
      <c r="G19" s="16">
        <f t="shared" ref="G19:G20" si="16">B19/B$6</f>
        <v>4.599562717628957E-2</v>
      </c>
      <c r="H19" s="16">
        <f t="shared" ref="H19:H20" si="17">C19/C$6</f>
        <v>5.1290245266437648E-2</v>
      </c>
      <c r="I19" s="16">
        <f t="shared" ref="I19:I20" si="18">D19/D$6</f>
        <v>5.1907105505998148E-2</v>
      </c>
      <c r="J19" s="16">
        <f t="shared" ref="J19:J20" si="19">E19/E$6</f>
        <v>5.440647482014388E-2</v>
      </c>
      <c r="K19" s="16">
        <f t="shared" ref="K19:K20" si="20">AVERAGE(G19:J19)</f>
        <v>5.0899863192217308E-2</v>
      </c>
    </row>
    <row r="20" spans="1:11" ht="15" thickBot="1" x14ac:dyDescent="0.35">
      <c r="A20" s="7" t="s">
        <v>13</v>
      </c>
      <c r="B20" s="13">
        <f>B17-B19</f>
        <v>108.70000000000009</v>
      </c>
      <c r="C20" s="13">
        <f t="shared" ref="C20:E20" si="21">C17-C19</f>
        <v>121.80000000000005</v>
      </c>
      <c r="D20" s="13">
        <f t="shared" si="21"/>
        <v>132.70000000000016</v>
      </c>
      <c r="E20" s="13">
        <f t="shared" si="21"/>
        <v>132.8000000000001</v>
      </c>
      <c r="G20" s="16">
        <f t="shared" si="16"/>
        <v>8.8023321726455647E-2</v>
      </c>
      <c r="H20" s="16">
        <f t="shared" si="17"/>
        <v>9.7307661580250893E-2</v>
      </c>
      <c r="I20" s="16">
        <f t="shared" si="18"/>
        <v>0.10204552445401427</v>
      </c>
      <c r="J20" s="16">
        <f t="shared" si="19"/>
        <v>9.9520383693045625E-2</v>
      </c>
      <c r="K20" s="16">
        <f t="shared" si="20"/>
        <v>9.6724222863441608E-2</v>
      </c>
    </row>
    <row r="21" spans="1:11" ht="15" thickTop="1" x14ac:dyDescent="0.3">
      <c r="B21" s="10"/>
      <c r="C21" s="10"/>
      <c r="D21" s="10"/>
      <c r="E21" s="10"/>
    </row>
    <row r="22" spans="1:11" x14ac:dyDescent="0.3">
      <c r="A22" s="8" t="s">
        <v>14</v>
      </c>
      <c r="B22" s="9">
        <v>38.299999999999997</v>
      </c>
      <c r="C22" s="9">
        <v>38.700000000000003</v>
      </c>
      <c r="D22" s="9">
        <v>39.799999999999997</v>
      </c>
      <c r="E22" s="9">
        <v>40.1</v>
      </c>
    </row>
    <row r="23" spans="1:11" x14ac:dyDescent="0.3">
      <c r="A23" s="8" t="s">
        <v>15</v>
      </c>
      <c r="B23" s="9">
        <f>B20-B22</f>
        <v>70.400000000000091</v>
      </c>
      <c r="C23" s="9">
        <f t="shared" ref="C23:E23" si="22">C20-C22</f>
        <v>83.100000000000051</v>
      </c>
      <c r="D23" s="9">
        <f t="shared" si="22"/>
        <v>92.900000000000162</v>
      </c>
      <c r="E23" s="9">
        <f t="shared" si="22"/>
        <v>92.700000000000102</v>
      </c>
    </row>
    <row r="24" spans="1:11" x14ac:dyDescent="0.3">
      <c r="B24" s="9"/>
      <c r="C24" s="9"/>
      <c r="D24" s="9"/>
      <c r="E24" s="9"/>
    </row>
    <row r="25" spans="1:11" x14ac:dyDescent="0.3">
      <c r="A25" s="7" t="s">
        <v>16</v>
      </c>
      <c r="B25" s="9"/>
      <c r="C25" s="9"/>
      <c r="D25" s="9"/>
      <c r="E25" s="9"/>
    </row>
    <row r="26" spans="1:11" x14ac:dyDescent="0.3">
      <c r="A26" s="7" t="s">
        <v>17</v>
      </c>
      <c r="B26" s="9"/>
      <c r="C26" s="9"/>
      <c r="D26" s="9"/>
      <c r="E26" s="9"/>
    </row>
    <row r="27" spans="1:11" x14ac:dyDescent="0.3">
      <c r="A27" s="8" t="s">
        <v>18</v>
      </c>
      <c r="B27" s="9">
        <v>25.6</v>
      </c>
      <c r="C27" s="9">
        <v>23</v>
      </c>
      <c r="D27" s="9">
        <v>32.1</v>
      </c>
      <c r="E27" s="9">
        <v>28.4</v>
      </c>
      <c r="G27" s="16">
        <f t="shared" ref="G27:G31" si="23">B27/B$6</f>
        <v>2.0730423516074174E-2</v>
      </c>
      <c r="H27" s="16">
        <f t="shared" ref="H27:H31" si="24">C27/C$6</f>
        <v>1.8375009986418469E-2</v>
      </c>
      <c r="I27" s="16">
        <f t="shared" ref="I27:I31" si="25">D27/D$6</f>
        <v>2.468471239618579E-2</v>
      </c>
      <c r="J27" s="16">
        <f t="shared" ref="J27:J31" si="26">E27/E$6</f>
        <v>2.1282973621103114E-2</v>
      </c>
      <c r="K27" s="16">
        <f t="shared" ref="K27:K31" si="27">AVERAGE(G27:J27)</f>
        <v>2.1268279879945385E-2</v>
      </c>
    </row>
    <row r="28" spans="1:11" x14ac:dyDescent="0.3">
      <c r="A28" s="8" t="s">
        <v>19</v>
      </c>
      <c r="B28" s="9">
        <v>99.4</v>
      </c>
      <c r="C28" s="9">
        <v>102.9</v>
      </c>
      <c r="D28" s="9">
        <v>107.3</v>
      </c>
      <c r="E28" s="9">
        <v>120.1</v>
      </c>
      <c r="G28" s="16">
        <f t="shared" si="23"/>
        <v>8.049234755850676E-2</v>
      </c>
      <c r="H28" s="16">
        <f t="shared" si="24"/>
        <v>8.2208196852280896E-2</v>
      </c>
      <c r="I28" s="16">
        <f t="shared" si="25"/>
        <v>8.2513072900645953E-2</v>
      </c>
      <c r="J28" s="16">
        <f t="shared" si="26"/>
        <v>9.0002997601918461E-2</v>
      </c>
      <c r="K28" s="16">
        <f t="shared" si="27"/>
        <v>8.3804153728338021E-2</v>
      </c>
    </row>
    <row r="29" spans="1:11" x14ac:dyDescent="0.3">
      <c r="A29" s="8" t="s">
        <v>20</v>
      </c>
      <c r="B29" s="9">
        <v>109.6</v>
      </c>
      <c r="C29" s="9">
        <v>108</v>
      </c>
      <c r="D29" s="9">
        <v>114.9</v>
      </c>
      <c r="E29" s="9">
        <v>116.8</v>
      </c>
      <c r="G29" s="16">
        <f t="shared" si="23"/>
        <v>8.8752125678192559E-2</v>
      </c>
      <c r="H29" s="16">
        <f t="shared" si="24"/>
        <v>8.6282655588399773E-2</v>
      </c>
      <c r="I29" s="16">
        <f t="shared" si="25"/>
        <v>8.8357428483543526E-2</v>
      </c>
      <c r="J29" s="16">
        <f t="shared" si="26"/>
        <v>8.7529976019184649E-2</v>
      </c>
      <c r="K29" s="16">
        <f t="shared" si="27"/>
        <v>8.7730546442330137E-2</v>
      </c>
    </row>
    <row r="30" spans="1:11" ht="15" thickBot="1" x14ac:dyDescent="0.35">
      <c r="A30" s="8" t="s">
        <v>21</v>
      </c>
      <c r="B30" s="12">
        <v>96.7</v>
      </c>
      <c r="C30" s="12">
        <v>91.4</v>
      </c>
      <c r="D30" s="12">
        <v>103.7</v>
      </c>
      <c r="E30" s="12">
        <v>97.5</v>
      </c>
      <c r="G30" s="16">
        <f t="shared" si="23"/>
        <v>7.8305935703295804E-2</v>
      </c>
      <c r="H30" s="16">
        <f t="shared" si="24"/>
        <v>7.302069185907166E-2</v>
      </c>
      <c r="I30" s="16">
        <f t="shared" si="25"/>
        <v>7.9744693940326045E-2</v>
      </c>
      <c r="J30" s="16">
        <f t="shared" si="26"/>
        <v>7.3066546762589918E-2</v>
      </c>
      <c r="K30" s="16">
        <f t="shared" si="27"/>
        <v>7.603446706632086E-2</v>
      </c>
    </row>
    <row r="31" spans="1:11" x14ac:dyDescent="0.3">
      <c r="A31" s="8" t="s">
        <v>22</v>
      </c>
      <c r="B31" s="10">
        <f t="shared" ref="B31:E31" si="28">SUM(B27:B30)</f>
        <v>331.3</v>
      </c>
      <c r="C31" s="10">
        <f t="shared" si="28"/>
        <v>325.3</v>
      </c>
      <c r="D31" s="10">
        <f t="shared" si="28"/>
        <v>358</v>
      </c>
      <c r="E31" s="10">
        <f t="shared" si="28"/>
        <v>362.8</v>
      </c>
      <c r="G31" s="16">
        <f t="shared" si="23"/>
        <v>0.26828083245606932</v>
      </c>
      <c r="H31" s="16">
        <f t="shared" si="24"/>
        <v>0.2598865542861708</v>
      </c>
      <c r="I31" s="16">
        <f t="shared" si="25"/>
        <v>0.27529990772070129</v>
      </c>
      <c r="J31" s="16">
        <f t="shared" si="26"/>
        <v>0.27188249400479614</v>
      </c>
      <c r="K31" s="16">
        <f t="shared" si="27"/>
        <v>0.26883744711693436</v>
      </c>
    </row>
    <row r="32" spans="1:11" x14ac:dyDescent="0.3">
      <c r="B32" s="9"/>
      <c r="C32" s="9"/>
      <c r="D32" s="9"/>
      <c r="E32" s="9"/>
    </row>
    <row r="33" spans="1:11" x14ac:dyDescent="0.3">
      <c r="A33" s="8" t="s">
        <v>23</v>
      </c>
      <c r="B33" s="9">
        <v>680.9</v>
      </c>
      <c r="C33" s="9">
        <v>734.3</v>
      </c>
      <c r="D33" s="9">
        <v>820.8</v>
      </c>
      <c r="E33" s="9">
        <v>913.1</v>
      </c>
      <c r="G33" s="16">
        <f t="shared" ref="G33:G35" si="29">B33/B$6</f>
        <v>0.55138067859745721</v>
      </c>
      <c r="H33" s="16">
        <f t="shared" ref="H33:H35" si="30">C33/C$6</f>
        <v>0.58664216665335134</v>
      </c>
      <c r="I33" s="16">
        <f t="shared" ref="I33:I35" si="31">D33/D$6</f>
        <v>0.63119040295293749</v>
      </c>
      <c r="J33" s="16">
        <f t="shared" ref="J33:J35" si="32">E33/E$6</f>
        <v>0.68427757793764987</v>
      </c>
      <c r="K33" s="16">
        <f t="shared" ref="K33:K35" si="33">AVERAGE(G33:J33)</f>
        <v>0.61337270653534903</v>
      </c>
    </row>
    <row r="34" spans="1:11" ht="15" thickBot="1" x14ac:dyDescent="0.35">
      <c r="A34" s="8" t="s">
        <v>24</v>
      </c>
      <c r="B34" s="12">
        <v>244.8</v>
      </c>
      <c r="C34" s="12">
        <f>B34+C11</f>
        <v>296.8</v>
      </c>
      <c r="D34" s="12">
        <f>C34+D11</f>
        <v>352.7</v>
      </c>
      <c r="E34" s="12">
        <f>D34+E11</f>
        <v>427.9</v>
      </c>
      <c r="G34" s="16">
        <f t="shared" si="29"/>
        <v>0.1982346748724593</v>
      </c>
      <c r="H34" s="16">
        <f t="shared" si="30"/>
        <v>0.23711752017256532</v>
      </c>
      <c r="I34" s="16">
        <f t="shared" si="31"/>
        <v>0.27122423869578588</v>
      </c>
      <c r="J34" s="16">
        <f t="shared" si="32"/>
        <v>0.32066846522781772</v>
      </c>
      <c r="K34" s="16">
        <f t="shared" si="33"/>
        <v>0.25681122474215706</v>
      </c>
    </row>
    <row r="35" spans="1:11" x14ac:dyDescent="0.3">
      <c r="A35" s="8" t="s">
        <v>25</v>
      </c>
      <c r="B35" s="10">
        <f>B33-B34</f>
        <v>436.09999999999997</v>
      </c>
      <c r="C35" s="10">
        <f t="shared" ref="C35:E35" si="34">C33-C34</f>
        <v>437.49999999999994</v>
      </c>
      <c r="D35" s="10">
        <f t="shared" si="34"/>
        <v>468.09999999999997</v>
      </c>
      <c r="E35" s="10">
        <f t="shared" si="34"/>
        <v>485.20000000000005</v>
      </c>
      <c r="G35" s="16">
        <f t="shared" si="29"/>
        <v>0.35314600372499794</v>
      </c>
      <c r="H35" s="16">
        <f t="shared" si="30"/>
        <v>0.34952464648078607</v>
      </c>
      <c r="I35" s="16">
        <f t="shared" si="31"/>
        <v>0.35996616425715161</v>
      </c>
      <c r="J35" s="16">
        <f t="shared" si="32"/>
        <v>0.36360911270983215</v>
      </c>
      <c r="K35" s="16">
        <f t="shared" si="33"/>
        <v>0.35656148179319197</v>
      </c>
    </row>
    <row r="36" spans="1:11" x14ac:dyDescent="0.3">
      <c r="B36" s="9"/>
      <c r="C36" s="9"/>
      <c r="D36" s="9"/>
      <c r="E36" s="9"/>
    </row>
    <row r="37" spans="1:11" ht="15" thickBot="1" x14ac:dyDescent="0.35">
      <c r="A37" s="8" t="s">
        <v>26</v>
      </c>
      <c r="B37" s="12">
        <v>203.2</v>
      </c>
      <c r="C37" s="12">
        <v>205.1</v>
      </c>
      <c r="D37" s="12">
        <v>407</v>
      </c>
      <c r="E37" s="12">
        <v>456.3</v>
      </c>
      <c r="G37" s="16">
        <f t="shared" ref="G37:G38" si="35">B37/B$6</f>
        <v>0.16454773665883876</v>
      </c>
      <c r="H37" s="16">
        <f t="shared" ref="H37:H38" si="36">C37/C$6</f>
        <v>0.16385715427019254</v>
      </c>
      <c r="I37" s="16">
        <f t="shared" ref="I37:I38" si="37">D37/D$6</f>
        <v>0.31298062134727772</v>
      </c>
      <c r="J37" s="16">
        <f t="shared" ref="J37:J38" si="38">E37/E$6</f>
        <v>0.34195143884892087</v>
      </c>
      <c r="K37" s="16">
        <f t="shared" ref="K37:K38" si="39">AVERAGE(G37:J37)</f>
        <v>0.24583423778130747</v>
      </c>
    </row>
    <row r="38" spans="1:11" x14ac:dyDescent="0.3">
      <c r="A38" s="8" t="s">
        <v>27</v>
      </c>
      <c r="B38" s="10">
        <f>SUM(B35:B37)</f>
        <v>639.29999999999995</v>
      </c>
      <c r="C38" s="10">
        <f t="shared" ref="C38:E38" si="40">SUM(C35:C37)</f>
        <v>642.59999999999991</v>
      </c>
      <c r="D38" s="10">
        <f t="shared" si="40"/>
        <v>875.09999999999991</v>
      </c>
      <c r="E38" s="10">
        <f t="shared" si="40"/>
        <v>941.5</v>
      </c>
      <c r="G38" s="16">
        <f t="shared" si="35"/>
        <v>0.51769374038383664</v>
      </c>
      <c r="H38" s="16">
        <f t="shared" si="36"/>
        <v>0.51338180075097861</v>
      </c>
      <c r="I38" s="16">
        <f t="shared" si="37"/>
        <v>0.67294678560442933</v>
      </c>
      <c r="J38" s="16">
        <f t="shared" si="38"/>
        <v>0.70556055155875297</v>
      </c>
      <c r="K38" s="16">
        <f t="shared" si="39"/>
        <v>0.60239571957449933</v>
      </c>
    </row>
    <row r="39" spans="1:11" ht="15" thickBot="1" x14ac:dyDescent="0.35">
      <c r="B39" s="14"/>
      <c r="C39" s="14"/>
      <c r="D39" s="14"/>
      <c r="E39" s="14"/>
    </row>
    <row r="40" spans="1:11" ht="15" thickBot="1" x14ac:dyDescent="0.35">
      <c r="A40" s="8" t="s">
        <v>28</v>
      </c>
      <c r="B40" s="13">
        <f>B31+B38</f>
        <v>970.59999999999991</v>
      </c>
      <c r="C40" s="13">
        <f t="shared" ref="C40:E40" si="41">C31+C38</f>
        <v>967.89999999999986</v>
      </c>
      <c r="D40" s="13">
        <f t="shared" si="41"/>
        <v>1233.0999999999999</v>
      </c>
      <c r="E40" s="13">
        <f t="shared" si="41"/>
        <v>1304.3</v>
      </c>
      <c r="G40" s="16">
        <f t="shared" ref="G40" si="42">B40/B$6</f>
        <v>0.78597457283990591</v>
      </c>
      <c r="H40" s="16">
        <f t="shared" ref="H40" si="43">C40/C$6</f>
        <v>0.7732683550371493</v>
      </c>
      <c r="I40" s="16">
        <f t="shared" ref="I40" si="44">D40/D$6</f>
        <v>0.94824669332513056</v>
      </c>
      <c r="J40" s="16">
        <f t="shared" ref="J40" si="45">E40/E$6</f>
        <v>0.97744304556354911</v>
      </c>
      <c r="K40" s="16">
        <f>AVERAGE(G40:J40)</f>
        <v>0.87123316669143369</v>
      </c>
    </row>
    <row r="41" spans="1:11" ht="15" thickTop="1" x14ac:dyDescent="0.3">
      <c r="B41" s="10"/>
      <c r="C41" s="10"/>
      <c r="D41" s="10"/>
      <c r="E41" s="10"/>
    </row>
    <row r="42" spans="1:11" x14ac:dyDescent="0.3">
      <c r="A42" s="7" t="s">
        <v>29</v>
      </c>
      <c r="B42" s="9"/>
      <c r="C42" s="9"/>
      <c r="D42" s="9"/>
      <c r="E42" s="9"/>
    </row>
    <row r="43" spans="1:11" x14ac:dyDescent="0.3">
      <c r="A43" s="8" t="s">
        <v>30</v>
      </c>
      <c r="B43" s="9">
        <v>82.8</v>
      </c>
      <c r="C43" s="9">
        <v>77.099999999999994</v>
      </c>
      <c r="D43" s="9">
        <v>71.8</v>
      </c>
      <c r="E43" s="9">
        <v>80.5</v>
      </c>
      <c r="G43" s="16">
        <f t="shared" ref="G43:G46" si="46">B43/B$6</f>
        <v>6.7049963559802403E-2</v>
      </c>
      <c r="H43" s="16">
        <f t="shared" ref="H43:H46" si="47">C43/C$6</f>
        <v>6.1596229128385388E-2</v>
      </c>
      <c r="I43" s="16">
        <f t="shared" ref="I43:I46" si="48">D43/D$6</f>
        <v>5.5213780375269139E-2</v>
      </c>
      <c r="J43" s="16">
        <f t="shared" ref="J43:J46" si="49">E43/E$6</f>
        <v>6.0326738609112703E-2</v>
      </c>
      <c r="K43" s="16">
        <f t="shared" ref="K43:K46" si="50">AVERAGE(G43:J43)</f>
        <v>6.1046677918142403E-2</v>
      </c>
    </row>
    <row r="44" spans="1:11" x14ac:dyDescent="0.3">
      <c r="A44" s="8" t="s">
        <v>31</v>
      </c>
      <c r="B44" s="9">
        <v>39.1</v>
      </c>
      <c r="C44" s="9">
        <v>29.7</v>
      </c>
      <c r="D44" s="9">
        <v>79.8</v>
      </c>
      <c r="E44" s="9">
        <v>110.3</v>
      </c>
      <c r="G44" s="16">
        <f t="shared" si="46"/>
        <v>3.1662482792128917E-2</v>
      </c>
      <c r="H44" s="16">
        <f t="shared" si="47"/>
        <v>2.3727730286809936E-2</v>
      </c>
      <c r="I44" s="16">
        <f t="shared" si="48"/>
        <v>6.1365733620424481E-2</v>
      </c>
      <c r="J44" s="16">
        <f t="shared" si="49"/>
        <v>8.2658872901678643E-2</v>
      </c>
      <c r="K44" s="16">
        <f t="shared" si="50"/>
        <v>4.985370490026049E-2</v>
      </c>
    </row>
    <row r="45" spans="1:11" ht="15" thickBot="1" x14ac:dyDescent="0.35">
      <c r="A45" s="8" t="s">
        <v>32</v>
      </c>
      <c r="B45" s="12">
        <v>152</v>
      </c>
      <c r="C45" s="12">
        <v>123.8</v>
      </c>
      <c r="D45" s="12">
        <v>172.1</v>
      </c>
      <c r="E45" s="12">
        <v>111.3</v>
      </c>
      <c r="G45" s="16">
        <f t="shared" si="46"/>
        <v>0.12308688962669041</v>
      </c>
      <c r="H45" s="16">
        <f t="shared" si="47"/>
        <v>9.8905488535591585E-2</v>
      </c>
      <c r="I45" s="16">
        <f t="shared" si="48"/>
        <v>0.13234389418640416</v>
      </c>
      <c r="J45" s="16">
        <f t="shared" si="49"/>
        <v>8.3408273381294959E-2</v>
      </c>
      <c r="K45" s="16">
        <f t="shared" si="50"/>
        <v>0.10943613643249528</v>
      </c>
    </row>
    <row r="46" spans="1:11" x14ac:dyDescent="0.3">
      <c r="A46" s="8" t="s">
        <v>33</v>
      </c>
      <c r="B46" s="10">
        <f t="shared" ref="B46:E46" si="51">SUM(B43:B45)</f>
        <v>273.89999999999998</v>
      </c>
      <c r="C46" s="10">
        <f t="shared" si="51"/>
        <v>230.6</v>
      </c>
      <c r="D46" s="10">
        <f t="shared" si="51"/>
        <v>323.7</v>
      </c>
      <c r="E46" s="10">
        <f t="shared" si="51"/>
        <v>302.10000000000002</v>
      </c>
      <c r="G46" s="16">
        <f t="shared" si="46"/>
        <v>0.22179933597862173</v>
      </c>
      <c r="H46" s="16">
        <f t="shared" si="47"/>
        <v>0.18422944795078691</v>
      </c>
      <c r="I46" s="16">
        <f t="shared" si="48"/>
        <v>0.24892340818209779</v>
      </c>
      <c r="J46" s="16">
        <f t="shared" si="49"/>
        <v>0.22639388489208634</v>
      </c>
      <c r="K46" s="16">
        <f t="shared" si="50"/>
        <v>0.2203365192508982</v>
      </c>
    </row>
    <row r="47" spans="1:11" x14ac:dyDescent="0.3">
      <c r="B47" s="9"/>
      <c r="C47" s="9"/>
      <c r="D47" s="9"/>
      <c r="E47" s="9"/>
    </row>
    <row r="48" spans="1:11" x14ac:dyDescent="0.3">
      <c r="A48" s="8" t="s">
        <v>34</v>
      </c>
      <c r="B48" s="9">
        <v>163.5</v>
      </c>
      <c r="C48" s="9">
        <v>145</v>
      </c>
      <c r="D48" s="9">
        <v>201.8</v>
      </c>
      <c r="E48" s="9">
        <v>218.1</v>
      </c>
      <c r="G48" s="16">
        <f t="shared" ref="G48:G51" si="52">B48/B$6</f>
        <v>0.13239938456555186</v>
      </c>
      <c r="H48" s="16">
        <f t="shared" ref="H48:H51" si="53">C48/C$6</f>
        <v>0.1158424542622034</v>
      </c>
      <c r="I48" s="16">
        <f t="shared" ref="I48:I51" si="54">D48/D$6</f>
        <v>0.15518302060904338</v>
      </c>
      <c r="J48" s="16">
        <f t="shared" ref="J48:J51" si="55">E48/E$6</f>
        <v>0.16344424460431653</v>
      </c>
      <c r="K48" s="16">
        <f t="shared" ref="K48:K51" si="56">AVERAGE(G48:J48)</f>
        <v>0.14171727601027878</v>
      </c>
    </row>
    <row r="49" spans="1:11" x14ac:dyDescent="0.3">
      <c r="A49" s="8" t="s">
        <v>35</v>
      </c>
      <c r="B49" s="9">
        <v>22.3</v>
      </c>
      <c r="C49" s="9">
        <v>19.600000000000001</v>
      </c>
      <c r="D49" s="9">
        <v>15</v>
      </c>
      <c r="E49" s="9">
        <v>12.7</v>
      </c>
      <c r="G49" s="16">
        <f t="shared" si="52"/>
        <v>1.8058142359705237E-2</v>
      </c>
      <c r="H49" s="16">
        <f t="shared" si="53"/>
        <v>1.5658704162339221E-2</v>
      </c>
      <c r="I49" s="16">
        <f t="shared" si="54"/>
        <v>1.1534912334666256E-2</v>
      </c>
      <c r="J49" s="16">
        <f t="shared" si="55"/>
        <v>9.5173860911270964E-3</v>
      </c>
      <c r="K49" s="16">
        <f t="shared" si="56"/>
        <v>1.3692286236959452E-2</v>
      </c>
    </row>
    <row r="50" spans="1:11" ht="15" thickBot="1" x14ac:dyDescent="0.35">
      <c r="A50" s="8" t="s">
        <v>36</v>
      </c>
      <c r="B50" s="12">
        <v>100.6</v>
      </c>
      <c r="C50" s="12">
        <v>80.099999999999994</v>
      </c>
      <c r="D50" s="12">
        <v>115</v>
      </c>
      <c r="E50" s="12">
        <v>94.5</v>
      </c>
      <c r="G50" s="16">
        <f t="shared" si="52"/>
        <v>8.1464086160822721E-2</v>
      </c>
      <c r="H50" s="16">
        <f t="shared" si="53"/>
        <v>6.3992969561396496E-2</v>
      </c>
      <c r="I50" s="16">
        <f t="shared" si="54"/>
        <v>8.8434327899107962E-2</v>
      </c>
      <c r="J50" s="16">
        <f t="shared" si="55"/>
        <v>7.0818345323740997E-2</v>
      </c>
      <c r="K50" s="16">
        <f t="shared" si="56"/>
        <v>7.6177432236267051E-2</v>
      </c>
    </row>
    <row r="51" spans="1:11" x14ac:dyDescent="0.3">
      <c r="A51" s="8" t="s">
        <v>37</v>
      </c>
      <c r="B51" s="10">
        <f>SUM(B46:B50)</f>
        <v>560.29999999999995</v>
      </c>
      <c r="C51" s="10">
        <f t="shared" ref="C51:E51" si="57">SUM(C46:C50)</f>
        <v>475.30000000000007</v>
      </c>
      <c r="D51" s="10">
        <f t="shared" si="57"/>
        <v>655.5</v>
      </c>
      <c r="E51" s="10">
        <f t="shared" si="57"/>
        <v>627.40000000000009</v>
      </c>
      <c r="G51" s="16">
        <f t="shared" si="52"/>
        <v>0.45372094906470151</v>
      </c>
      <c r="H51" s="16">
        <f t="shared" si="53"/>
        <v>0.37972357593672612</v>
      </c>
      <c r="I51" s="16">
        <f t="shared" si="54"/>
        <v>0.50407566902491541</v>
      </c>
      <c r="J51" s="16">
        <f t="shared" si="55"/>
        <v>0.470173860911271</v>
      </c>
      <c r="K51" s="16">
        <f t="shared" si="56"/>
        <v>0.45192351373440354</v>
      </c>
    </row>
    <row r="52" spans="1:11" x14ac:dyDescent="0.3">
      <c r="B52" s="9"/>
      <c r="C52" s="9"/>
      <c r="D52" s="9"/>
      <c r="E52" s="9"/>
    </row>
    <row r="53" spans="1:11" x14ac:dyDescent="0.3">
      <c r="A53" s="8" t="s">
        <v>38</v>
      </c>
      <c r="B53" s="9">
        <v>46.9</v>
      </c>
      <c r="C53" s="9">
        <v>46.1</v>
      </c>
      <c r="D53" s="9">
        <v>38.200000000000003</v>
      </c>
      <c r="E53" s="9">
        <v>44.8</v>
      </c>
      <c r="G53" s="16">
        <f t="shared" ref="G53:G55" si="58">B53/B$6</f>
        <v>3.7978783707182766E-2</v>
      </c>
      <c r="H53" s="16">
        <f t="shared" ref="H53:H55" si="59">C53/C$6</f>
        <v>3.6829911320603981E-2</v>
      </c>
      <c r="I53" s="16">
        <f t="shared" ref="I53:I55" si="60">D53/D$6</f>
        <v>2.9375576745616732E-2</v>
      </c>
      <c r="J53" s="16">
        <f t="shared" ref="J53:J55" si="61">E53/E$6</f>
        <v>3.3573141486810544E-2</v>
      </c>
      <c r="K53" s="16">
        <f t="shared" ref="K53:K55" si="62">AVERAGE(G53:J53)</f>
        <v>3.443935331505351E-2</v>
      </c>
    </row>
    <row r="54" spans="1:11" ht="15" thickBot="1" x14ac:dyDescent="0.35">
      <c r="A54" s="8" t="s">
        <v>39</v>
      </c>
      <c r="B54" s="12">
        <v>363.4</v>
      </c>
      <c r="C54" s="12">
        <f>B54+C23</f>
        <v>446.5</v>
      </c>
      <c r="D54" s="12">
        <f>C54+D23</f>
        <v>539.4000000000002</v>
      </c>
      <c r="E54" s="12">
        <f>D54+E23</f>
        <v>632.10000000000036</v>
      </c>
      <c r="G54" s="16">
        <f t="shared" si="58"/>
        <v>0.29427484006802168</v>
      </c>
      <c r="H54" s="16">
        <f t="shared" si="59"/>
        <v>0.35671486777981942</v>
      </c>
      <c r="I54" s="16">
        <f t="shared" si="60"/>
        <v>0.41479544755459874</v>
      </c>
      <c r="J54" s="16">
        <f t="shared" si="61"/>
        <v>0.47369604316546787</v>
      </c>
      <c r="K54" s="16">
        <f t="shared" si="62"/>
        <v>0.38487029964197694</v>
      </c>
    </row>
    <row r="55" spans="1:11" x14ac:dyDescent="0.3">
      <c r="A55" s="8" t="s">
        <v>40</v>
      </c>
      <c r="B55" s="10">
        <f t="shared" ref="B55:D55" si="63">SUM(B53:B54)</f>
        <v>410.29999999999995</v>
      </c>
      <c r="C55" s="10">
        <f t="shared" si="63"/>
        <v>492.6</v>
      </c>
      <c r="D55" s="10">
        <f t="shared" si="63"/>
        <v>577.60000000000025</v>
      </c>
      <c r="E55" s="10">
        <f>SUM(E53:E54)</f>
        <v>676.90000000000032</v>
      </c>
      <c r="G55" s="16">
        <f t="shared" si="58"/>
        <v>0.3322536237752044</v>
      </c>
      <c r="H55" s="16">
        <f t="shared" si="59"/>
        <v>0.3935447791004234</v>
      </c>
      <c r="I55" s="16">
        <f t="shared" si="60"/>
        <v>0.44417102430021549</v>
      </c>
      <c r="J55" s="16">
        <f t="shared" si="61"/>
        <v>0.50726918465227833</v>
      </c>
      <c r="K55" s="16">
        <f t="shared" si="62"/>
        <v>0.41930965295703038</v>
      </c>
    </row>
    <row r="56" spans="1:11" ht="15" thickBot="1" x14ac:dyDescent="0.35">
      <c r="B56" s="12"/>
      <c r="C56" s="12"/>
      <c r="D56" s="12"/>
      <c r="E56" s="12"/>
    </row>
    <row r="57" spans="1:11" ht="15" thickBot="1" x14ac:dyDescent="0.35">
      <c r="A57" s="7" t="s">
        <v>41</v>
      </c>
      <c r="B57" s="13">
        <f>B51+B55</f>
        <v>970.59999999999991</v>
      </c>
      <c r="C57" s="13">
        <f t="shared" ref="C57:E57" si="64">C51+C55</f>
        <v>967.90000000000009</v>
      </c>
      <c r="D57" s="13">
        <f t="shared" si="64"/>
        <v>1233.1000000000004</v>
      </c>
      <c r="E57" s="13">
        <f t="shared" si="64"/>
        <v>1304.3000000000004</v>
      </c>
      <c r="G57" s="16">
        <f t="shared" ref="G57" si="65">B57/B$6</f>
        <v>0.78597457283990591</v>
      </c>
      <c r="H57" s="16">
        <f t="shared" ref="H57" si="66">C57/C$6</f>
        <v>0.77326835503714952</v>
      </c>
      <c r="I57" s="16">
        <f t="shared" ref="I57" si="67">D57/D$6</f>
        <v>0.9482466933251309</v>
      </c>
      <c r="J57" s="16">
        <f t="shared" ref="J57" si="68">E57/E$6</f>
        <v>0.97744304556354944</v>
      </c>
      <c r="K57" s="16">
        <f>AVERAGE(G57:J57)</f>
        <v>0.87123316669143391</v>
      </c>
    </row>
    <row r="58" spans="1:11" ht="15" thickTop="1" x14ac:dyDescent="0.3">
      <c r="B58" s="10"/>
      <c r="C58" s="10"/>
      <c r="D58" s="10"/>
      <c r="E58" s="10"/>
    </row>
    <row r="59" spans="1:11" x14ac:dyDescent="0.3">
      <c r="B59" s="9"/>
      <c r="C59" s="9"/>
      <c r="D59" s="9"/>
      <c r="E59" s="9"/>
    </row>
    <row r="60" spans="1:11" x14ac:dyDescent="0.3">
      <c r="A60" s="7" t="s">
        <v>71</v>
      </c>
    </row>
    <row r="61" spans="1:11" x14ac:dyDescent="0.3">
      <c r="A61" s="8" t="s">
        <v>72</v>
      </c>
      <c r="B61" s="20">
        <v>55.5</v>
      </c>
      <c r="C61" s="20">
        <v>65.3</v>
      </c>
      <c r="D61" s="20">
        <v>55.7</v>
      </c>
      <c r="E61" s="20">
        <v>51.4</v>
      </c>
    </row>
    <row r="62" spans="1:11" x14ac:dyDescent="0.3">
      <c r="A62" s="8" t="s">
        <v>73</v>
      </c>
      <c r="B62" s="21">
        <v>48</v>
      </c>
      <c r="C62" s="21">
        <v>47.3</v>
      </c>
      <c r="D62" s="21">
        <v>46.8</v>
      </c>
      <c r="E62" s="21">
        <v>46.2</v>
      </c>
    </row>
  </sheetData>
  <mergeCells count="2">
    <mergeCell ref="B4:E4"/>
    <mergeCell ref="G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E9F6-E42B-4A60-8B3C-AF9A0DAF777C}">
  <dimension ref="A1:E35"/>
  <sheetViews>
    <sheetView workbookViewId="0">
      <pane ySplit="5" topLeftCell="A12" activePane="bottomLeft" state="frozenSplit"/>
      <selection pane="bottomLeft" activeCell="H17" sqref="H17"/>
    </sheetView>
  </sheetViews>
  <sheetFormatPr defaultRowHeight="14.4" x14ac:dyDescent="0.3"/>
  <cols>
    <col min="1" max="1" width="43.88671875" bestFit="1" customWidth="1"/>
  </cols>
  <sheetData>
    <row r="1" spans="1:5" x14ac:dyDescent="0.3">
      <c r="A1" s="1" t="s">
        <v>43</v>
      </c>
    </row>
    <row r="4" spans="1:5" x14ac:dyDescent="0.3">
      <c r="B4" s="17" t="s">
        <v>44</v>
      </c>
      <c r="C4" s="18"/>
      <c r="D4" s="18"/>
      <c r="E4" s="19"/>
    </row>
    <row r="5" spans="1:5" ht="15" thickBot="1" x14ac:dyDescent="0.35">
      <c r="B5" s="11">
        <v>2005</v>
      </c>
      <c r="C5" s="11">
        <v>2006</v>
      </c>
      <c r="D5" s="11">
        <v>2007</v>
      </c>
      <c r="E5" s="11">
        <v>2008</v>
      </c>
    </row>
    <row r="6" spans="1:5" x14ac:dyDescent="0.3">
      <c r="A6" s="1" t="s">
        <v>45</v>
      </c>
    </row>
    <row r="7" spans="1:5" x14ac:dyDescent="0.3">
      <c r="A7" t="s">
        <v>46</v>
      </c>
      <c r="C7" s="6">
        <f>'IS &amp; BS'!C20</f>
        <v>121.80000000000005</v>
      </c>
      <c r="D7" s="6">
        <f>'IS &amp; BS'!D20</f>
        <v>132.70000000000016</v>
      </c>
      <c r="E7" s="6">
        <f>'IS &amp; BS'!E20</f>
        <v>132.8000000000001</v>
      </c>
    </row>
    <row r="8" spans="1:5" x14ac:dyDescent="0.3">
      <c r="A8" t="s">
        <v>47</v>
      </c>
      <c r="C8" s="6">
        <f>'IS &amp; BS'!C11</f>
        <v>52</v>
      </c>
      <c r="D8" s="6">
        <f>'IS &amp; BS'!D11</f>
        <v>55.9</v>
      </c>
      <c r="E8" s="6">
        <f>'IS &amp; BS'!E11</f>
        <v>75.2</v>
      </c>
    </row>
    <row r="9" spans="1:5" x14ac:dyDescent="0.3">
      <c r="A9" t="s">
        <v>62</v>
      </c>
      <c r="C9" s="6">
        <f>'IS &amp; BS'!B28-'IS &amp; BS'!C28</f>
        <v>-3.5</v>
      </c>
      <c r="D9" s="6">
        <f>'IS &amp; BS'!C28-'IS &amp; BS'!D28</f>
        <v>-4.3999999999999915</v>
      </c>
      <c r="E9" s="6">
        <f>'IS &amp; BS'!D28-'IS &amp; BS'!E28</f>
        <v>-12.799999999999997</v>
      </c>
    </row>
    <row r="10" spans="1:5" x14ac:dyDescent="0.3">
      <c r="A10" t="s">
        <v>63</v>
      </c>
      <c r="C10" s="6">
        <f>'IS &amp; BS'!B29-'IS &amp; BS'!C29</f>
        <v>1.5999999999999943</v>
      </c>
      <c r="D10" s="6">
        <f>'IS &amp; BS'!C29-'IS &amp; BS'!D29</f>
        <v>-6.9000000000000057</v>
      </c>
      <c r="E10" s="6">
        <f>'IS &amp; BS'!D29-'IS &amp; BS'!E29</f>
        <v>-1.8999999999999915</v>
      </c>
    </row>
    <row r="11" spans="1:5" x14ac:dyDescent="0.3">
      <c r="A11" t="s">
        <v>64</v>
      </c>
      <c r="C11" s="6">
        <f>'IS &amp; BS'!B30-'IS &amp; BS'!C30</f>
        <v>5.2999999999999972</v>
      </c>
      <c r="D11" s="6">
        <f>'IS &amp; BS'!C30-'IS &amp; BS'!D30</f>
        <v>-12.299999999999997</v>
      </c>
      <c r="E11" s="6">
        <f>'IS &amp; BS'!D30-'IS &amp; BS'!E30</f>
        <v>6.2000000000000028</v>
      </c>
    </row>
    <row r="12" spans="1:5" x14ac:dyDescent="0.3">
      <c r="A12" t="s">
        <v>65</v>
      </c>
      <c r="C12" s="6">
        <f>'IS &amp; BS'!C43-'IS &amp; BS'!B43</f>
        <v>-5.7000000000000028</v>
      </c>
      <c r="D12" s="6">
        <f>'IS &amp; BS'!D43-'IS &amp; BS'!C43</f>
        <v>-5.2999999999999972</v>
      </c>
      <c r="E12" s="6">
        <f>'IS &amp; BS'!E43-'IS &amp; BS'!D43</f>
        <v>8.7000000000000028</v>
      </c>
    </row>
    <row r="13" spans="1:5" x14ac:dyDescent="0.3">
      <c r="A13" t="s">
        <v>66</v>
      </c>
      <c r="C13" s="6">
        <f>'IS &amp; BS'!C45-'IS &amp; BS'!B45</f>
        <v>-28.200000000000003</v>
      </c>
      <c r="D13" s="6">
        <f>'IS &amp; BS'!D45-'IS &amp; BS'!C45</f>
        <v>48.3</v>
      </c>
      <c r="E13" s="6">
        <f>'IS &amp; BS'!E45-'IS &amp; BS'!D45</f>
        <v>-60.8</v>
      </c>
    </row>
    <row r="14" spans="1:5" x14ac:dyDescent="0.3">
      <c r="A14" t="s">
        <v>67</v>
      </c>
      <c r="C14" s="6">
        <f>'IS &amp; BS'!C49-'IS &amp; BS'!B49</f>
        <v>-2.6999999999999993</v>
      </c>
      <c r="D14" s="6">
        <f>'IS &amp; BS'!D49-'IS &amp; BS'!C49</f>
        <v>-4.6000000000000014</v>
      </c>
      <c r="E14" s="6">
        <f>'IS &amp; BS'!E49-'IS &amp; BS'!D49</f>
        <v>-2.3000000000000007</v>
      </c>
    </row>
    <row r="15" spans="1:5" x14ac:dyDescent="0.3">
      <c r="A15" t="s">
        <v>68</v>
      </c>
      <c r="C15" s="6">
        <f>'IS &amp; BS'!C50-'IS &amp; BS'!B50</f>
        <v>-20.5</v>
      </c>
      <c r="D15" s="6">
        <f>'IS &amp; BS'!D50-'IS &amp; BS'!C50</f>
        <v>34.900000000000006</v>
      </c>
      <c r="E15" s="6">
        <f>'IS &amp; BS'!E50-'IS &amp; BS'!D50</f>
        <v>-20.5</v>
      </c>
    </row>
    <row r="16" spans="1:5" x14ac:dyDescent="0.3">
      <c r="A16" s="1" t="s">
        <v>48</v>
      </c>
      <c r="C16" s="6">
        <f>SUM(C7:C15)</f>
        <v>120.10000000000008</v>
      </c>
      <c r="D16" s="6">
        <f t="shared" ref="D16:E16" si="0">SUM(D7:D15)</f>
        <v>238.30000000000018</v>
      </c>
      <c r="E16" s="6">
        <f t="shared" si="0"/>
        <v>124.60000000000008</v>
      </c>
    </row>
    <row r="17" spans="1:5" x14ac:dyDescent="0.3">
      <c r="C17" s="6"/>
      <c r="D17" s="6"/>
      <c r="E17" s="6"/>
    </row>
    <row r="18" spans="1:5" x14ac:dyDescent="0.3">
      <c r="A18" s="1" t="s">
        <v>49</v>
      </c>
    </row>
    <row r="19" spans="1:5" x14ac:dyDescent="0.3">
      <c r="A19" t="s">
        <v>50</v>
      </c>
      <c r="C19" s="6">
        <f>'IS &amp; BS'!B33-'IS &amp; BS'!C33</f>
        <v>-53.399999999999977</v>
      </c>
      <c r="D19" s="6">
        <f>'IS &amp; BS'!C33-'IS &amp; BS'!D33</f>
        <v>-86.5</v>
      </c>
      <c r="E19" s="6">
        <f>'IS &amp; BS'!D33-'IS &amp; BS'!E33</f>
        <v>-92.300000000000068</v>
      </c>
    </row>
    <row r="20" spans="1:5" x14ac:dyDescent="0.3">
      <c r="A20" s="3" t="s">
        <v>51</v>
      </c>
      <c r="C20" s="6">
        <f>'IS &amp; BS'!B37-'IS &amp; BS'!C37</f>
        <v>-1.9000000000000057</v>
      </c>
      <c r="D20" s="6">
        <f>'IS &amp; BS'!C37-'IS &amp; BS'!D37</f>
        <v>-201.9</v>
      </c>
      <c r="E20" s="6">
        <f>'IS &amp; BS'!D37-'IS &amp; BS'!E37</f>
        <v>-49.300000000000011</v>
      </c>
    </row>
    <row r="21" spans="1:5" x14ac:dyDescent="0.3">
      <c r="A21" s="1" t="s">
        <v>52</v>
      </c>
      <c r="C21" s="6">
        <f>SUM(C19:C20)</f>
        <v>-55.299999999999983</v>
      </c>
      <c r="D21" s="6">
        <f t="shared" ref="D21:E21" si="1">SUM(D19:D20)</f>
        <v>-288.39999999999998</v>
      </c>
      <c r="E21" s="6">
        <f t="shared" si="1"/>
        <v>-141.60000000000008</v>
      </c>
    </row>
    <row r="22" spans="1:5" x14ac:dyDescent="0.3">
      <c r="C22" s="6"/>
      <c r="D22" s="6"/>
      <c r="E22" s="6"/>
    </row>
    <row r="23" spans="1:5" x14ac:dyDescent="0.3">
      <c r="A23" s="1" t="s">
        <v>53</v>
      </c>
      <c r="C23" s="6"/>
      <c r="D23" s="6"/>
      <c r="E23" s="6"/>
    </row>
    <row r="24" spans="1:5" x14ac:dyDescent="0.3">
      <c r="A24" t="s">
        <v>54</v>
      </c>
      <c r="C24" s="6">
        <f>'IS &amp; BS'!C44-'IS &amp; BS'!B44</f>
        <v>-9.4000000000000021</v>
      </c>
      <c r="D24" s="6">
        <f>'IS &amp; BS'!D44-'IS &amp; BS'!C44</f>
        <v>50.099999999999994</v>
      </c>
      <c r="E24" s="6">
        <f>'IS &amp; BS'!E44-'IS &amp; BS'!D44</f>
        <v>30.5</v>
      </c>
    </row>
    <row r="25" spans="1:5" x14ac:dyDescent="0.3">
      <c r="A25" t="s">
        <v>55</v>
      </c>
      <c r="C25" s="6">
        <f>'IS &amp; BS'!C48-'IS &amp; BS'!B48</f>
        <v>-18.5</v>
      </c>
      <c r="D25" s="6">
        <f>'IS &amp; BS'!D48-'IS &amp; BS'!C48</f>
        <v>56.800000000000011</v>
      </c>
      <c r="E25" s="6">
        <f>'IS &amp; BS'!E48-'IS &amp; BS'!D48</f>
        <v>16.299999999999983</v>
      </c>
    </row>
    <row r="26" spans="1:5" x14ac:dyDescent="0.3">
      <c r="A26" t="s">
        <v>56</v>
      </c>
      <c r="C26" s="6">
        <f>'IS &amp; BS'!C53-'IS &amp; BS'!B53</f>
        <v>-0.79999999999999716</v>
      </c>
      <c r="D26" s="6">
        <f>'IS &amp; BS'!D53-'IS &amp; BS'!C53</f>
        <v>-7.8999999999999986</v>
      </c>
      <c r="E26" s="6">
        <f>'IS &amp; BS'!E53-'IS &amp; BS'!D53</f>
        <v>6.5999999999999943</v>
      </c>
    </row>
    <row r="27" spans="1:5" x14ac:dyDescent="0.3">
      <c r="A27" t="s">
        <v>57</v>
      </c>
      <c r="C27" s="6">
        <f>-'IS &amp; BS'!C22</f>
        <v>-38.700000000000003</v>
      </c>
      <c r="D27" s="6">
        <f>-'IS &amp; BS'!D22</f>
        <v>-39.799999999999997</v>
      </c>
      <c r="E27" s="6">
        <f>-'IS &amp; BS'!E22</f>
        <v>-40.1</v>
      </c>
    </row>
    <row r="28" spans="1:5" x14ac:dyDescent="0.3">
      <c r="A28" s="1" t="s">
        <v>58</v>
      </c>
      <c r="C28" s="6">
        <f>SUM(C24:C27)</f>
        <v>-67.400000000000006</v>
      </c>
      <c r="D28" s="6">
        <f t="shared" ref="D28:E28" si="2">SUM(D24:D27)</f>
        <v>59.2</v>
      </c>
      <c r="E28" s="6">
        <f t="shared" si="2"/>
        <v>13.299999999999976</v>
      </c>
    </row>
    <row r="29" spans="1:5" x14ac:dyDescent="0.3">
      <c r="C29" s="6"/>
      <c r="D29" s="6"/>
      <c r="E29" s="6"/>
    </row>
    <row r="30" spans="1:5" x14ac:dyDescent="0.3">
      <c r="A30" s="1" t="s">
        <v>59</v>
      </c>
      <c r="C30" s="6">
        <f>C16+C21+C28</f>
        <v>-2.5999999999999091</v>
      </c>
      <c r="D30" s="6">
        <f t="shared" ref="D30:E30" si="3">D16+D21+D28</f>
        <v>9.1000000000002075</v>
      </c>
      <c r="E30" s="6">
        <f t="shared" si="3"/>
        <v>-3.7000000000000242</v>
      </c>
    </row>
    <row r="31" spans="1:5" x14ac:dyDescent="0.3">
      <c r="A31" s="1"/>
      <c r="C31" s="6"/>
      <c r="D31" s="6"/>
      <c r="E31" s="6"/>
    </row>
    <row r="32" spans="1:5" x14ac:dyDescent="0.3">
      <c r="C32" s="6"/>
      <c r="D32" s="6"/>
      <c r="E32" s="6"/>
    </row>
    <row r="33" spans="1:5" x14ac:dyDescent="0.3">
      <c r="A33" s="3" t="s">
        <v>60</v>
      </c>
      <c r="C33" s="6">
        <f>'IS &amp; BS'!B27</f>
        <v>25.6</v>
      </c>
      <c r="D33" s="6">
        <f>'IS &amp; BS'!C27</f>
        <v>23</v>
      </c>
      <c r="E33" s="6">
        <f>'IS &amp; BS'!D27</f>
        <v>32.1</v>
      </c>
    </row>
    <row r="34" spans="1:5" x14ac:dyDescent="0.3">
      <c r="A34" s="3" t="s">
        <v>61</v>
      </c>
      <c r="C34" s="6">
        <f>'IS &amp; BS'!C27</f>
        <v>23</v>
      </c>
      <c r="D34" s="6">
        <f>'IS &amp; BS'!D27</f>
        <v>32.1</v>
      </c>
      <c r="E34" s="6">
        <f>'IS &amp; BS'!E27</f>
        <v>28.4</v>
      </c>
    </row>
    <row r="35" spans="1:5" x14ac:dyDescent="0.3">
      <c r="A35" s="1" t="s">
        <v>59</v>
      </c>
      <c r="C35" s="2">
        <f>C34-C33</f>
        <v>-2.6000000000000014</v>
      </c>
      <c r="D35" s="2">
        <f t="shared" ref="D35:E35" si="4">D34-D33</f>
        <v>9.1000000000000014</v>
      </c>
      <c r="E35" s="2">
        <f t="shared" si="4"/>
        <v>-3.7000000000000028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Problem</vt:lpstr>
      <vt:lpstr>IS &amp; 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2019-07-07T01:29:39Z</dcterms:modified>
</cp:coreProperties>
</file>