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D8F81E5-B886-4A30-9B64-F7778B9E68B4}"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2" sheetId="4" r:id="rId2"/>
  </sheets>
  <definedNames>
    <definedName name="AnlSav">'Model 2'!$B$15</definedName>
    <definedName name="CapRet">'Model 2'!$B$9</definedName>
    <definedName name="CapTax">'Model 2'!$B$11</definedName>
    <definedName name="CurAge">'Model 2'!$B$12</definedName>
    <definedName name="CurBal">'Model 2'!$B$5</definedName>
    <definedName name="DivRet">'Model 2'!$B$8</definedName>
    <definedName name="DivTax">'Model 2'!$B$10</definedName>
    <definedName name="InflRate">'Model 2'!$B$6</definedName>
    <definedName name="RetAge">'Model 2'!$B$13</definedName>
    <definedName name="SavIncr">'Model 2'!$B$7</definedName>
    <definedName name="TarBal">'Model 2'!$B$4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7" i="4" l="1"/>
  <c r="B16"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25" i="4"/>
  <c r="C24" i="4"/>
  <c r="E24" i="4" s="1"/>
  <c r="B24" i="4"/>
  <c r="A26" i="4"/>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25" i="4"/>
  <c r="D24" i="4" l="1"/>
  <c r="F24" i="4" s="1"/>
  <c r="B25" i="4" s="1"/>
  <c r="E25" i="4" l="1"/>
  <c r="D25" i="4"/>
  <c r="G25" i="4" s="1"/>
  <c r="G24" i="4"/>
  <c r="F25" i="4" l="1"/>
  <c r="B26" i="4" s="1"/>
  <c r="E26" i="4" l="1"/>
  <c r="D26" i="4"/>
  <c r="G26" i="4" s="1"/>
  <c r="F26" i="4" l="1"/>
  <c r="B27" i="4" s="1"/>
  <c r="D27" i="4" s="1"/>
  <c r="G27" i="4" s="1"/>
  <c r="E27" i="4" l="1"/>
  <c r="F27" i="4" s="1"/>
  <c r="B28" i="4" s="1"/>
  <c r="E28" i="4" s="1"/>
  <c r="D28" i="4" l="1"/>
  <c r="G28" i="4" s="1"/>
  <c r="F28" i="4"/>
  <c r="B29" i="4" s="1"/>
  <c r="D29" i="4" l="1"/>
  <c r="G29" i="4" s="1"/>
  <c r="E29" i="4"/>
  <c r="F29" i="4" s="1"/>
  <c r="B30" i="4" s="1"/>
  <c r="D30" i="4" l="1"/>
  <c r="G30" i="4" s="1"/>
  <c r="E30" i="4"/>
  <c r="F30" i="4" l="1"/>
  <c r="B31" i="4" s="1"/>
  <c r="E31" i="4" s="1"/>
  <c r="D31" i="4" l="1"/>
  <c r="F31" i="4" s="1"/>
  <c r="B32" i="4" s="1"/>
  <c r="G31" i="4"/>
  <c r="D32" i="4" l="1"/>
  <c r="G32" i="4" s="1"/>
  <c r="E32" i="4"/>
  <c r="F32" i="4" s="1"/>
  <c r="B33" i="4" s="1"/>
  <c r="E33" i="4" l="1"/>
  <c r="D33" i="4"/>
  <c r="G33" i="4" s="1"/>
  <c r="F33" i="4" l="1"/>
  <c r="B34" i="4" s="1"/>
  <c r="D34" i="4" s="1"/>
  <c r="G34" i="4" s="1"/>
  <c r="E34" i="4" l="1"/>
  <c r="F34" i="4" s="1"/>
  <c r="B35" i="4" s="1"/>
  <c r="E35" i="4" s="1"/>
  <c r="D35" i="4" l="1"/>
  <c r="F35" i="4" s="1"/>
  <c r="B36" i="4" s="1"/>
  <c r="D36" i="4" s="1"/>
  <c r="G36" i="4" s="1"/>
  <c r="G35" i="4" l="1"/>
  <c r="E36" i="4"/>
  <c r="F36" i="4" s="1"/>
  <c r="B37" i="4" s="1"/>
  <c r="E37" i="4" l="1"/>
  <c r="D37" i="4"/>
  <c r="G37" i="4" s="1"/>
  <c r="F37" i="4" l="1"/>
  <c r="B38" i="4" s="1"/>
  <c r="D38" i="4" l="1"/>
  <c r="G38" i="4" s="1"/>
  <c r="E38" i="4"/>
  <c r="F38" i="4" s="1"/>
  <c r="B39" i="4" s="1"/>
  <c r="D39" i="4" l="1"/>
  <c r="G39" i="4" s="1"/>
  <c r="E39" i="4"/>
  <c r="F39" i="4" s="1"/>
  <c r="B40" i="4" s="1"/>
  <c r="E40" i="4" s="1"/>
  <c r="D40" i="4" l="1"/>
  <c r="G40" i="4" s="1"/>
  <c r="F40" i="4" l="1"/>
  <c r="B41" i="4" s="1"/>
  <c r="D41" i="4" s="1"/>
  <c r="E41" i="4"/>
  <c r="F41" i="4" s="1"/>
  <c r="B42" i="4" s="1"/>
  <c r="G41" i="4"/>
  <c r="D42" i="4" l="1"/>
  <c r="G42" i="4" s="1"/>
  <c r="E42" i="4"/>
  <c r="F42" i="4" l="1"/>
  <c r="B43" i="4" s="1"/>
  <c r="D43" i="4" s="1"/>
  <c r="G43" i="4" s="1"/>
  <c r="E43" i="4" l="1"/>
  <c r="F43" i="4" s="1"/>
  <c r="B44" i="4" s="1"/>
  <c r="D44" i="4" l="1"/>
  <c r="G44" i="4" s="1"/>
  <c r="E44" i="4"/>
  <c r="F44" i="4" l="1"/>
  <c r="B45" i="4" s="1"/>
  <c r="D45" i="4" s="1"/>
  <c r="G45" i="4" s="1"/>
  <c r="E45" i="4" l="1"/>
  <c r="F45" i="4" s="1"/>
  <c r="B46" i="4" s="1"/>
  <c r="E46" i="4" s="1"/>
  <c r="D46" i="4" l="1"/>
  <c r="G46" i="4" s="1"/>
  <c r="F46" i="4" l="1"/>
  <c r="B47" i="4" s="1"/>
  <c r="E47" i="4" l="1"/>
  <c r="D47" i="4"/>
  <c r="G47" i="4" s="1"/>
  <c r="F47" i="4" l="1"/>
  <c r="B48" i="4" s="1"/>
  <c r="E48" i="4" l="1"/>
  <c r="D48" i="4"/>
  <c r="G48" i="4" s="1"/>
  <c r="F48" i="4" l="1"/>
  <c r="B49" i="4" s="1"/>
  <c r="E49" i="4" l="1"/>
  <c r="D49" i="4"/>
  <c r="G49" i="4" s="1"/>
  <c r="F49" i="4" l="1"/>
  <c r="B50" i="4" s="1"/>
  <c r="D50" i="4"/>
  <c r="G50" i="4" s="1"/>
  <c r="E50" i="4"/>
  <c r="F50" i="4" l="1"/>
  <c r="B51" i="4" s="1"/>
  <c r="D51" i="4" l="1"/>
  <c r="G51" i="4" s="1"/>
  <c r="E51" i="4"/>
  <c r="F51" i="4" s="1"/>
  <c r="B52" i="4" s="1"/>
  <c r="D52" i="4" l="1"/>
  <c r="G52" i="4" s="1"/>
  <c r="E52" i="4"/>
  <c r="F52" i="4" l="1"/>
  <c r="B53" i="4" s="1"/>
  <c r="D53" i="4" l="1"/>
  <c r="G53" i="4" s="1"/>
  <c r="E53" i="4"/>
  <c r="F53" i="4" s="1"/>
  <c r="B54" i="4" s="1"/>
  <c r="D54" i="4" l="1"/>
  <c r="G54" i="4" s="1"/>
  <c r="E54" i="4"/>
  <c r="F54" i="4" l="1"/>
  <c r="B55" i="4" s="1"/>
  <c r="E55" i="4" s="1"/>
  <c r="D55" i="4"/>
  <c r="G55" i="4" s="1"/>
  <c r="F55" i="4" l="1"/>
  <c r="B56" i="4" s="1"/>
  <c r="E56" i="4" s="1"/>
  <c r="D56" i="4" l="1"/>
  <c r="G56" i="4" s="1"/>
  <c r="F56" i="4" l="1"/>
  <c r="B57" i="4" s="1"/>
  <c r="E57" i="4" s="1"/>
  <c r="D57" i="4" l="1"/>
  <c r="G57" i="4" s="1"/>
  <c r="F57" i="4" l="1"/>
  <c r="B58" i="4" s="1"/>
  <c r="D58" i="4" l="1"/>
  <c r="G58" i="4" s="1"/>
  <c r="E58" i="4"/>
  <c r="F58" i="4" s="1"/>
  <c r="B18" i="4" s="1"/>
</calcChain>
</file>

<file path=xl/sharedStrings.xml><?xml version="1.0" encoding="utf-8"?>
<sst xmlns="http://schemas.openxmlformats.org/spreadsheetml/2006/main" count="147" uniqueCount="31">
  <si>
    <t>The Problem</t>
  </si>
  <si>
    <t>Annual</t>
  </si>
  <si>
    <t>Inputs</t>
  </si>
  <si>
    <t>Assume that you are 30 years old now. Starting today, you want to save enough money to accumulate $1 million (after all taxes) in today's dollars by the time you retire at 65. You will do this in 35 growing annual installments. You expect to be able to save every year an amount that is 2% more than the previous year. You currently have $100,000 saved, and you plan to invest this money and all new savings in a stock fund that is expected to return 8% per year, of which 2% will be dividends and 6% will be capital gains. All the money will be in taxable accounts, so  you will have to pay income taxes at a 15% rate on the dividend incomes as you earn them at the end of each year. You will reinvest the rest of the dividends. In addition, assume that you will sell all holdings at the time you retire and pay the necessary capital gains taxes at the rate of 15% and the inflation rate will average 3% per year over the period.
How much money will you have to save in the first year?</t>
  </si>
  <si>
    <t>Saving for Retirement</t>
  </si>
  <si>
    <t>Target balance (in today's dollars)</t>
  </si>
  <si>
    <t>Current saving balance ($)</t>
  </si>
  <si>
    <t>Expected annual inflation rate (%)</t>
  </si>
  <si>
    <t>Planned savings increment rate (%)</t>
  </si>
  <si>
    <t>Expected annual dividend income (%)</t>
  </si>
  <si>
    <t>Expected annual capital appreciations (%)</t>
  </si>
  <si>
    <t>Ordinary income tax rate on dividends (%)</t>
  </si>
  <si>
    <t>Current age</t>
  </si>
  <si>
    <t>Retirement age</t>
  </si>
  <si>
    <t>Capital gains tax rate (%)</t>
  </si>
  <si>
    <t>Required first year annual saving</t>
  </si>
  <si>
    <t>run Goal Seek</t>
  </si>
  <si>
    <t>number of installments of savings</t>
  </si>
  <si>
    <t>target balance in the future dollars</t>
  </si>
  <si>
    <t>Final after-tax balance less target balance</t>
  </si>
  <si>
    <t>Yt-beg bal</t>
  </si>
  <si>
    <t>(Pre saving)</t>
  </si>
  <si>
    <t>Saving</t>
  </si>
  <si>
    <t>Dividend</t>
  </si>
  <si>
    <t>Income</t>
  </si>
  <si>
    <t>Capital</t>
  </si>
  <si>
    <t>Appreciation</t>
  </si>
  <si>
    <t>Yr-end bal</t>
  </si>
  <si>
    <t>After div tax</t>
  </si>
  <si>
    <t>Tax</t>
  </si>
  <si>
    <t>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</si>
</sst>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64" fontId="0" fillId="0" borderId="0" xfId="0" applyNumberFormat="1"/>
    <xf numFmtId="6" fontId="0" fillId="0" borderId="0" xfId="0" applyNumberFormat="1"/>
    <xf numFmtId="0" fontId="0" fillId="0" borderId="0" xfId="0" applyAlignment="1">
      <alignment horizontal="right"/>
    </xf>
    <xf numFmtId="164" fontId="0" fillId="2" borderId="1" xfId="0" applyNumberFormat="1" applyFill="1" applyBorder="1"/>
    <xf numFmtId="10" fontId="0" fillId="2" borderId="2" xfId="0" applyNumberFormat="1" applyFill="1" applyBorder="1"/>
    <xf numFmtId="0" fontId="1" fillId="0" borderId="0" xfId="0" applyFont="1" applyAlignment="1">
      <alignment horizontal="center"/>
    </xf>
    <xf numFmtId="0" fontId="0" fillId="2" borderId="2" xfId="0" applyNumberFormat="1" applyFill="1" applyBorder="1"/>
    <xf numFmtId="164" fontId="0" fillId="3" borderId="0" xfId="0" applyNumberFormat="1" applyFill="1"/>
    <xf numFmtId="164"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235.2" x14ac:dyDescent="0.3">
      <c r="A3" s="2" t="s">
        <v>3</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G63"/>
  <sheetViews>
    <sheetView tabSelected="1" topLeftCell="A9" workbookViewId="0">
      <selection activeCell="F14" sqref="F14"/>
    </sheetView>
  </sheetViews>
  <sheetFormatPr defaultRowHeight="14.4" x14ac:dyDescent="0.3"/>
  <cols>
    <col min="1" max="1" width="36" bestFit="1" customWidth="1"/>
    <col min="2" max="2" width="13.21875" bestFit="1" customWidth="1"/>
    <col min="3" max="3" width="9" bestFit="1" customWidth="1"/>
    <col min="4" max="4" width="12.109375" bestFit="1" customWidth="1"/>
    <col min="5" max="5" width="11.33203125" bestFit="1" customWidth="1"/>
    <col min="6" max="6" width="10.88671875" bestFit="1" customWidth="1"/>
    <col min="7" max="7" width="11" bestFit="1" customWidth="1"/>
  </cols>
  <sheetData>
    <row r="1" spans="1:4" x14ac:dyDescent="0.3">
      <c r="A1" s="1" t="s">
        <v>4</v>
      </c>
    </row>
    <row r="3" spans="1:4" x14ac:dyDescent="0.3">
      <c r="A3" s="1" t="s">
        <v>2</v>
      </c>
    </row>
    <row r="4" spans="1:4" x14ac:dyDescent="0.3">
      <c r="A4" t="s">
        <v>5</v>
      </c>
      <c r="B4" s="7">
        <v>1000000</v>
      </c>
    </row>
    <row r="5" spans="1:4" x14ac:dyDescent="0.3">
      <c r="A5" t="s">
        <v>6</v>
      </c>
      <c r="B5" s="7">
        <v>100000</v>
      </c>
    </row>
    <row r="6" spans="1:4" x14ac:dyDescent="0.3">
      <c r="A6" t="s">
        <v>7</v>
      </c>
      <c r="B6" s="8">
        <v>0.03</v>
      </c>
    </row>
    <row r="7" spans="1:4" x14ac:dyDescent="0.3">
      <c r="A7" t="s">
        <v>8</v>
      </c>
      <c r="B7" s="8">
        <v>0.02</v>
      </c>
    </row>
    <row r="8" spans="1:4" x14ac:dyDescent="0.3">
      <c r="A8" t="s">
        <v>9</v>
      </c>
      <c r="B8" s="8">
        <v>0.02</v>
      </c>
    </row>
    <row r="9" spans="1:4" x14ac:dyDescent="0.3">
      <c r="A9" t="s">
        <v>10</v>
      </c>
      <c r="B9" s="8">
        <v>0.06</v>
      </c>
    </row>
    <row r="10" spans="1:4" x14ac:dyDescent="0.3">
      <c r="A10" t="s">
        <v>11</v>
      </c>
      <c r="B10" s="8">
        <v>0.15</v>
      </c>
    </row>
    <row r="11" spans="1:4" x14ac:dyDescent="0.3">
      <c r="A11" t="s">
        <v>14</v>
      </c>
      <c r="B11" s="8">
        <v>0.15</v>
      </c>
    </row>
    <row r="12" spans="1:4" x14ac:dyDescent="0.3">
      <c r="A12" t="s">
        <v>12</v>
      </c>
      <c r="B12" s="10">
        <v>30</v>
      </c>
    </row>
    <row r="13" spans="1:4" x14ac:dyDescent="0.3">
      <c r="A13" t="s">
        <v>13</v>
      </c>
      <c r="B13" s="10">
        <v>65</v>
      </c>
    </row>
    <row r="15" spans="1:4" x14ac:dyDescent="0.3">
      <c r="A15" t="s">
        <v>15</v>
      </c>
      <c r="B15" s="12">
        <v>8455.1284791036687</v>
      </c>
      <c r="D15" t="s">
        <v>16</v>
      </c>
    </row>
    <row r="16" spans="1:4" x14ac:dyDescent="0.3">
      <c r="A16" t="s">
        <v>17</v>
      </c>
      <c r="B16">
        <f>RetAge-CurAge</f>
        <v>35</v>
      </c>
    </row>
    <row r="17" spans="1:7" x14ac:dyDescent="0.3">
      <c r="A17" t="s">
        <v>18</v>
      </c>
      <c r="B17" s="5">
        <f>FV(InflRate,B16,0,-TarBal)</f>
        <v>2813862.4543715226</v>
      </c>
    </row>
    <row r="18" spans="1:7" x14ac:dyDescent="0.3">
      <c r="A18" t="s">
        <v>19</v>
      </c>
      <c r="B18" s="11">
        <f>F58-(F58-G58)*CapTax-B17</f>
        <v>0</v>
      </c>
    </row>
    <row r="20" spans="1:7" x14ac:dyDescent="0.3">
      <c r="D20" s="9"/>
    </row>
    <row r="21" spans="1:7" x14ac:dyDescent="0.3">
      <c r="B21" s="6" t="s">
        <v>20</v>
      </c>
      <c r="C21" s="6" t="s">
        <v>1</v>
      </c>
      <c r="D21" s="6" t="s">
        <v>23</v>
      </c>
      <c r="E21" s="6" t="s">
        <v>25</v>
      </c>
      <c r="F21" s="6" t="s">
        <v>27</v>
      </c>
      <c r="G21" s="6" t="s">
        <v>29</v>
      </c>
    </row>
    <row r="22" spans="1:7" x14ac:dyDescent="0.3">
      <c r="B22" s="6" t="s">
        <v>21</v>
      </c>
      <c r="C22" s="6" t="s">
        <v>22</v>
      </c>
      <c r="D22" s="6" t="s">
        <v>24</v>
      </c>
      <c r="E22" s="6" t="s">
        <v>26</v>
      </c>
      <c r="F22" s="6" t="s">
        <v>28</v>
      </c>
      <c r="G22" s="6" t="s">
        <v>30</v>
      </c>
    </row>
    <row r="23" spans="1:7" x14ac:dyDescent="0.3">
      <c r="A23" s="6"/>
    </row>
    <row r="24" spans="1:7" x14ac:dyDescent="0.3">
      <c r="A24">
        <v>1</v>
      </c>
      <c r="B24" s="4">
        <f>CurBal</f>
        <v>100000</v>
      </c>
      <c r="C24" s="4">
        <f>AnlSav</f>
        <v>8455.1284791036687</v>
      </c>
      <c r="D24" s="4">
        <f>SUM(B24:C24)*DivRet</f>
        <v>2169.1025695820736</v>
      </c>
      <c r="E24" s="4">
        <f>SUM(B24:C24)*CapRet</f>
        <v>6507.3077087462198</v>
      </c>
      <c r="F24" s="4">
        <f>B24+C24+E24+D24*(1-DivTax)</f>
        <v>116806.17337199465</v>
      </c>
      <c r="G24" s="4">
        <f>B24+C24+D24*(1-DivRet)</f>
        <v>110580.8489972941</v>
      </c>
    </row>
    <row r="25" spans="1:7" x14ac:dyDescent="0.3">
      <c r="A25">
        <f>A24+1</f>
        <v>2</v>
      </c>
      <c r="B25" s="4">
        <f>F24</f>
        <v>116806.17337199465</v>
      </c>
      <c r="C25" s="4">
        <f>AnlSav*(1+SavIncr)</f>
        <v>8624.2310486857423</v>
      </c>
      <c r="D25" s="4">
        <f>SUM(B25:C25)*DivRet</f>
        <v>2508.6080884136081</v>
      </c>
      <c r="E25" s="4">
        <f>SUM(B25:C25)*CapRet</f>
        <v>7525.8242652408235</v>
      </c>
      <c r="F25" s="4">
        <f>B25+C25+E25+D25*(1-DivTax)</f>
        <v>135088.54556107279</v>
      </c>
      <c r="G25" s="4">
        <f>B25+C25+D25*(1-DivRet)</f>
        <v>127888.84034732573</v>
      </c>
    </row>
    <row r="26" spans="1:7" x14ac:dyDescent="0.3">
      <c r="A26">
        <f t="shared" ref="A26:A63" si="0">A25+1</f>
        <v>3</v>
      </c>
      <c r="B26" s="4">
        <f t="shared" ref="B26:B58" si="1">F25</f>
        <v>135088.54556107279</v>
      </c>
      <c r="C26" s="4">
        <f>AnlSav*(1+SavIncr)</f>
        <v>8624.2310486857423</v>
      </c>
      <c r="D26" s="4">
        <f>SUM(B26:C26)*DivRet</f>
        <v>2874.2555321951704</v>
      </c>
      <c r="E26" s="4">
        <f>SUM(B26:C26)*CapRet</f>
        <v>8622.7665965855122</v>
      </c>
      <c r="F26" s="4">
        <f>B26+C26+E26+D26*(1-DivTax)</f>
        <v>154778.66040870993</v>
      </c>
      <c r="G26" s="4">
        <f>B26+C26+D26*(1-DivRet)</f>
        <v>146529.5470313098</v>
      </c>
    </row>
    <row r="27" spans="1:7" x14ac:dyDescent="0.3">
      <c r="A27">
        <f t="shared" si="0"/>
        <v>4</v>
      </c>
      <c r="B27" s="4">
        <f t="shared" si="1"/>
        <v>154778.66040870993</v>
      </c>
      <c r="C27" s="4">
        <f>AnlSav*(1+SavIncr)</f>
        <v>8624.2310486857423</v>
      </c>
      <c r="D27" s="4">
        <f>SUM(B27:C27)*DivRet</f>
        <v>3268.0578291479133</v>
      </c>
      <c r="E27" s="4">
        <f>SUM(B27:C27)*CapRet</f>
        <v>9804.1734874437388</v>
      </c>
      <c r="F27" s="4">
        <f>B27+C27+E27+D27*(1-DivTax)</f>
        <v>175984.91409961513</v>
      </c>
      <c r="G27" s="4">
        <f>B27+C27+D27*(1-DivRet)</f>
        <v>166605.58812996061</v>
      </c>
    </row>
    <row r="28" spans="1:7" x14ac:dyDescent="0.3">
      <c r="A28">
        <f t="shared" si="0"/>
        <v>5</v>
      </c>
      <c r="B28" s="4">
        <f t="shared" si="1"/>
        <v>175984.91409961513</v>
      </c>
      <c r="C28" s="4">
        <f>AnlSav*(1+SavIncr)</f>
        <v>8624.2310486857423</v>
      </c>
      <c r="D28" s="4">
        <f>SUM(B28:C28)*DivRet</f>
        <v>3692.1829029660171</v>
      </c>
      <c r="E28" s="4">
        <f>SUM(B28:C28)*CapRet</f>
        <v>11076.548708898052</v>
      </c>
      <c r="F28" s="4">
        <f>B28+C28+E28+D28*(1-DivTax)</f>
        <v>198824.04932472002</v>
      </c>
      <c r="G28" s="4">
        <f>B28+C28+D28*(1-DivRet)</f>
        <v>188227.48439320756</v>
      </c>
    </row>
    <row r="29" spans="1:7" x14ac:dyDescent="0.3">
      <c r="A29">
        <f t="shared" si="0"/>
        <v>6</v>
      </c>
      <c r="B29" s="4">
        <f t="shared" si="1"/>
        <v>198824.04932472002</v>
      </c>
      <c r="C29" s="4">
        <f>AnlSav*(1+SavIncr)</f>
        <v>8624.2310486857423</v>
      </c>
      <c r="D29" s="4">
        <f>SUM(B29:C29)*DivRet</f>
        <v>4148.9656074681152</v>
      </c>
      <c r="E29" s="4">
        <f>SUM(B29:C29)*CapRet</f>
        <v>12446.896822404346</v>
      </c>
      <c r="F29" s="4">
        <f>B29+C29+E29+D29*(1-DivTax)</f>
        <v>223421.79796215799</v>
      </c>
      <c r="G29" s="4">
        <f>B29+C29+D29*(1-DivRet)</f>
        <v>211514.26666872451</v>
      </c>
    </row>
    <row r="30" spans="1:7" x14ac:dyDescent="0.3">
      <c r="A30">
        <f t="shared" si="0"/>
        <v>7</v>
      </c>
      <c r="B30" s="4">
        <f t="shared" si="1"/>
        <v>223421.79796215799</v>
      </c>
      <c r="C30" s="4">
        <f>AnlSav*(1+SavIncr)</f>
        <v>8624.2310486857423</v>
      </c>
      <c r="D30" s="4">
        <f>SUM(B30:C30)*DivRet</f>
        <v>4640.9205802168744</v>
      </c>
      <c r="E30" s="4">
        <f>SUM(B30:C30)*CapRet</f>
        <v>13922.761740650623</v>
      </c>
      <c r="F30" s="4">
        <f>B30+C30+E30+D30*(1-DivTax)</f>
        <v>249913.5732446787</v>
      </c>
      <c r="G30" s="4">
        <f>B30+C30+D30*(1-DivRet)</f>
        <v>236594.13117945625</v>
      </c>
    </row>
    <row r="31" spans="1:7" x14ac:dyDescent="0.3">
      <c r="A31">
        <f t="shared" si="0"/>
        <v>8</v>
      </c>
      <c r="B31" s="4">
        <f t="shared" si="1"/>
        <v>249913.5732446787</v>
      </c>
      <c r="C31" s="4">
        <f>AnlSav*(1+SavIncr)</f>
        <v>8624.2310486857423</v>
      </c>
      <c r="D31" s="4">
        <f>SUM(B31:C31)*DivRet</f>
        <v>5170.7560858672887</v>
      </c>
      <c r="E31" s="4">
        <f>SUM(B31:C31)*CapRet</f>
        <v>15512.268257601865</v>
      </c>
      <c r="F31" s="4">
        <f>B31+C31+E31+D31*(1-DivTax)</f>
        <v>278445.21522395348</v>
      </c>
      <c r="G31" s="4">
        <f>B31+C31+D31*(1-DivRet)</f>
        <v>263605.14525751438</v>
      </c>
    </row>
    <row r="32" spans="1:7" x14ac:dyDescent="0.3">
      <c r="A32">
        <f t="shared" si="0"/>
        <v>9</v>
      </c>
      <c r="B32" s="4">
        <f t="shared" si="1"/>
        <v>278445.21522395348</v>
      </c>
      <c r="C32" s="4">
        <f>AnlSav*(1+SavIncr)</f>
        <v>8624.2310486857423</v>
      </c>
      <c r="D32" s="4">
        <f>SUM(B32:C32)*DivRet</f>
        <v>5741.388925452784</v>
      </c>
      <c r="E32" s="4">
        <f>SUM(B32:C32)*CapRet</f>
        <v>17224.166776358354</v>
      </c>
      <c r="F32" s="4">
        <f>B32+C32+E32+D32*(1-DivTax)</f>
        <v>309173.79363563244</v>
      </c>
      <c r="G32" s="4">
        <f>B32+C32+D32*(1-DivRet)</f>
        <v>292696.00741958292</v>
      </c>
    </row>
    <row r="33" spans="1:7" x14ac:dyDescent="0.3">
      <c r="A33">
        <f t="shared" si="0"/>
        <v>10</v>
      </c>
      <c r="B33" s="4">
        <f t="shared" si="1"/>
        <v>309173.79363563244</v>
      </c>
      <c r="C33" s="4">
        <f>AnlSav*(1+SavIncr)</f>
        <v>8624.2310486857423</v>
      </c>
      <c r="D33" s="4">
        <f>SUM(B33:C33)*DivRet</f>
        <v>6355.9604936863634</v>
      </c>
      <c r="E33" s="4">
        <f>SUM(B33:C33)*CapRet</f>
        <v>19067.881481059088</v>
      </c>
      <c r="F33" s="4">
        <f>B33+C33+E33+D33*(1-DivTax)</f>
        <v>342268.47258501063</v>
      </c>
      <c r="G33" s="4">
        <f>B33+C33+D33*(1-DivRet)</f>
        <v>324026.86596813082</v>
      </c>
    </row>
    <row r="34" spans="1:7" x14ac:dyDescent="0.3">
      <c r="A34">
        <f t="shared" si="0"/>
        <v>11</v>
      </c>
      <c r="B34" s="4">
        <f t="shared" si="1"/>
        <v>342268.47258501063</v>
      </c>
      <c r="C34" s="4">
        <f>AnlSav*(1+SavIncr)</f>
        <v>8624.2310486857423</v>
      </c>
      <c r="D34" s="4">
        <f>SUM(B34:C34)*DivRet</f>
        <v>7017.8540726739275</v>
      </c>
      <c r="E34" s="4">
        <f>SUM(B34:C34)*CapRet</f>
        <v>21053.56221802178</v>
      </c>
      <c r="F34" s="4">
        <f>B34+C34+E34+D34*(1-DivTax)</f>
        <v>377911.44181349099</v>
      </c>
      <c r="G34" s="4">
        <f>B34+C34+D34*(1-DivRet)</f>
        <v>357770.20062491682</v>
      </c>
    </row>
    <row r="35" spans="1:7" x14ac:dyDescent="0.3">
      <c r="A35">
        <f t="shared" si="0"/>
        <v>12</v>
      </c>
      <c r="B35" s="4">
        <f t="shared" si="1"/>
        <v>377911.44181349099</v>
      </c>
      <c r="C35" s="4">
        <f>AnlSav*(1+SavIncr)</f>
        <v>8624.2310486857423</v>
      </c>
      <c r="D35" s="4">
        <f>SUM(B35:C35)*DivRet</f>
        <v>7730.7134572435343</v>
      </c>
      <c r="E35" s="4">
        <f>SUM(B35:C35)*CapRet</f>
        <v>23192.140371730602</v>
      </c>
      <c r="F35" s="4">
        <f>B35+C35+E35+D35*(1-DivTax)</f>
        <v>416298.91967256431</v>
      </c>
      <c r="G35" s="4">
        <f>B35+C35+D35*(1-DivRet)</f>
        <v>394111.77205027541</v>
      </c>
    </row>
    <row r="36" spans="1:7" x14ac:dyDescent="0.3">
      <c r="A36">
        <f t="shared" si="0"/>
        <v>13</v>
      </c>
      <c r="B36" s="4">
        <f t="shared" si="1"/>
        <v>416298.91967256431</v>
      </c>
      <c r="C36" s="4">
        <f>AnlSav*(1+SavIncr)</f>
        <v>8624.2310486857423</v>
      </c>
      <c r="D36" s="4">
        <f>SUM(B36:C36)*DivRet</f>
        <v>8498.4630144250004</v>
      </c>
      <c r="E36" s="4">
        <f>SUM(B36:C36)*CapRet</f>
        <v>25495.389043275001</v>
      </c>
      <c r="F36" s="4">
        <f>B36+C36+E36+D36*(1-DivTax)</f>
        <v>457642.23332678626</v>
      </c>
      <c r="G36" s="4">
        <f>B36+C36+D36*(1-DivRet)</f>
        <v>433251.64447538654</v>
      </c>
    </row>
    <row r="37" spans="1:7" x14ac:dyDescent="0.3">
      <c r="A37">
        <f t="shared" si="0"/>
        <v>14</v>
      </c>
      <c r="B37" s="4">
        <f t="shared" si="1"/>
        <v>457642.23332678626</v>
      </c>
      <c r="C37" s="4">
        <f>AnlSav*(1+SavIncr)</f>
        <v>8624.2310486857423</v>
      </c>
      <c r="D37" s="4">
        <f>SUM(B37:C37)*DivRet</f>
        <v>9325.3292875094394</v>
      </c>
      <c r="E37" s="4">
        <f>SUM(B37:C37)*CapRet</f>
        <v>27975.98786252832</v>
      </c>
      <c r="F37" s="4">
        <f>B37+C37+E37+D37*(1-DivTax)</f>
        <v>502168.98213238333</v>
      </c>
      <c r="G37" s="4">
        <f>B37+C37+D37*(1-DivRet)</f>
        <v>475405.28707723122</v>
      </c>
    </row>
    <row r="38" spans="1:7" x14ac:dyDescent="0.3">
      <c r="A38">
        <f t="shared" si="0"/>
        <v>15</v>
      </c>
      <c r="B38" s="4">
        <f t="shared" si="1"/>
        <v>502168.98213238333</v>
      </c>
      <c r="C38" s="4">
        <f>AnlSav*(1+SavIncr)</f>
        <v>8624.2310486857423</v>
      </c>
      <c r="D38" s="4">
        <f>SUM(B38:C38)*DivRet</f>
        <v>10215.864263621381</v>
      </c>
      <c r="E38" s="4">
        <f>SUM(B38:C38)*CapRet</f>
        <v>30647.592790864142</v>
      </c>
      <c r="F38" s="4">
        <f>B38+C38+E38+D38*(1-DivTax)</f>
        <v>550124.29059601133</v>
      </c>
      <c r="G38" s="4">
        <f>B38+C38+D38*(1-DivRet)</f>
        <v>520804.76015941799</v>
      </c>
    </row>
    <row r="39" spans="1:7" x14ac:dyDescent="0.3">
      <c r="A39">
        <f t="shared" si="0"/>
        <v>16</v>
      </c>
      <c r="B39" s="4">
        <f t="shared" si="1"/>
        <v>550124.29059601133</v>
      </c>
      <c r="C39" s="4">
        <f>AnlSav*(1+SavIncr)</f>
        <v>8624.2310486857423</v>
      </c>
      <c r="D39" s="4">
        <f>SUM(B39:C39)*DivRet</f>
        <v>11174.970432893941</v>
      </c>
      <c r="E39" s="4">
        <f>SUM(B39:C39)*CapRet</f>
        <v>33524.911298681822</v>
      </c>
      <c r="F39" s="4">
        <f>B39+C39+E39+D39*(1-DivTax)</f>
        <v>601772.15781133878</v>
      </c>
      <c r="G39" s="4">
        <f>B39+C39+D39*(1-DivRet)</f>
        <v>569699.99266893312</v>
      </c>
    </row>
    <row r="40" spans="1:7" x14ac:dyDescent="0.3">
      <c r="A40">
        <f t="shared" si="0"/>
        <v>17</v>
      </c>
      <c r="B40" s="4">
        <f t="shared" si="1"/>
        <v>601772.15781133878</v>
      </c>
      <c r="C40" s="4">
        <f>AnlSav*(1+SavIncr)</f>
        <v>8624.2310486857423</v>
      </c>
      <c r="D40" s="4">
        <f>SUM(B40:C40)*DivRet</f>
        <v>12207.92777720049</v>
      </c>
      <c r="E40" s="4">
        <f>SUM(B40:C40)*CapRet</f>
        <v>36623.783331601466</v>
      </c>
      <c r="F40" s="4">
        <f>B40+C40+E40+D40*(1-DivTax)</f>
        <v>657396.9108022463</v>
      </c>
      <c r="G40" s="4">
        <f>B40+C40+D40*(1-DivRet)</f>
        <v>622360.158081681</v>
      </c>
    </row>
    <row r="41" spans="1:7" x14ac:dyDescent="0.3">
      <c r="A41">
        <f t="shared" si="0"/>
        <v>18</v>
      </c>
      <c r="B41" s="4">
        <f t="shared" si="1"/>
        <v>657396.9108022463</v>
      </c>
      <c r="C41" s="4">
        <f>AnlSav*(1+SavIncr)</f>
        <v>8624.2310486857423</v>
      </c>
      <c r="D41" s="4">
        <f>SUM(B41:C41)*DivRet</f>
        <v>13320.422837018641</v>
      </c>
      <c r="E41" s="4">
        <f>SUM(B41:C41)*CapRet</f>
        <v>39961.268511055918</v>
      </c>
      <c r="F41" s="4">
        <f>B41+C41+E41+D41*(1-DivTax)</f>
        <v>717304.76977345382</v>
      </c>
      <c r="G41" s="4">
        <f>B41+C41+D41*(1-DivRet)</f>
        <v>679075.15623121033</v>
      </c>
    </row>
    <row r="42" spans="1:7" x14ac:dyDescent="0.3">
      <c r="A42">
        <f t="shared" si="0"/>
        <v>19</v>
      </c>
      <c r="B42" s="4">
        <f t="shared" si="1"/>
        <v>717304.76977345382</v>
      </c>
      <c r="C42" s="4">
        <f>AnlSav*(1+SavIncr)</f>
        <v>8624.2310486857423</v>
      </c>
      <c r="D42" s="4">
        <f>SUM(B42:C42)*DivRet</f>
        <v>14518.580016442791</v>
      </c>
      <c r="E42" s="4">
        <f>SUM(B42:C42)*CapRet</f>
        <v>43555.740049328371</v>
      </c>
      <c r="F42" s="4">
        <f>B42+C42+E42+D42*(1-DivTax)</f>
        <v>781825.5338854444</v>
      </c>
      <c r="G42" s="4">
        <f>B42+C42+D42*(1-DivRet)</f>
        <v>740157.20923825353</v>
      </c>
    </row>
    <row r="43" spans="1:7" x14ac:dyDescent="0.3">
      <c r="A43">
        <f t="shared" si="0"/>
        <v>20</v>
      </c>
      <c r="B43" s="4">
        <f t="shared" si="1"/>
        <v>781825.5338854444</v>
      </c>
      <c r="C43" s="4">
        <f>AnlSav*(1+SavIncr)</f>
        <v>8624.2310486857423</v>
      </c>
      <c r="D43" s="4">
        <f>SUM(B43:C43)*DivRet</f>
        <v>15808.995298682603</v>
      </c>
      <c r="E43" s="4">
        <f>SUM(B43:C43)*CapRet</f>
        <v>47426.985896047809</v>
      </c>
      <c r="F43" s="4">
        <f>B43+C43+E43+D43*(1-DivTax)</f>
        <v>851314.39683405811</v>
      </c>
      <c r="G43" s="4">
        <f>B43+C43+D43*(1-DivRet)</f>
        <v>805942.58032683912</v>
      </c>
    </row>
    <row r="44" spans="1:7" x14ac:dyDescent="0.3">
      <c r="A44">
        <f t="shared" si="0"/>
        <v>21</v>
      </c>
      <c r="B44" s="4">
        <f t="shared" si="1"/>
        <v>851314.39683405811</v>
      </c>
      <c r="C44" s="4">
        <f>AnlSav*(1+SavIncr)</f>
        <v>8624.2310486857423</v>
      </c>
      <c r="D44" s="4">
        <f>SUM(B44:C44)*DivRet</f>
        <v>17198.772557654876</v>
      </c>
      <c r="E44" s="4">
        <f>SUM(B44:C44)*CapRet</f>
        <v>51596.317672964629</v>
      </c>
      <c r="F44" s="4">
        <f>B44+C44+E44+D44*(1-DivTax)</f>
        <v>926153.90222971514</v>
      </c>
      <c r="G44" s="4">
        <f>B44+C44+D44*(1-DivRet)</f>
        <v>876793.4249892456</v>
      </c>
    </row>
    <row r="45" spans="1:7" x14ac:dyDescent="0.3">
      <c r="A45">
        <f t="shared" si="0"/>
        <v>22</v>
      </c>
      <c r="B45" s="4">
        <f t="shared" si="1"/>
        <v>926153.90222971514</v>
      </c>
      <c r="C45" s="4">
        <f>AnlSav*(1+SavIncr)</f>
        <v>8624.2310486857423</v>
      </c>
      <c r="D45" s="4">
        <f>SUM(B45:C45)*DivRet</f>
        <v>18695.562665568017</v>
      </c>
      <c r="E45" s="4">
        <f>SUM(B45:C45)*CapRet</f>
        <v>56086.687996704051</v>
      </c>
      <c r="F45" s="4">
        <f>B45+C45+E45+D45*(1-DivTax)</f>
        <v>1006756.0495408376</v>
      </c>
      <c r="G45" s="4">
        <f>B45+C45+D45*(1-DivRet)</f>
        <v>953099.78469065751</v>
      </c>
    </row>
    <row r="46" spans="1:7" x14ac:dyDescent="0.3">
      <c r="A46">
        <f t="shared" si="0"/>
        <v>23</v>
      </c>
      <c r="B46" s="4">
        <f t="shared" si="1"/>
        <v>1006756.0495408376</v>
      </c>
      <c r="C46" s="4">
        <f>AnlSav*(1+SavIncr)</f>
        <v>8624.2310486857423</v>
      </c>
      <c r="D46" s="4">
        <f>SUM(B46:C46)*DivRet</f>
        <v>20307.605611790466</v>
      </c>
      <c r="E46" s="4">
        <f>SUM(B46:C46)*CapRet</f>
        <v>60922.816835371399</v>
      </c>
      <c r="F46" s="4">
        <f>B46+C46+E46+D46*(1-DivTax)</f>
        <v>1093564.5621949167</v>
      </c>
      <c r="G46" s="4">
        <f>B46+C46+D46*(1-DivRet)</f>
        <v>1035281.734089078</v>
      </c>
    </row>
    <row r="47" spans="1:7" x14ac:dyDescent="0.3">
      <c r="A47">
        <f t="shared" si="0"/>
        <v>24</v>
      </c>
      <c r="B47" s="4">
        <f t="shared" si="1"/>
        <v>1093564.5621949167</v>
      </c>
      <c r="C47" s="4">
        <f>AnlSav*(1+SavIncr)</f>
        <v>8624.2310486857423</v>
      </c>
      <c r="D47" s="4">
        <f>SUM(B47:C47)*DivRet</f>
        <v>22043.775864872048</v>
      </c>
      <c r="E47" s="4">
        <f>SUM(B47:C47)*CapRet</f>
        <v>66131.327594616145</v>
      </c>
      <c r="F47" s="4">
        <f>B47+C47+E47+D47*(1-DivTax)</f>
        <v>1187057.3303233599</v>
      </c>
      <c r="G47" s="4">
        <f>B47+C47+D47*(1-DivRet)</f>
        <v>1123791.693591177</v>
      </c>
    </row>
    <row r="48" spans="1:7" x14ac:dyDescent="0.3">
      <c r="A48">
        <f t="shared" si="0"/>
        <v>25</v>
      </c>
      <c r="B48" s="4">
        <f t="shared" si="1"/>
        <v>1187057.3303233599</v>
      </c>
      <c r="C48" s="4">
        <f>AnlSav*(1+SavIncr)</f>
        <v>8624.2310486857423</v>
      </c>
      <c r="D48" s="4">
        <f>SUM(B48:C48)*DivRet</f>
        <v>23913.631227440914</v>
      </c>
      <c r="E48" s="4">
        <f>SUM(B48:C48)*CapRet</f>
        <v>71740.893682322741</v>
      </c>
      <c r="F48" s="4">
        <f>B48+C48+E48+D48*(1-DivTax)</f>
        <v>1287749.0415976932</v>
      </c>
      <c r="G48" s="4">
        <f>B48+C48+D48*(1-DivRet)</f>
        <v>1219116.9199749378</v>
      </c>
    </row>
    <row r="49" spans="1:7" x14ac:dyDescent="0.3">
      <c r="A49">
        <f t="shared" si="0"/>
        <v>26</v>
      </c>
      <c r="B49" s="4">
        <f t="shared" si="1"/>
        <v>1287749.0415976932</v>
      </c>
      <c r="C49" s="4">
        <f>AnlSav*(1+SavIncr)</f>
        <v>8624.2310486857423</v>
      </c>
      <c r="D49" s="4">
        <f>SUM(B49:C49)*DivRet</f>
        <v>25927.465452927579</v>
      </c>
      <c r="E49" s="4">
        <f>SUM(B49:C49)*CapRet</f>
        <v>77782.396358782731</v>
      </c>
      <c r="F49" s="4">
        <f>B49+C49+E49+D49*(1-DivTax)</f>
        <v>1396194.0146401501</v>
      </c>
      <c r="G49" s="4">
        <f>B49+C49+D49*(1-DivRet)</f>
        <v>1321782.188790248</v>
      </c>
    </row>
    <row r="50" spans="1:7" x14ac:dyDescent="0.3">
      <c r="A50">
        <f t="shared" si="0"/>
        <v>27</v>
      </c>
      <c r="B50" s="4">
        <f t="shared" si="1"/>
        <v>1396194.0146401501</v>
      </c>
      <c r="C50" s="4">
        <f>AnlSav*(1+SavIncr)</f>
        <v>8624.2310486857423</v>
      </c>
      <c r="D50" s="4">
        <f>SUM(B50:C50)*DivRet</f>
        <v>28096.364913776717</v>
      </c>
      <c r="E50" s="4">
        <f>SUM(B50:C50)*CapRet</f>
        <v>84289.094741330147</v>
      </c>
      <c r="F50" s="4">
        <f>B50+C50+E50+D50*(1-DivTax)</f>
        <v>1512989.2506068763</v>
      </c>
      <c r="G50" s="4">
        <f>B50+C50+D50*(1-DivRet)</f>
        <v>1432352.6833043371</v>
      </c>
    </row>
    <row r="51" spans="1:7" x14ac:dyDescent="0.3">
      <c r="A51">
        <f t="shared" si="0"/>
        <v>28</v>
      </c>
      <c r="B51" s="4">
        <f t="shared" si="1"/>
        <v>1512989.2506068763</v>
      </c>
      <c r="C51" s="4">
        <f>AnlSav*(1+SavIncr)</f>
        <v>8624.2310486857423</v>
      </c>
      <c r="D51" s="4">
        <f>SUM(B51:C51)*DivRet</f>
        <v>30432.269633111242</v>
      </c>
      <c r="E51" s="4">
        <f>SUM(B51:C51)*CapRet</f>
        <v>91296.808899333715</v>
      </c>
      <c r="F51" s="4">
        <f>B51+C51+E51+D51*(1-DivTax)</f>
        <v>1638777.7197430404</v>
      </c>
      <c r="G51" s="4">
        <f>B51+C51+D51*(1-DivRet)</f>
        <v>1551437.105896011</v>
      </c>
    </row>
    <row r="52" spans="1:7" x14ac:dyDescent="0.3">
      <c r="A52">
        <f t="shared" si="0"/>
        <v>29</v>
      </c>
      <c r="B52" s="4">
        <f t="shared" si="1"/>
        <v>1638777.7197430404</v>
      </c>
      <c r="C52" s="4">
        <f>AnlSav*(1+SavIncr)</f>
        <v>8624.2310486857423</v>
      </c>
      <c r="D52" s="4">
        <f>SUM(B52:C52)*DivRet</f>
        <v>32948.039015834525</v>
      </c>
      <c r="E52" s="4">
        <f>SUM(B52:C52)*CapRet</f>
        <v>98844.117047503561</v>
      </c>
      <c r="F52" s="4">
        <f>B52+C52+E52+D52*(1-DivTax)</f>
        <v>1774251.901002689</v>
      </c>
      <c r="G52" s="4">
        <f>B52+C52+D52*(1-DivRet)</f>
        <v>1679691.0290272438</v>
      </c>
    </row>
    <row r="53" spans="1:7" x14ac:dyDescent="0.3">
      <c r="A53">
        <f t="shared" si="0"/>
        <v>30</v>
      </c>
      <c r="B53" s="4">
        <f t="shared" si="1"/>
        <v>1774251.901002689</v>
      </c>
      <c r="C53" s="4">
        <f>AnlSav*(1+SavIncr)</f>
        <v>8624.2310486857423</v>
      </c>
      <c r="D53" s="4">
        <f>SUM(B53:C53)*DivRet</f>
        <v>35657.522641027499</v>
      </c>
      <c r="E53" s="4">
        <f>SUM(B53:C53)*CapRet</f>
        <v>106972.56792308248</v>
      </c>
      <c r="F53" s="4">
        <f>B53+C53+E53+D53*(1-DivTax)</f>
        <v>1920157.5942193307</v>
      </c>
      <c r="G53" s="4">
        <f>B53+C53+D53*(1-DivRet)</f>
        <v>1817820.5042395818</v>
      </c>
    </row>
    <row r="54" spans="1:7" x14ac:dyDescent="0.3">
      <c r="A54">
        <f t="shared" si="0"/>
        <v>31</v>
      </c>
      <c r="B54" s="4">
        <f t="shared" si="1"/>
        <v>1920157.5942193307</v>
      </c>
      <c r="C54" s="4">
        <f>AnlSav*(1+SavIncr)</f>
        <v>8624.2310486857423</v>
      </c>
      <c r="D54" s="4">
        <f>SUM(B54:C54)*DivRet</f>
        <v>38575.636505360329</v>
      </c>
      <c r="E54" s="4">
        <f>SUM(B54:C54)*CapRet</f>
        <v>115726.90951608098</v>
      </c>
      <c r="F54" s="4">
        <f>B54+C54+E54+D54*(1-DivTax)</f>
        <v>2077298.0258136536</v>
      </c>
      <c r="G54" s="4">
        <f>B54+C54+D54*(1-DivRet)</f>
        <v>1966585.9490432695</v>
      </c>
    </row>
    <row r="55" spans="1:7" x14ac:dyDescent="0.3">
      <c r="A55">
        <f t="shared" si="0"/>
        <v>32</v>
      </c>
      <c r="B55" s="4">
        <f t="shared" si="1"/>
        <v>2077298.0258136536</v>
      </c>
      <c r="C55" s="4">
        <f>AnlSav*(1+SavIncr)</f>
        <v>8624.2310486857423</v>
      </c>
      <c r="D55" s="4">
        <f>SUM(B55:C55)*DivRet</f>
        <v>41718.445137246788</v>
      </c>
      <c r="E55" s="4">
        <f>SUM(B55:C55)*CapRet</f>
        <v>125155.33541174035</v>
      </c>
      <c r="F55" s="4">
        <f>B55+C55+E55+D55*(1-DivTax)</f>
        <v>2246538.2706407392</v>
      </c>
      <c r="G55" s="4">
        <f>B55+C55+D55*(1-DivRet)</f>
        <v>2126806.3330968414</v>
      </c>
    </row>
    <row r="56" spans="1:7" x14ac:dyDescent="0.3">
      <c r="A56">
        <f t="shared" si="0"/>
        <v>33</v>
      </c>
      <c r="B56" s="4">
        <f t="shared" si="1"/>
        <v>2246538.2706407392</v>
      </c>
      <c r="C56" s="4">
        <f>AnlSav*(1+SavIncr)</f>
        <v>8624.2310486857423</v>
      </c>
      <c r="D56" s="4">
        <f>SUM(B56:C56)*DivRet</f>
        <v>45103.250033788507</v>
      </c>
      <c r="E56" s="4">
        <f>SUM(B56:C56)*CapRet</f>
        <v>135309.7501013655</v>
      </c>
      <c r="F56" s="4">
        <f>B56+C56+E56+D56*(1-DivTax)</f>
        <v>2428810.0143195111</v>
      </c>
      <c r="G56" s="4">
        <f>B56+C56+D56*(1-DivRet)</f>
        <v>2299363.686722538</v>
      </c>
    </row>
    <row r="57" spans="1:7" x14ac:dyDescent="0.3">
      <c r="A57">
        <f t="shared" si="0"/>
        <v>34</v>
      </c>
      <c r="B57" s="4">
        <f t="shared" si="1"/>
        <v>2428810.0143195111</v>
      </c>
      <c r="C57" s="4">
        <f>AnlSav*(1+SavIncr)</f>
        <v>8624.2310486857423</v>
      </c>
      <c r="D57" s="4">
        <f>SUM(B57:C57)*DivRet</f>
        <v>48748.684907363946</v>
      </c>
      <c r="E57" s="4">
        <f>SUM(B57:C57)*CapRet</f>
        <v>146246.05472209182</v>
      </c>
      <c r="F57" s="4">
        <f>B57+C57+E57+D57*(1-DivTax)</f>
        <v>2625116.682261548</v>
      </c>
      <c r="G57" s="4">
        <f>B57+C57+D57*(1-DivRet)</f>
        <v>2485207.9565774137</v>
      </c>
    </row>
    <row r="58" spans="1:7" x14ac:dyDescent="0.3">
      <c r="A58">
        <f t="shared" si="0"/>
        <v>35</v>
      </c>
      <c r="B58" s="4">
        <f t="shared" si="1"/>
        <v>2625116.682261548</v>
      </c>
      <c r="C58" s="4">
        <f>AnlSav*(1+SavIncr)</f>
        <v>8624.2310486857423</v>
      </c>
      <c r="D58" s="4">
        <f>SUM(B58:C58)*DivRet</f>
        <v>52674.818266204682</v>
      </c>
      <c r="E58" s="4">
        <f>SUM(B58:C58)*CapRet</f>
        <v>158024.45479861402</v>
      </c>
      <c r="F58" s="4">
        <f>B58+C58+E58+D58*(1-DivTax)</f>
        <v>2836538.9636351219</v>
      </c>
      <c r="G58" s="4">
        <f>B58+C58+D58*(1-DivRet)</f>
        <v>2685362.2352111144</v>
      </c>
    </row>
    <row r="59" spans="1:7" x14ac:dyDescent="0.3">
      <c r="A59">
        <f t="shared" si="0"/>
        <v>36</v>
      </c>
      <c r="B59" s="4"/>
      <c r="C59" s="4"/>
      <c r="D59" s="4"/>
      <c r="E59" s="4"/>
      <c r="F59" s="4"/>
    </row>
    <row r="60" spans="1:7" x14ac:dyDescent="0.3">
      <c r="A60">
        <f t="shared" si="0"/>
        <v>37</v>
      </c>
      <c r="B60" s="4"/>
      <c r="C60" s="4"/>
      <c r="D60" s="4"/>
      <c r="E60" s="4"/>
      <c r="F60" s="4"/>
    </row>
    <row r="61" spans="1:7" x14ac:dyDescent="0.3">
      <c r="A61">
        <f t="shared" si="0"/>
        <v>38</v>
      </c>
      <c r="B61" s="4"/>
      <c r="C61" s="4"/>
      <c r="D61" s="4"/>
      <c r="E61" s="4"/>
      <c r="F61" s="4"/>
    </row>
    <row r="62" spans="1:7" x14ac:dyDescent="0.3">
      <c r="A62">
        <f t="shared" si="0"/>
        <v>39</v>
      </c>
      <c r="B62" s="4"/>
      <c r="C62" s="4"/>
      <c r="D62" s="4"/>
      <c r="E62" s="4"/>
      <c r="F62" s="4"/>
    </row>
    <row r="63" spans="1:7" x14ac:dyDescent="0.3">
      <c r="A63">
        <f t="shared" si="0"/>
        <v>40</v>
      </c>
      <c r="B63" s="4"/>
      <c r="C63" s="4"/>
      <c r="D63" s="4"/>
      <c r="E63" s="4"/>
      <c r="F6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The Problem</vt:lpstr>
      <vt:lpstr>Model 2</vt:lpstr>
      <vt:lpstr>AnlSav</vt:lpstr>
      <vt:lpstr>CapRet</vt:lpstr>
      <vt:lpstr>CapTax</vt:lpstr>
      <vt:lpstr>CurAge</vt:lpstr>
      <vt:lpstr>CurBal</vt:lpstr>
      <vt:lpstr>DivRet</vt:lpstr>
      <vt:lpstr>DivTax</vt:lpstr>
      <vt:lpstr>InflRate</vt:lpstr>
      <vt:lpstr>RetAge</vt:lpstr>
      <vt:lpstr>SavIncr</vt:lpstr>
      <vt:lpstr>TarBal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2019-07-16T14:33:47Z</dcterms:modified>
</cp:coreProperties>
</file>