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n\Desktop\Gitlab working folder\UNCC-VIRT-DATA-PT-03-2024-U-LOLC\UNCC-VIRT-DATA-PT-03-2024-U-LOLC\01 - Excel Unit\Module 01 Challenge - Due 04-04-2024\"/>
    </mc:Choice>
  </mc:AlternateContent>
  <xr:revisionPtr revIDLastSave="0" documentId="13_ncr:1_{80934D62-8CBE-409B-AE5B-D3F6A4B1067F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Parent Category" sheetId="2" r:id="rId1"/>
    <sheet name="Sub-Category" sheetId="4" r:id="rId2"/>
    <sheet name="Parent Category and Years" sheetId="5" r:id="rId3"/>
    <sheet name="crewdfunding Goal Analysis" sheetId="6" r:id="rId4"/>
    <sheet name="Sheet1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3" i="7"/>
  <c r="I5" i="7"/>
  <c r="I4" i="7"/>
  <c r="H7" i="7"/>
  <c r="H6" i="7"/>
  <c r="H5" i="7"/>
  <c r="H4" i="7"/>
  <c r="H3" i="7"/>
  <c r="I2" i="7"/>
  <c r="H2" i="7"/>
  <c r="B2" i="6"/>
  <c r="D13" i="6"/>
  <c r="D2" i="6"/>
  <c r="D3" i="6" s="1"/>
  <c r="C13" i="6"/>
  <c r="C2" i="6"/>
  <c r="B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4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13" i="6" l="1"/>
  <c r="G13" i="6" s="1"/>
  <c r="F13" i="6"/>
  <c r="H13" i="6"/>
  <c r="C3" i="6"/>
  <c r="D4" i="6"/>
  <c r="D5" i="6" s="1"/>
  <c r="B3" i="6"/>
  <c r="B4" i="6" s="1"/>
  <c r="E2" i="6"/>
  <c r="H2" i="6" l="1"/>
  <c r="F2" i="6"/>
  <c r="G2" i="6"/>
  <c r="B5" i="6"/>
  <c r="D6" i="6"/>
  <c r="E3" i="6"/>
  <c r="H3" i="6" s="1"/>
  <c r="C4" i="6"/>
  <c r="D7" i="6"/>
  <c r="F3" i="6" l="1"/>
  <c r="G3" i="6"/>
  <c r="E4" i="6"/>
  <c r="G4" i="6" s="1"/>
  <c r="C5" i="6"/>
  <c r="B6" i="6"/>
  <c r="D8" i="6"/>
  <c r="D9" i="6" s="1"/>
  <c r="D10" i="6" l="1"/>
  <c r="D11" i="6" s="1"/>
  <c r="F4" i="6"/>
  <c r="H4" i="6"/>
  <c r="C6" i="6"/>
  <c r="C7" i="6" s="1"/>
  <c r="E5" i="6"/>
  <c r="G5" i="6" s="1"/>
  <c r="B7" i="6"/>
  <c r="B8" i="6"/>
  <c r="C8" i="6" l="1"/>
  <c r="C9" i="6" s="1"/>
  <c r="E6" i="6"/>
  <c r="G6" i="6" s="1"/>
  <c r="E7" i="6"/>
  <c r="H7" i="6" s="1"/>
  <c r="H5" i="6"/>
  <c r="F5" i="6"/>
  <c r="D12" i="6"/>
  <c r="B9" i="6"/>
  <c r="E8" i="6" l="1"/>
  <c r="H8" i="6" s="1"/>
  <c r="C10" i="6"/>
  <c r="C11" i="6"/>
  <c r="G7" i="6"/>
  <c r="E9" i="6"/>
  <c r="F9" i="6" s="1"/>
  <c r="F7" i="6"/>
  <c r="H6" i="6"/>
  <c r="F6" i="6"/>
  <c r="G8" i="6"/>
  <c r="F8" i="6"/>
  <c r="B10" i="6"/>
  <c r="C12" i="6" l="1"/>
  <c r="E10" i="6"/>
  <c r="F10" i="6"/>
  <c r="H9" i="6"/>
  <c r="G9" i="6"/>
  <c r="B11" i="6"/>
  <c r="E11" i="6" l="1"/>
  <c r="F11" i="6"/>
  <c r="H10" i="6"/>
  <c r="G10" i="6"/>
  <c r="B12" i="6"/>
  <c r="E12" i="6" l="1"/>
  <c r="F12" i="6"/>
  <c r="H11" i="6"/>
  <c r="G11" i="6"/>
  <c r="H12" i="6" l="1"/>
  <c r="G12" i="6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<sst xmlns="http://schemas.openxmlformats.org/spreadsheetml/2006/main" count="9064" uniqueCount="2117">
  <si>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</si>
  <si>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</si>
  <si>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</si>
  <si>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</si>
  <si>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</si>
  <si>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</si>
  <si>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</si>
  <si>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</si>
  <si>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</si>
  <si>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</si>
  <si>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</si>
  <si>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</si>
  <si>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</si>
  <si>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</si>
  <si>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</si>
  <si>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</si>
  <si>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</si>
  <si>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</si>
  <si>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</si>
  <si>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</si>
  <si>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</si>
  <si>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</si>
  <si>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</si>
  <si>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</si>
  <si>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</si>
  <si>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</si>
  <si>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</si>
  <si>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</si>
  <si>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</si>
  <si>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</si>
  <si>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</si>
  <si>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</si>
  <si>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</si>
  <si>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</si>
  <si>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</si>
  <si>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</si>
  <si>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</si>
  <si>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</si>
  <si>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</si>
  <si>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</si>
  <si>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</si>
  <si>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</si>
  <si>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</si>
  <si>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</si>
  <si>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</si>
  <si>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</si>
  <si>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</si>
  <si>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</si>
  <si>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</si>
  <si>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</si>
  <si>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</si>
  <si>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</si>
  <si>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</si>
  <si>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</si>
  <si>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</si>
  <si>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</si>
  <si>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</si>
  <si>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</si>
  <si>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</si>
  <si>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</si>
  <si>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</si>
  <si>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</si>
  <si>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</si>
  <si>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</si>
  <si>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</si>
  <si>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</si>
  <si>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</si>
  <si>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</si>
  <si>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</si>
  <si>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</si>
  <si>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</si>
  <si>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</si>
  <si>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</si>
  <si>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</si>
  <si>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</si>
  <si>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</si>
  <si>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</si>
  <si>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</si>
  <si>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</si>
  <si>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</si>
  <si>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</si>
  <si>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</si>
  <si>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</si>
  <si>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</si>
  <si>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</si>
  <si>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</si>
  <si>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</si>
  <si>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</si>
  <si>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</si>
  <si>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</si>
  <si>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</si>
  <si>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</si>
  <si>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</si>
  <si>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</si>
  <si>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</si>
  <si>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</si>
  <si>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</si>
  <si>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</si>
  <si>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</si>
  <si>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</si>
  <si>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</si>
  <si>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</si>
  <si>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</si>
  <si>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</si>
  <si>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</si>
  <si>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</si>
  <si>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</si>
  <si>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</si>
  <si>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</si>
  <si>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</si>
  <si>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</si>
  <si>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</si>
  <si>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</si>
  <si>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</si>
  <si>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</si>
  <si>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</si>
  <si>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</si>
  <si>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</si>
  <si>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</si>
  <si>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</si>
  <si>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</si>
  <si>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</si>
  <si>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</si>
  <si>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</si>
  <si>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</si>
  <si>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</si>
  <si>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</si>
  <si>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</si>
  <si>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</si>
  <si>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</si>
  <si>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</si>
  <si>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</si>
  <si>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</si>
  <si>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</si>
  <si>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</si>
  <si>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</si>
  <si>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</si>
  <si>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</si>
  <si>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</si>
  <si>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</si>
  <si>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</si>
  <si>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</si>
  <si>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</si>
  <si>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</si>
  <si>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</si>
  <si>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</si>
  <si>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</si>
  <si>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</si>
  <si>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</si>
  <si>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</si>
  <si>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</si>
  <si>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</si>
  <si>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</si>
  <si>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</si>
  <si>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</si>
  <si>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</si>
  <si>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</si>
  <si>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</si>
  <si>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</si>
  <si>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</si>
  <si>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</si>
  <si>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</si>
  <si>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</si>
  <si>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</si>
  <si>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</si>
  <si>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</si>
  <si>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</si>
  <si>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</si>
  <si>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</si>
  <si>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</si>
  <si>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</si>
  <si>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</si>
  <si>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</si>
  <si>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</si>
  <si>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</si>
  <si>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</si>
  <si>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</si>
  <si>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</si>
  <si>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</si>
  <si>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</si>
  <si>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</si>
  <si>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</si>
  <si>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</si>
  <si>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</si>
  <si>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</si>
  <si>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</si>
  <si>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</si>
  <si>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</si>
  <si>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</si>
  <si>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</si>
  <si>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</si>
  <si>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</si>
  <si>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</si>
  <si>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</si>
  <si>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</si>
  <si>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</si>
  <si>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</si>
  <si>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</si>
  <si>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</si>
  <si>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</si>
  <si>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</si>
  <si>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</si>
  <si>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</si>
  <si>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</si>
  <si>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</si>
  <si>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</si>
  <si>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</si>
  <si>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</si>
  <si>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</si>
  <si>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</si>
  <si>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</si>
  <si>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</si>
  <si>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</si>
  <si>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</si>
  <si>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</si>
  <si>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</si>
  <si>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</si>
  <si>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</si>
  <si>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</si>
  <si>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</si>
  <si>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</si>
  <si>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</si>
  <si>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</si>
  <si>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</si>
  <si>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</si>
  <si>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</si>
  <si>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</si>
  <si>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</si>
  <si>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</si>
  <si>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</si>
  <si>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</si>
  <si>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</si>
  <si>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</si>
  <si>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</si>
  <si>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</si>
  <si>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</si>
  <si>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</si>
  <si>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</si>
  <si>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</si>
  <si>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</si>
  <si>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</si>
  <si>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</si>
  <si>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</si>
  <si>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</si>
  <si>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</si>
  <si>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</si>
  <si>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</si>
  <si>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</si>
  <si>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</si>
  <si>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</si>
  <si>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</si>
  <si>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</si>
  <si>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</si>
  <si>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</si>
  <si>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</si>
  <si>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</si>
  <si>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</si>
  <si>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</si>
  <si>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</si>
  <si>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</si>
  <si>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</si>
  <si>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</si>
  <si>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</si>
  <si>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</si>
  <si>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</si>
  <si>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</si>
  <si>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</si>
  <si>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</si>
  <si>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</si>
  <si>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</si>
  <si>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</si>
  <si>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</si>
  <si>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</si>
  <si>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</si>
  <si>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</si>
  <si>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</si>
  <si>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</si>
  <si>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</si>
  <si>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</si>
  <si>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</si>
  <si>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</si>
  <si>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</si>
  <si>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</si>
  <si>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</si>
  <si>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</si>
  <si>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</si>
  <si>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</si>
  <si>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</si>
  <si>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</si>
  <si>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</si>
  <si>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</si>
  <si>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</si>
  <si>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</si>
  <si>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</si>
  <si>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</si>
  <si>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</si>
  <si>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</si>
  <si>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</si>
  <si>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</si>
  <si>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</si>
  <si>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</si>
  <si>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</si>
  <si>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</si>
  <si>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</si>
  <si>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</si>
  <si>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</si>
  <si>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</si>
  <si>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</si>
  <si>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</si>
  <si>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</si>
  <si>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</si>
  <si>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</si>
  <si>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</si>
  <si>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</si>
  <si>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</si>
  <si>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</si>
  <si>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</si>
  <si>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</si>
  <si>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</si>
  <si>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</si>
  <si>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</si>
  <si>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</si>
  <si>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</si>
  <si>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</si>
  <si>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</si>
  <si>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</si>
  <si>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</si>
  <si>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</si>
  <si>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</si>
  <si>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</si>
  <si>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</si>
  <si>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</si>
  <si>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</si>
  <si>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</si>
  <si>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</si>
  <si>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</si>
  <si>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</si>
  <si>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</si>
  <si>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</si>
  <si>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</si>
  <si>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</si>
  <si>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</si>
  <si>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</si>
  <si>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</si>
  <si>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</si>
  <si>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</si>
  <si>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</si>
  <si>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</si>
  <si>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</si>
  <si>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</si>
  <si>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</si>
  <si>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</si>
  <si>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</si>
  <si>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</si>
  <si>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</si>
  <si>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</si>
  <si>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</si>
  <si>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</si>
  <si>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</si>
  <si>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</si>
  <si>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</si>
  <si>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</si>
  <si>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</si>
  <si>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</si>
  <si>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</si>
  <si>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</si>
  <si>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</si>
  <si>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</si>
  <si>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</si>
  <si>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</si>
  <si>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</si>
  <si>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</si>
  <si>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</si>
  <si>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</si>
  <si>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</si>
  <si>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</si>
  <si>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</si>
  <si>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</si>
  <si>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</si>
  <si>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</si>
  <si>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</si>
  <si>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</si>
  <si>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</si>
  <si>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</si>
  <si>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</si>
  <si>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</si>
  <si>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</si>
  <si>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</si>
  <si>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</si>
  <si>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</si>
  <si>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</si>
  <si>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</si>
  <si>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</si>
  <si>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</si>
  <si>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</si>
  <si>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</si>
  <si>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</si>
  <si>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</si>
  <si>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</si>
  <si>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</si>
  <si>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</si>
  <si>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</si>
  <si>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</si>
  <si>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</si>
  <si>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</si>
  <si>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</si>
  <si>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</si>
  <si>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</si>
  <si>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</si>
  <si>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</si>
  <si>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</si>
  <si>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</si>
  <si>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</si>
  <si>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</si>
  <si>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</si>
  <si>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</si>
  <si>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</si>
  <si>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</si>
  <si>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</si>
  <si>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</si>
  <si>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</si>
  <si>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</si>
  <si>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</si>
  <si>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</si>
  <si>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</si>
  <si>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</si>
  <si>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</si>
  <si>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</si>
  <si>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</si>
  <si>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</si>
  <si>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</si>
  <si>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</si>
  <si>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</si>
  <si>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</si>
  <si>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</si>
  <si>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</si>
  <si>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</si>
  <si>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</si>
  <si>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</si>
  <si>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</si>
  <si>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</si>
  <si>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</si>
  <si>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</si>
  <si>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</si>
  <si>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</si>
  <si>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</si>
  <si>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</si>
  <si>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</si>
  <si>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</si>
  <si>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</si>
  <si>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</si>
  <si>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</si>
  <si>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</si>
  <si>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</si>
  <si>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</si>
  <si>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</si>
  <si>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</si>
  <si>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</si>
  <si>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</si>
  <si>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</si>
  <si>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</si>
  <si>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</si>
  <si>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</si>
  <si>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</si>
  <si>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</si>
  <si>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</si>
  <si>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</si>
  <si>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</si>
  <si>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</si>
  <si>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</si>
  <si>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</si>
  <si>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</si>
  <si>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</si>
  <si>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</si>
  <si>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</si>
  <si>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</si>
  <si>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</si>
  <si>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</si>
  <si>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</si>
  <si>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</si>
  <si>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</si>
  <si>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</si>
  <si>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</si>
  <si>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</si>
  <si>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</si>
  <si>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</si>
  <si>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</si>
  <si>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</si>
  <si>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</si>
  <si>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</si>
  <si>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</si>
  <si>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</si>
  <si>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</si>
  <si>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</si>
  <si>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</si>
  <si>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</si>
  <si>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</si>
  <si>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</si>
  <si>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</si>
  <si>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</si>
  <si>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</si>
  <si>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</si>
  <si>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</si>
  <si>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</si>
  <si>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</si>
  <si>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</si>
  <si>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</si>
  <si>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</si>
  <si>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</si>
  <si>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</si>
  <si>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</si>
  <si>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</si>
  <si>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</si>
  <si>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</si>
  <si>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</si>
  <si>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</si>
  <si>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</si>
  <si>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</si>
  <si>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</si>
  <si>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</si>
  <si>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</si>
  <si>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</si>
  <si>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</si>
  <si>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</si>
  <si>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</si>
  <si>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</si>
  <si>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</si>
  <si>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</si>
  <si>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</si>
  <si>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</si>
  <si>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</si>
  <si>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</si>
  <si>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</si>
  <si>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</si>
  <si>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</si>
  <si>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</si>
  <si>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</si>
  <si>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</si>
  <si>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</si>
  <si>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</si>
  <si>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</si>
  <si>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</si>
  <si>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</si>
  <si>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</si>
  <si>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</si>
  <si>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</si>
  <si>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</si>
  <si>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</si>
  <si>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</si>
  <si>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</si>
  <si>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</si>
  <si>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</si>
  <si>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</si>
  <si>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</si>
  <si>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</si>
  <si>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</si>
  <si>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</si>
  <si>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</si>
  <si>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</si>
  <si>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</si>
  <si>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</si>
  <si>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</si>
  <si>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</si>
  <si>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</si>
  <si>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</si>
  <si>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</si>
  <si>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</si>
  <si>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</si>
  <si>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</si>
  <si>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</si>
  <si>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</si>
  <si>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</si>
  <si>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</si>
  <si>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</si>
  <si>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</si>
  <si>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</si>
  <si>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</si>
  <si>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</si>
  <si>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</si>
  <si>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</si>
  <si>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</si>
  <si>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</si>
  <si>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</si>
  <si>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</si>
  <si>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</si>
  <si>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</si>
  <si>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</si>
  <si>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</si>
  <si>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</si>
  <si>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</si>
  <si>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</si>
  <si>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</si>
  <si>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</si>
  <si>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</si>
  <si>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</si>
  <si>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</si>
  <si>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</si>
  <si>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</si>
  <si>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</si>
  <si>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</si>
  <si>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</si>
  <si>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</si>
  <si>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</si>
  <si>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</si>
  <si>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</si>
  <si>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</si>
  <si>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</si>
  <si>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</si>
  <si>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</si>
  <si>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</si>
  <si>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</si>
  <si>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</si>
  <si>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</si>
  <si>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</si>
  <si>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</si>
  <si>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</si>
  <si>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</si>
  <si>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</si>
  <si>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</si>
  <si>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</si>
  <si>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</si>
  <si>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</si>
  <si>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</si>
  <si>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</si>
  <si>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</si>
  <si>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</si>
  <si>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</si>
  <si>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</si>
  <si>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</si>
  <si>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</si>
  <si>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</si>
  <si>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</si>
  <si>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</si>
  <si>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</si>
  <si>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</si>
  <si>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</si>
  <si>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</si>
  <si>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</si>
  <si>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</si>
  <si>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</si>
  <si>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</si>
  <si>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</si>
  <si>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</si>
  <si>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</si>
  <si>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</si>
  <si>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</si>
  <si>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</si>
  <si>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</si>
  <si>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</si>
  <si>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</si>
  <si>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</si>
  <si>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</si>
  <si>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</si>
  <si>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</si>
  <si>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</si>
  <si>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</si>
  <si>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</si>
  <si>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</si>
  <si>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</si>
  <si>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</si>
  <si>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</si>
  <si>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</si>
  <si>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</si>
  <si>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</si>
  <si>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</si>
  <si>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</si>
  <si>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</si>
  <si>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</si>
  <si>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</si>
  <si>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</si>
  <si>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</si>
  <si>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</si>
  <si>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</si>
  <si>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</si>
  <si>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</si>
  <si>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</si>
  <si>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</si>
  <si>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</si>
  <si>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</si>
  <si>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</si>
  <si>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</si>
  <si>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</si>
  <si>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</si>
  <si>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</si>
  <si>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</si>
  <si>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</si>
  <si>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</si>
  <si>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</si>
  <si>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</si>
  <si>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</si>
  <si>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</si>
  <si>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</si>
  <si>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</si>
  <si>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</si>
  <si>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</si>
  <si>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</si>
  <si>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</si>
  <si>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</si>
  <si>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</si>
  <si>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</si>
  <si>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</si>
  <si>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</si>
  <si>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</si>
  <si>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</si>
  <si>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</si>
  <si>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</si>
  <si>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</si>
  <si>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</si>
  <si>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</si>
  <si>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</si>
  <si>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</si>
  <si>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</si>
  <si>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</si>
  <si>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</si>
  <si>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</si>
  <si>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</si>
  <si>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</si>
  <si>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</si>
  <si>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</si>
  <si>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</si>
  <si>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</si>
  <si>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</si>
  <si>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</si>
  <si>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</si>
  <si>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</si>
  <si>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</si>
  <si>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</si>
  <si>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</si>
  <si>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</si>
  <si>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</si>
  <si>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</si>
  <si>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</si>
  <si>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</si>
  <si>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</si>
  <si>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</si>
  <si>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</si>
  <si>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</si>
  <si>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</si>
  <si>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</si>
  <si>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</si>
  <si>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</si>
  <si>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</si>
  <si>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</si>
  <si>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</si>
  <si>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</si>
  <si>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</si>
  <si>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</si>
  <si>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</si>
  <si>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</si>
  <si>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</si>
  <si>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</si>
  <si>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</si>
  <si>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</si>
  <si>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</si>
  <si>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</si>
  <si>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</si>
  <si>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</si>
  <si>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</si>
  <si>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</si>
  <si>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</si>
  <si>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</si>
  <si>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</si>
  <si>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</si>
  <si>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</si>
  <si>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</si>
  <si>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</si>
  <si>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</si>
  <si>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</si>
  <si>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</si>
  <si>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</si>
  <si>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</si>
  <si>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</si>
  <si>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</si>
  <si>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</si>
  <si>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</si>
  <si>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</si>
  <si>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</si>
  <si>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</si>
  <si>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</si>
  <si>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</si>
  <si>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</si>
  <si>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</si>
  <si>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</si>
  <si>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</si>
  <si>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</si>
  <si>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</si>
  <si>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</si>
  <si>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</si>
  <si>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</si>
  <si>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</si>
  <si>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</si>
  <si>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</si>
  <si>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</si>
  <si>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</si>
  <si>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</si>
  <si>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</si>
  <si>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</si>
  <si>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</si>
  <si>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</si>
  <si>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</si>
  <si>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</si>
  <si>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</si>
  <si>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</si>
  <si>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</si>
  <si>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</si>
  <si>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</si>
  <si>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</si>
  <si>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</si>
  <si>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</si>
  <si>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</si>
  <si>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</si>
  <si>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</si>
  <si>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</si>
  <si>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</si>
  <si>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</si>
  <si>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</si>
  <si>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</si>
  <si>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</si>
  <si>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</si>
  <si>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</si>
  <si>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</si>
  <si>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</si>
  <si>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</si>
  <si>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</si>
  <si>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</si>
  <si>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</si>
  <si>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</si>
  <si>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</si>
  <si>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</si>
  <si>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</si>
  <si>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</si>
  <si>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</si>
  <si>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</si>
  <si>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</si>
  <si>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</si>
  <si>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</si>
  <si>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</si>
  <si>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</si>
  <si>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</si>
  <si>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</si>
  <si>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</si>
  <si>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</si>
  <si>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</si>
  <si>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</si>
  <si>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</si>
  <si>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</si>
  <si>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</si>
  <si>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</si>
  <si>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</si>
  <si>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</si>
  <si>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</si>
  <si>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</si>
  <si>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</si>
  <si>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</si>
  <si>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</si>
  <si>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</si>
  <si>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</si>
  <si>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</si>
  <si>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</si>
  <si>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</si>
  <si>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</si>
  <si>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</si>
  <si>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</si>
  <si>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</si>
  <si>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</si>
  <si>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</si>
  <si>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</si>
  <si>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</si>
  <si>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</si>
  <si>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</si>
  <si>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</si>
  <si>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</si>
  <si>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</si>
  <si>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</si>
  <si>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</si>
  <si>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</si>
  <si>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</si>
  <si>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</si>
  <si>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</si>
  <si>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</si>
  <si>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</si>
  <si>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</si>
  <si>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</si>
  <si>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</si>
  <si>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</si>
  <si>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</si>
  <si>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</si>
  <si>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</si>
  <si>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</si>
  <si>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</si>
  <si>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</si>
  <si>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</si>
  <si>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</si>
  <si>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</si>
  <si>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</si>
  <si>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</si>
  <si>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</si>
  <si>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</si>
  <si>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</si>
  <si>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</si>
  <si>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</si>
  <si>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</si>
  <si>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</si>
  <si>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</si>
  <si>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</si>
  <si>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</si>
  <si>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</si>
  <si>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</si>
  <si>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</si>
  <si>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</si>
  <si>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</si>
  <si>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</si>
  <si>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</si>
  <si>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</si>
  <si>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</si>
  <si>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</si>
  <si>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</si>
  <si>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</si>
  <si>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</si>
  <si>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</si>
  <si>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</si>
  <si>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</si>
  <si>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</si>
  <si>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</si>
  <si>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</si>
  <si>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</si>
  <si>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</si>
  <si>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</si>
  <si>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</si>
  <si>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</si>
  <si>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</si>
  <si>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</si>
  <si>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</si>
  <si>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</si>
  <si>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</si>
  <si>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</si>
  <si>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</si>
  <si>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</si>
  <si>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</si>
  <si>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</si>
  <si>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</si>
  <si>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</si>
  <si>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</si>
  <si>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</si>
  <si>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</si>
  <si>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</si>
  <si>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</si>
  <si>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</si>
  <si>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</si>
  <si>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</si>
  <si>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</si>
  <si>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</si>
  <si>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</si>
  <si>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</si>
  <si>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</si>
  <si>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</si>
  <si>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</si>
  <si>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</si>
  <si>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</si>
  <si>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</si>
  <si>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</si>
  <si>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</si>
  <si>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</si>
  <si>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</si>
  <si>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</si>
  <si>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</si>
  <si>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</si>
  <si>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</si>
  <si>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</si>
  <si>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</si>
  <si>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</si>
  <si>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</si>
  <si>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</si>
  <si>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</si>
  <si>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</si>
  <si>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</si>
  <si>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</si>
  <si>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</si>
  <si>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</si>
  <si>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</si>
  <si>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</si>
  <si>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</si>
  <si>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</si>
  <si>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</si>
  <si>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</si>
  <si>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</si>
  <si>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</si>
  <si>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</si>
  <si>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</si>
  <si>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</si>
  <si>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</si>
  <si>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</si>
  <si>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</si>
  <si>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</si>
  <si>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</si>
  <si>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</si>
  <si>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</si>
  <si>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</si>
  <si>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</si>
  <si>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</si>
  <si>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</si>
  <si>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</si>
  <si>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</si>
  <si>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</si>
  <si>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</si>
  <si>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</si>
  <si>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</si>
  <si>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</si>
  <si>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</si>
  <si>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</si>
  <si>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</si>
  <si>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</si>
  <si>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</si>
  <si>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</si>
  <si>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</si>
  <si>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</si>
  <si>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</si>
  <si>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</si>
  <si>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</si>
  <si>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</si>
  <si>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</si>
  <si>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</si>
  <si>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</si>
  <si>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</si>
  <si>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</si>
  <si>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</si>
  <si>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</si>
  <si>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</si>
  <si>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</si>
  <si>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</si>
  <si>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</si>
  <si>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</si>
  <si>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</si>
  <si>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</si>
  <si>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</si>
  <si>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</si>
  <si>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</si>
  <si>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</si>
  <si>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</si>
  <si>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</si>
  <si>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</si>
  <si>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</si>
  <si>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</si>
  <si>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</si>
  <si>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</si>
  <si>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</si>
  <si>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</si>
  <si>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</si>
  <si>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</si>
  <si>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</si>
  <si>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</si>
  <si>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</si>
  <si>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</si>
  <si>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</si>
  <si>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</si>
  <si>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</si>
  <si>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</si>
  <si>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</si>
  <si>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</si>
  <si>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</si>
  <si>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</si>
  <si>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</si>
  <si>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</si>
  <si>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</si>
  <si>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</si>
  <si>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</si>
  <si>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</si>
  <si>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</si>
  <si>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</si>
  <si>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</si>
  <si>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</si>
  <si>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</si>
  <si>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</si>
  <si>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</si>
  <si>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</si>
  <si>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</si>
  <si>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</si>
  <si>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</si>
  <si>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</si>
  <si>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</si>
  <si>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</si>
  <si>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</si>
  <si>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</si>
  <si>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</si>
  <si>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</si>
  <si>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</si>
  <si>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</si>
  <si>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</si>
  <si>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</si>
  <si>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</si>
  <si>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</si>
  <si>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</si>
  <si>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</si>
  <si>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</si>
  <si>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</si>
  <si>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</si>
  <si>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</si>
  <si>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</si>
  <si>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</si>
  <si>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</si>
  <si>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</si>
  <si>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</si>
  <si>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</si>
  <si>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</si>
  <si>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</si>
  <si>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</si>
  <si>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</si>
  <si>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</si>
  <si>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</si>
  <si>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</si>
  <si>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</si>
  <si>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</si>
  <si>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</si>
  <si>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</si>
  <si>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</si>
  <si>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</si>
  <si>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</si>
  <si>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</si>
  <si>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</si>
  <si>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</si>
  <si>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</si>
  <si>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</si>
  <si>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</si>
  <si>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</si>
  <si>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</si>
  <si>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</si>
  <si>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</si>
  <si>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</si>
  <si>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</si>
  <si>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</si>
  <si>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</si>
  <si>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</si>
  <si>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</si>
  <si>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</si>
  <si>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</si>
  <si>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</si>
  <si>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</si>
  <si>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</si>
  <si>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</si>
  <si>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</si>
  <si>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</si>
  <si>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</si>
  <si>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</si>
  <si>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</si>
  <si>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</si>
  <si>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</si>
  <si>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</si>
  <si>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</si>
  <si>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</si>
  <si>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</si>
  <si>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</si>
  <si>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</si>
  <si>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</si>
  <si>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</si>
  <si>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</si>
  <si>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</si>
  <si>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</si>
  <si>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</si>
  <si>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</si>
  <si>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</si>
  <si>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</si>
  <si>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</si>
  <si>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</si>
  <si>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</si>
  <si>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</si>
  <si>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</si>
  <si>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</si>
  <si>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</si>
  <si>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</si>
  <si>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</si>
  <si>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</si>
  <si>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</si>
  <si>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</si>
  <si>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</si>
  <si>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</si>
  <si>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</si>
  <si>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</si>
  <si>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</si>
  <si>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</si>
  <si>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</si>
  <si>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</si>
  <si>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</si>
  <si>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</si>
  <si>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</si>
  <si>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</si>
  <si>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</si>
  <si>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</si>
  <si>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</si>
  <si>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</si>
  <si>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</si>
  <si>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</si>
  <si>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</si>
  <si>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</si>
  <si>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</si>
  <si>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</si>
  <si>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</si>
  <si>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</si>
  <si>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</si>
  <si>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</si>
  <si>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</si>
  <si>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</si>
  <si>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</si>
  <si>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</si>
  <si>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</si>
  <si>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</si>
  <si>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</si>
  <si>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</si>
  <si>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</si>
  <si>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</si>
  <si>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</si>
  <si>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</si>
  <si>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</si>
  <si>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</si>
  <si>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</si>
  <si>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</si>
  <si>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</si>
  <si>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</si>
  <si>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</si>
  <si>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</si>
  <si>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</si>
  <si>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</si>
  <si>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</si>
  <si>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</si>
  <si>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</si>
  <si>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</si>
  <si>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</si>
  <si>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</si>
  <si>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</si>
  <si>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</si>
  <si>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</si>
  <si>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</si>
  <si>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</si>
  <si>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</si>
  <si>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</si>
  <si>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</si>
  <si>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</si>
  <si>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</si>
  <si>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</si>
  <si>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</si>
  <si>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</si>
  <si>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</si>
  <si>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</si>
  <si>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</si>
  <si>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</si>
  <si>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</si>
  <si>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</si>
  <si>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</si>
  <si>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</si>
  <si>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</si>
  <si>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</si>
  <si>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</si>
  <si>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</si>
  <si>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</si>
  <si>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</si>
  <si>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</si>
  <si>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</si>
  <si>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</si>
  <si>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</si>
  <si>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</si>
  <si>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</si>
  <si>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</si>
  <si>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</si>
  <si>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</si>
  <si>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</si>
  <si>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</si>
  <si>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</si>
  <si>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</si>
  <si>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</si>
  <si>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</si>
  <si>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</si>
  <si>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</si>
  <si>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</si>
  <si>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</si>
  <si>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</si>
  <si>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</si>
  <si>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</si>
  <si>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</si>
  <si>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</si>
  <si>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</si>
  <si>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</si>
  <si>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</si>
  <si>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</si>
  <si>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</si>
  <si>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</si>
  <si>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</si>
  <si>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</si>
  <si>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</si>
  <si>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</si>
  <si>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</si>
  <si>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</si>
  <si>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</si>
  <si>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</si>
  <si>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</si>
  <si>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</si>
  <si>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</si>
  <si>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</si>
  <si>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</si>
  <si>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</si>
  <si>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</si>
  <si>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</si>
  <si>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</si>
  <si>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</si>
  <si>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</si>
  <si>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</si>
  <si>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</si>
  <si>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</si>
  <si>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</si>
  <si>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</si>
  <si>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</si>
  <si>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</si>
  <si>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</si>
  <si>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</si>
  <si>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</si>
  <si>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</si>
  <si>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</si>
  <si>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</si>
  <si>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</si>
  <si>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</si>
  <si>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</si>
  <si>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</si>
  <si>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</si>
  <si>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</si>
  <si>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</si>
  <si>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</si>
  <si>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</si>
  <si>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</si>
  <si>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</si>
  <si>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</si>
  <si>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</si>
  <si>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</si>
  <si>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</si>
  <si>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</si>
  <si>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</si>
  <si>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</si>
  <si>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</si>
  <si>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</si>
  <si>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</si>
  <si>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</si>
  <si>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</si>
  <si>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</si>
  <si>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</si>
  <si>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</si>
  <si>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</si>
  <si>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</si>
  <si>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</si>
  <si>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</si>
  <si>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</si>
  <si>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</si>
  <si>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</si>
  <si>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</si>
  <si>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</si>
  <si>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</si>
  <si>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</si>
  <si>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</si>
  <si>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</si>
  <si>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</si>
  <si>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</si>
  <si>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</si>
  <si>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</si>
  <si>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</si>
  <si>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</si>
  <si>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</si>
  <si>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</si>
  <si>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</si>
  <si>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</si>
  <si>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</si>
  <si>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</si>
  <si>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</si>
  <si>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</si>
  <si>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</si>
  <si>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</si>
  <si>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</si>
  <si>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</si>
  <si>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</si>
  <si>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</si>
  <si>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</si>
  <si>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</si>
  <si>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</si>
  <si>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</si>
  <si>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</si>
  <si>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</si>
  <si>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</si>
  <si>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</si>
  <si>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</si>
  <si>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</si>
  <si>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</si>
  <si>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</si>
  <si>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</si>
  <si>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</si>
  <si>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</si>
  <si>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</si>
  <si>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</si>
  <si>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</si>
  <si>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</si>
  <si>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</si>
  <si>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</si>
  <si>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</si>
  <si>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</si>
  <si>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</si>
  <si>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</si>
  <si>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</si>
  <si>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</si>
  <si>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</si>
  <si>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</si>
  <si>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</si>
  <si>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</si>
  <si>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</si>
  <si>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</si>
  <si>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</si>
  <si>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</si>
  <si>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</si>
  <si>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</si>
  <si>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</si>
  <si>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</si>
  <si>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</si>
  <si>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</si>
  <si>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</si>
  <si>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</si>
  <si>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</si>
  <si>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</si>
  <si>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</si>
  <si>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</si>
  <si>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</si>
  <si>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</si>
  <si>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</si>
  <si>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</si>
  <si>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</si>
  <si>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</si>
  <si>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</si>
  <si>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</si>
  <si>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</si>
  <si>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</si>
  <si>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</si>
  <si>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</si>
  <si>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</si>
  <si>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</si>
  <si>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</si>
  <si>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</si>
  <si>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</si>
  <si>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</si>
  <si>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</si>
  <si>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</si>
  <si>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</si>
  <si>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</si>
  <si>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</si>
  <si>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</si>
  <si>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</si>
  <si>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</si>
  <si>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</si>
  <si>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</si>
  <si>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</si>
  <si>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</si>
  <si>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</si>
  <si>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</si>
  <si>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</si>
  <si>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</si>
  <si>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</si>
  <si>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</si>
  <si>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</si>
  <si>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</si>
  <si>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</si>
  <si>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</si>
  <si>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</si>
  <si>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</si>
  <si>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</si>
  <si>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</si>
  <si>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</si>
  <si>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</si>
  <si>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</si>
  <si>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</si>
  <si>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</si>
  <si>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</si>
  <si>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</si>
  <si>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</si>
  <si>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</si>
  <si>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</si>
  <si>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</si>
  <si>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</si>
  <si>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</si>
  <si>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</si>
  <si>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</si>
  <si>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</si>
  <si>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</si>
  <si>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</si>
  <si>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</si>
  <si>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</si>
  <si>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</si>
  <si>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</si>
  <si>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</si>
  <si>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</si>
  <si>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</si>
  <si>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</si>
  <si>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</si>
  <si>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</si>
  <si>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</si>
  <si>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</si>
  <si>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</si>
  <si>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</si>
  <si>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</si>
  <si>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</si>
  <si>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</si>
  <si>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</si>
  <si>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</si>
  <si>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</si>
  <si>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</si>
  <si>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</si>
  <si>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</si>
  <si>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</si>
  <si>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</si>
  <si>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</si>
  <si>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</si>
  <si>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</si>
  <si>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</si>
  <si>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</si>
  <si>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</si>
  <si>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</si>
  <si>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</si>
  <si>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</si>
  <si>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</si>
  <si>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</si>
  <si>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</si>
  <si>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</si>
  <si>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</si>
  <si>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</si>
  <si>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</si>
  <si>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</si>
  <si>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</si>
  <si>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</si>
  <si>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</si>
  <si>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</si>
  <si>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</si>
  <si>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</si>
  <si>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</si>
  <si>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</si>
  <si>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</si>
  <si>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</si>
  <si>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</si>
  <si>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</si>
  <si>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</si>
  <si>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</si>
  <si>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</si>
  <si>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</si>
  <si>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</si>
  <si>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</si>
  <si>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</si>
  <si>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</si>
  <si>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</si>
  <si>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</si>
  <si>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</si>
  <si>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</si>
  <si>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</si>
  <si>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</si>
  <si>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</si>
  <si>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</si>
  <si>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</si>
  <si>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</si>
  <si>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</si>
  <si>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</si>
  <si>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</si>
  <si>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</si>
  <si>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</si>
  <si>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</si>
  <si>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</si>
  <si>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</si>
  <si>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</si>
  <si>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</si>
  <si>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</si>
  <si>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</si>
  <si>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</si>
  <si>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</si>
  <si>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</si>
  <si>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</si>
  <si>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</si>
  <si>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</si>
  <si>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</si>
  <si>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</si>
  <si>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</si>
  <si>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</si>
  <si>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</si>
  <si>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</si>
  <si>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</si>
  <si>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</si>
  <si>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</si>
  <si>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</si>
  <si>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</si>
  <si>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</si>
  <si>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</si>
  <si>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</si>
  <si>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</si>
  <si>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</si>
  <si>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</si>
  <si>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</si>
  <si>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</si>
  <si>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</si>
  <si>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</si>
  <si>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</si>
  <si>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</si>
  <si>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</si>
  <si>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</si>
  <si>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</si>
  <si>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</si>
  <si>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</si>
  <si>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</si>
  <si>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</si>
  <si>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</si>
  <si>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</si>
  <si>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</si>
  <si>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</si>
  <si>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</si>
  <si>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</si>
  <si>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</si>
  <si>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</si>
  <si>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</si>
  <si>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</si>
  <si>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</si>
  <si>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</si>
  <si>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</si>
  <si>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</si>
  <si>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</si>
  <si>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</si>
  <si>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</si>
  <si>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</si>
  <si>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</si>
  <si>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</si>
  <si>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</si>
  <si>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</si>
  <si>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</si>
  <si>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</si>
  <si>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</si>
  <si>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</si>
  <si>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</si>
  <si>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</si>
  <si>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</si>
  <si>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</si>
  <si>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</si>
  <si>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</si>
  <si>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</si>
  <si>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</si>
  <si>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</si>
  <si>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</si>
  <si>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</si>
  <si>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</si>
  <si>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</si>
  <si>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</si>
  <si>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</si>
  <si>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</si>
  <si>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</si>
  <si>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</si>
  <si>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</si>
  <si>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</si>
  <si>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</si>
  <si>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</si>
  <si>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</si>
  <si>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</si>
  <si>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</si>
  <si>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</si>
  <si>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</si>
  <si>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</si>
  <si>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</si>
  <si>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</si>
  <si>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</si>
  <si>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</si>
  <si>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</si>
  <si>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</si>
  <si>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</si>
  <si>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</si>
  <si>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</si>
  <si>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</si>
  <si>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</si>
  <si>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</si>
  <si>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</si>
  <si>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</si>
  <si>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</si>
  <si>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</si>
  <si>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</si>
  <si>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</si>
  <si>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</si>
  <si>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</si>
  <si>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</si>
  <si>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</si>
  <si>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</si>
  <si>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</si>
  <si>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</si>
  <si>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</si>
  <si>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</si>
  <si>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</si>
  <si>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</si>
  <si>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</si>
  <si>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</si>
  <si>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</si>
  <si>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</si>
  <si>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</si>
  <si>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</si>
  <si>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</si>
  <si>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</si>
  <si>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</si>
  <si>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</si>
  <si>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</si>
  <si>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</si>
  <si>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</si>
  <si>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</si>
  <si>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</si>
  <si>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</si>
  <si>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</si>
  <si>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</si>
  <si>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</si>
  <si>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</si>
  <si>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</si>
  <si>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</si>
  <si>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</si>
  <si>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</si>
  <si>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</si>
  <si>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</si>
  <si>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</si>
  <si>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</si>
  <si>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</si>
  <si>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</si>
  <si>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</si>
  <si>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</si>
  <si>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</si>
  <si>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</si>
  <si>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</si>
  <si>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</si>
  <si>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</si>
  <si>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</si>
  <si>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</si>
  <si>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</si>
  <si>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</si>
  <si>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</si>
  <si>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</si>
  <si>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</si>
  <si>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</si>
  <si>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</si>
  <si>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</si>
  <si>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</si>
  <si>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</si>
  <si>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</si>
  <si>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</si>
  <si>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</si>
  <si>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</si>
  <si>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</si>
  <si>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</si>
  <si>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</si>
  <si>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</si>
  <si>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</si>
  <si>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</si>
  <si>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</si>
  <si>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</si>
  <si>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</si>
  <si>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</si>
  <si>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</si>
  <si>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</si>
  <si>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</si>
  <si>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</si>
  <si>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</si>
  <si>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</si>
  <si>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</si>
  <si>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</si>
  <si>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</si>
  <si>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</si>
  <si>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</si>
  <si>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</si>
  <si>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</si>
  <si>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</si>
  <si>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</si>
  <si>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</si>
  <si>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</si>
  <si>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</si>
  <si>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</si>
  <si>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</si>
  <si>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</si>
  <si>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</si>
  <si>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</si>
  <si>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</si>
  <si>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</si>
  <si>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</si>
  <si>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</si>
  <si>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</si>
  <si>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</si>
  <si>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</si>
  <si>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</si>
  <si>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</si>
  <si>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</si>
  <si>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</si>
  <si>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</si>
  <si>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</si>
  <si>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</si>
  <si>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</si>
  <si>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</si>
  <si>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</si>
  <si>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</si>
  <si>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</si>
  <si>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</si>
  <si>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</si>
  <si>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</si>
  <si>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</si>
  <si>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</si>
  <si>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</si>
  <si>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</si>
  <si>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</si>
  <si>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</si>
  <si>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</si>
  <si>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</si>
  <si>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</si>
  <si>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</si>
  <si>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</si>
  <si>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</si>
  <si>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</si>
  <si>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</si>
  <si>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</si>
  <si>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</si>
  <si>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</si>
  <si>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</si>
  <si>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</si>
  <si>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</si>
  <si>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</si>
  <si>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</si>
  <si>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</si>
  <si>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</si>
  <si>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</si>
  <si>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</si>
  <si>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</si>
  <si>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</si>
  <si>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</si>
  <si>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</si>
  <si>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</si>
  <si>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</si>
  <si>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</si>
  <si>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</si>
  <si>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</si>
  <si>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</si>
  <si>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</si>
  <si>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</si>
  <si>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</si>
  <si>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</si>
  <si>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</si>
  <si>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</si>
  <si>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</si>
  <si>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</si>
  <si>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</si>
  <si>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</si>
  <si>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</si>
  <si>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</si>
  <si>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</si>
  <si>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</si>
  <si>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</si>
  <si>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</si>
  <si>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</si>
  <si>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</si>
  <si>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</si>
  <si>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</si>
  <si>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</si>
  <si>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</si>
  <si>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</si>
  <si>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</si>
  <si>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</si>
  <si>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</si>
  <si>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</si>
  <si>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</si>
  <si>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</si>
  <si>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</si>
  <si>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</si>
  <si>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</si>
  <si>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</si>
  <si>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</si>
  <si>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</si>
  <si>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</si>
  <si>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</si>
  <si>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</si>
  <si>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</si>
  <si>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</si>
  <si>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</si>
  <si>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</si>
  <si>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</si>
  <si>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</si>
  <si>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</si>
  <si>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</si>
  <si>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</si>
  <si>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</si>
  <si>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</si>
  <si>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</si>
  <si>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</si>
  <si>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</si>
  <si>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</si>
  <si>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</si>
  <si>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</si>
  <si>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</si>
  <si>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</si>
  <si>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</si>
  <si>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</si>
  <si>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</si>
  <si>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</si>
  <si>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</si>
  <si>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</si>
  <si>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</si>
  <si>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</si>
  <si>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</si>
  <si>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</si>
  <si>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</si>
  <si>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</si>
  <si>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</si>
  <si>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</si>
  <si>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</si>
  <si>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</si>
  <si>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</si>
  <si>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</si>
  <si>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</si>
  <si>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</si>
  <si>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</si>
  <si>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</si>
  <si>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</si>
  <si>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</si>
  <si>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</si>
  <si>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</si>
  <si>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</si>
  <si>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</si>
  <si>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</si>
  <si>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</si>
  <si>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</si>
  <si>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</si>
  <si>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</si>
  <si>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</si>
  <si>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</si>
  <si>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</si>
  <si>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</si>
  <si>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</si>
  <si>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</si>
  <si>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</si>
  <si>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</si>
  <si>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</si>
  <si>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</si>
  <si>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</si>
  <si>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</si>
  <si>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</si>
  <si>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</si>
  <si>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</si>
  <si>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</si>
  <si>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</si>
  <si>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</si>
  <si>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</si>
  <si>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</si>
  <si>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</si>
  <si>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</si>
  <si>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</si>
  <si>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</si>
  <si>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</si>
  <si>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</si>
  <si>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</si>
  <si>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</si>
  <si>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</si>
  <si>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</si>
  <si>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</si>
  <si>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</si>
  <si>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</si>
  <si>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</si>
  <si>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</si>
  <si>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</si>
  <si>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</si>
  <si>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</si>
  <si>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</si>
  <si>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</si>
  <si>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</si>
  <si>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</si>
  <si>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</si>
  <si>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</si>
  <si>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</si>
  <si>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</si>
  <si>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</si>
  <si>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</si>
  <si>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</si>
  <si>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</si>
  <si>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</si>
  <si>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</si>
  <si>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</si>
  <si>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</si>
  <si>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</si>
  <si>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</si>
  <si>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</si>
  <si>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</si>
  <si>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</si>
  <si>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</si>
  <si>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</si>
  <si>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</si>
  <si>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</si>
  <si>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</si>
  <si>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</si>
  <si>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</si>
  <si>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</si>
  <si>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</si>
  <si>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</si>
  <si>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</si>
  <si>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</si>
  <si>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</si>
  <si>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</si>
  <si>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</si>
  <si>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</si>
  <si>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</si>
  <si>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</si>
  <si>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</si>
  <si>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</si>
  <si>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</si>
  <si>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</si>
  <si>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</si>
  <si>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</si>
  <si>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</si>
  <si>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</si>
  <si>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</si>
  <si>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</si>
  <si>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</si>
  <si>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</si>
  <si>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</si>
  <si>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</si>
  <si>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</si>
  <si>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</si>
  <si>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</si>
  <si>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</si>
  <si>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</si>
  <si>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</si>
  <si>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</si>
  <si>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</si>
  <si>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</si>
  <si>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</si>
  <si>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</si>
  <si>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</si>
  <si>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</si>
  <si>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</si>
  <si>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</si>
  <si>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</si>
  <si>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</si>
  <si>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</si>
  <si>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</si>
  <si>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</si>
  <si>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</si>
  <si>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</si>
  <si>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</si>
  <si>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</si>
  <si>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</si>
  <si>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</si>
  <si>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</si>
  <si>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</si>
  <si>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</si>
  <si>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</si>
  <si>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</si>
  <si>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</si>
  <si>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</si>
  <si>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</si>
  <si>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</si>
  <si>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</si>
  <si>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</si>
  <si>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</si>
  <si>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</si>
  <si>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</si>
  <si>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</si>
  <si>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</si>
  <si>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</si>
  <si>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</si>
  <si>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</si>
  <si>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</si>
  <si>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</si>
  <si>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</si>
  <si>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</si>
  <si>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</si>
  <si>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</si>
  <si>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</si>
  <si>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</si>
  <si>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</si>
  <si>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</si>
  <si>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</si>
  <si>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</si>
  <si>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</si>
  <si>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</si>
  <si>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</si>
  <si>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</si>
  <si>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</si>
  <si>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</si>
  <si>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</si>
  <si>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</si>
  <si>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</si>
  <si>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</si>
  <si>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</si>
  <si>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</si>
  <si>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</si>
  <si>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</si>
  <si>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</si>
  <si>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</si>
  <si>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</si>
  <si>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</si>
  <si>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 xml:space="preserve">Number Canceled </t>
  </si>
  <si>
    <t xml:space="preserve">Total Project </t>
  </si>
  <si>
    <t>Percentage Successful</t>
  </si>
  <si>
    <t xml:space="preserve">Percentage Failed </t>
  </si>
  <si>
    <t>Percentage Canceled</t>
  </si>
  <si>
    <t>Less than 1000</t>
  </si>
  <si>
    <t>1000 to 4999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</si>
  <si>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</si>
  <si>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</si>
  <si>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</si>
  <si>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</si>
  <si>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</si>
  <si>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</si>
  <si>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</si>
  <si>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</si>
  <si>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</si>
  <si>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20000 to 24999</t>
  </si>
  <si>
    <t>outcome</t>
  </si>
  <si>
    <t xml:space="preserve">Years </t>
  </si>
  <si>
    <t>Outcome</t>
  </si>
  <si>
    <t>Backers_count</t>
  </si>
  <si>
    <t>Successful outcome</t>
  </si>
  <si>
    <t>MEAN</t>
  </si>
  <si>
    <t>MEDIAN</t>
  </si>
  <si>
    <t>MINIUM</t>
  </si>
  <si>
    <t>MAXIMUN</t>
  </si>
  <si>
    <t>VARIANCE</t>
  </si>
  <si>
    <t>STANDARD DEVIATION</t>
  </si>
  <si>
    <t>Failed Outcome</t>
  </si>
  <si>
    <t>the mean is greather than the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</si>
</sst>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4"/>
          <c:y val="0.28499562554680663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FDE-A13E-7E5E1B4220D7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F-4FDE-A13E-7E5E1B4220D7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F-4FDE-A13E-7E5E1B4220D7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F-4FDE-A13E-7E5E1B42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15247"/>
        <c:axId val="1142211407"/>
      </c:barChart>
      <c:catAx>
        <c:axId val="11422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1407"/>
        <c:crosses val="autoZero"/>
        <c:auto val="1"/>
        <c:lblAlgn val="ctr"/>
        <c:lblOffset val="100"/>
        <c:noMultiLvlLbl val="0"/>
      </c:catAx>
      <c:valAx>
        <c:axId val="1142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239271290350707E-2"/>
          <c:y val="0.25586525610679034"/>
          <c:w val="0.75993171794341408"/>
          <c:h val="0.4208502004734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8BC-99AA-638E404AB3D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8BC-99AA-638E404AB3D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8BC-99AA-638E404AB3D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3-48BC-99AA-638E404A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741791"/>
        <c:axId val="1276731231"/>
      </c:barChart>
      <c:catAx>
        <c:axId val="12767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31231"/>
        <c:crosses val="autoZero"/>
        <c:auto val="1"/>
        <c:lblAlgn val="ctr"/>
        <c:lblOffset val="100"/>
        <c:noMultiLvlLbl val="0"/>
      </c:catAx>
      <c:valAx>
        <c:axId val="12767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and Years!PivotTable2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and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399-BCCF-6D0584995B8D}"/>
            </c:ext>
          </c:extLst>
        </c:ser>
        <c:ser>
          <c:idx val="1"/>
          <c:order val="1"/>
          <c:tx>
            <c:strRef>
              <c:f>'Parent Category and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399-BCCF-6D0584995B8D}"/>
            </c:ext>
          </c:extLst>
        </c:ser>
        <c:ser>
          <c:idx val="2"/>
          <c:order val="2"/>
          <c:tx>
            <c:strRef>
              <c:f>'Parent Category and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and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4399-BCCF-6D058499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380032"/>
        <c:axId val="1352382432"/>
      </c:lineChart>
      <c:catAx>
        <c:axId val="13523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2432"/>
        <c:crosses val="autoZero"/>
        <c:auto val="1"/>
        <c:lblAlgn val="ctr"/>
        <c:lblOffset val="100"/>
        <c:noMultiLvlLbl val="0"/>
      </c:catAx>
      <c:valAx>
        <c:axId val="1352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'crewdfunding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7-494A-A086-3EE9A75A2D76}"/>
            </c:ext>
          </c:extLst>
        </c:ser>
        <c:ser>
          <c:idx val="1"/>
          <c:order val="1"/>
          <c:tx>
            <c:strRef>
              <c:f>'crewdfunding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'crewdfunding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94A-A086-3EE9A75A2D76}"/>
            </c:ext>
          </c:extLst>
        </c:ser>
        <c:ser>
          <c:idx val="2"/>
          <c:order val="2"/>
          <c:tx>
            <c:strRef>
              <c:f>'crewdfunding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'crewdfunding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'crewdfunding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7-494A-A086-3EE9A75A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5872"/>
        <c:axId val="1335696352"/>
      </c:lineChart>
      <c:catAx>
        <c:axId val="13356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6352"/>
        <c:crosses val="autoZero"/>
        <c:auto val="1"/>
        <c:lblAlgn val="ctr"/>
        <c:lblOffset val="100"/>
        <c:noMultiLvlLbl val="0"/>
      </c:catAx>
      <c:valAx>
        <c:axId val="13356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1128712</xdr:colOff>
      <xdr:row>14</xdr:row>
      <xdr:rowOff>152400</xdr:rowOff>
    </xdr:from>
    <xdr:to>
      <xdr:col>8</xdr:col>
      <xdr:colOff>623887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A1F20-277E-BFE7-AB51-1FAAF504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47625</xdr:rowOff>
    </xdr:from>
    <xdr:to>
      <xdr:col>14</xdr:col>
      <xdr:colOff>285750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B0D1E-36B3-A1A7-B936-3930E35C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2</xdr:row>
      <xdr:rowOff>171450</xdr:rowOff>
    </xdr:from>
    <xdr:to>
      <xdr:col>12</xdr:col>
      <xdr:colOff>261937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4EBC9-E4DD-A409-ECB0-17C917FA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180975</xdr:rowOff>
    </xdr:from>
    <xdr:to>
      <xdr:col>8</xdr:col>
      <xdr:colOff>561975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31DB-9A33-74E0-01A1-D923FE55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 Ndjeka Kombe" refreshedDate="45384.409572916666" createdVersion="8" refreshedVersion="8" minRefreshableVersion="3" recordCount="1000" xr:uid="{84CAC32A-C548-4696-AFA7-C5ABFFF444F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5A6-F2A3-40D0-8ADA-1B07EDF906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8988F-2820-4B05-8967-5DE881FCF7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C84A8-F80C-4B2F-B11C-FB83366393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EF9-C712-464D-BE33-EBEFC031D7CA}">
  <dimension ref="A1:F14"/>
  <sheetViews>
    <sheetView workbookViewId="0">
      <selection activeCell="A4" sqref="A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6.5" bestFit="1" customWidth="1"/>
    <col min="9" max="9" width="11" bestFit="1" customWidth="1"/>
    <col min="10" max="10" width="21.625" bestFit="1" customWidth="1"/>
    <col min="11" max="11" width="16" bestFit="1" customWidth="1"/>
  </cols>
  <sheetData>
    <row r="1" spans="1:6" x14ac:dyDescent="0.25">
      <c r="A1" s="5" t="s">
        <v>5</v>
      </c>
      <c r="B1" t="s">
        <v>2045</v>
      </c>
    </row>
    <row r="3" spans="1:6" x14ac:dyDescent="0.25">
      <c r="A3" s="5" t="s">
        <v>2047</v>
      </c>
      <c r="B3" s="5" t="s">
        <v>2046</v>
      </c>
    </row>
    <row r="4" spans="1:6" x14ac:dyDescent="0.25">
      <c r="A4" s="5" t="s">
        <v>2034</v>
      </c>
      <c r="B4" t="s">
        <v>73</v>
      </c>
      <c r="C4" t="s">
        <v>13</v>
      </c>
      <c r="D4" t="s">
        <v>46</v>
      </c>
      <c r="E4" t="s">
        <v>19</v>
      </c>
      <c r="F4" t="s">
        <v>2044</v>
      </c>
    </row>
    <row r="5" spans="1:6" x14ac:dyDescent="0.25">
      <c r="A5" s="6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6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6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6" t="s">
        <v>2038</v>
      </c>
      <c r="B8" s="8"/>
      <c r="C8" s="8"/>
      <c r="D8" s="8"/>
      <c r="E8" s="8">
        <v>4</v>
      </c>
      <c r="F8" s="8">
        <v>4</v>
      </c>
    </row>
    <row r="9" spans="1:6" x14ac:dyDescent="0.25">
      <c r="A9" s="6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6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6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6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6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6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FC84-ED28-4048-9720-F1347C3D7BD2}">
  <dimension ref="A1:F30"/>
  <sheetViews>
    <sheetView topLeftCell="A13" workbookViewId="0">
      <selection activeCell="B2" sqref="B2 B6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5</v>
      </c>
      <c r="B1" t="s">
        <v>2045</v>
      </c>
    </row>
    <row r="2" spans="1:6" x14ac:dyDescent="0.25">
      <c r="A2" s="5" t="s">
        <v>2028</v>
      </c>
      <c r="B2" t="s">
        <v>2045</v>
      </c>
    </row>
    <row r="4" spans="1:6" x14ac:dyDescent="0.25">
      <c r="A4" s="5" t="s">
        <v>2047</v>
      </c>
      <c r="B4" s="5" t="s">
        <v>2046</v>
      </c>
    </row>
    <row r="5" spans="1:6" x14ac:dyDescent="0.25">
      <c r="A5" s="5" t="s">
        <v>2034</v>
      </c>
      <c r="B5" t="s">
        <v>73</v>
      </c>
      <c r="C5" t="s">
        <v>13</v>
      </c>
      <c r="D5" t="s">
        <v>46</v>
      </c>
      <c r="E5" t="s">
        <v>19</v>
      </c>
      <c r="F5" t="s">
        <v>2044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2049</v>
      </c>
      <c r="E7">
        <v>4</v>
      </c>
      <c r="F7">
        <v>4</v>
      </c>
    </row>
    <row r="8" spans="1:6" x14ac:dyDescent="0.25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2052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2062</v>
      </c>
      <c r="C20">
        <v>4</v>
      </c>
      <c r="E20">
        <v>4</v>
      </c>
      <c r="F20">
        <v>8</v>
      </c>
    </row>
    <row r="21" spans="1:6" x14ac:dyDescent="0.25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2064</v>
      </c>
      <c r="C22">
        <v>9</v>
      </c>
      <c r="E22">
        <v>5</v>
      </c>
      <c r="F22">
        <v>14</v>
      </c>
    </row>
    <row r="23" spans="1:6" x14ac:dyDescent="0.25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2067</v>
      </c>
      <c r="C25">
        <v>7</v>
      </c>
      <c r="E25">
        <v>14</v>
      </c>
      <c r="F25">
        <v>21</v>
      </c>
    </row>
    <row r="26" spans="1:6" x14ac:dyDescent="0.25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2071</v>
      </c>
      <c r="E29">
        <v>3</v>
      </c>
      <c r="F29">
        <v>3</v>
      </c>
    </row>
    <row r="30" spans="1:6" x14ac:dyDescent="0.25">
      <c r="A30" s="6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AB07-3859-4CF5-A912-2330BAF58FF3}">
  <dimension ref="A1:E18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2028</v>
      </c>
      <c r="B1" t="s">
        <v>2045</v>
      </c>
    </row>
    <row r="2" spans="1:5" x14ac:dyDescent="0.25">
      <c r="A2" s="5" t="s">
        <v>2105</v>
      </c>
      <c r="B2" t="s">
        <v>2045</v>
      </c>
    </row>
    <row r="4" spans="1:5" x14ac:dyDescent="0.25">
      <c r="A4" s="5" t="s">
        <v>2047</v>
      </c>
      <c r="B4" s="5" t="s">
        <v>2046</v>
      </c>
    </row>
    <row r="5" spans="1:5" x14ac:dyDescent="0.25">
      <c r="A5" s="5" t="s">
        <v>2034</v>
      </c>
      <c r="B5" t="s">
        <v>73</v>
      </c>
      <c r="C5" t="s">
        <v>13</v>
      </c>
      <c r="D5" t="s">
        <v>19</v>
      </c>
      <c r="E5" t="s">
        <v>2044</v>
      </c>
    </row>
    <row r="6" spans="1:5" x14ac:dyDescent="0.25">
      <c r="A6" s="6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6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6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6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6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6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6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6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6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6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6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6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6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A477-F863-433D-BC1F-6B5EBEE52D13}">
  <dimension ref="A1:H13"/>
  <sheetViews>
    <sheetView topLeftCell="A11" workbookViewId="0">
      <selection activeCell="H17" sqref="H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.25" bestFit="1" customWidth="1"/>
    <col min="4" max="4" width="15.875" bestFit="1" customWidth="1"/>
    <col min="5" max="5" width="11.625" bestFit="1" customWidth="1"/>
    <col min="6" max="6" width="19.25" bestFit="1" customWidth="1"/>
    <col min="7" max="7" width="16" bestFit="1" customWidth="1"/>
    <col min="8" max="8" width="18.25" bestFit="1" customWidth="1"/>
  </cols>
  <sheetData>
    <row r="1" spans="1:8" x14ac:dyDescent="0.25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>
        <f>COUNTIFS(Crowdfunding!G:G,"=successful",Crowdfunding!$D:$D,"&lt;1000")</f>
        <v>30</v>
      </c>
      <c r="C2">
        <f>COUNTIFS(Crowdfunding!G:G,"=failed",Crowdfunding!$D:$D,"&lt;1000")</f>
        <v>20</v>
      </c>
      <c r="D2">
        <f>COUNTIFS(Crowdfunding!G:G,"=canceled",Crowdfunding!$D:$D,"&lt;1000")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2093</v>
      </c>
      <c r="B3">
        <f>COUNTIFS(Crowdfunding!G:G,"=successful",Crowdfunding!$D:$D,"&lt;4999")-B2</f>
        <v>191</v>
      </c>
      <c r="C3">
        <f>COUNTIFS(Crowdfunding!G:G,"=failed",Crowdfunding!$D:$D,"&lt;4999")-C2</f>
        <v>38</v>
      </c>
      <c r="D3">
        <f>COUNTIFS(Crowdfunding!G:G,"=canceled",Crowdfunding!$D:$D,"&lt;4999")-D2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2102</v>
      </c>
      <c r="B4">
        <f>COUNTIFS(Crowdfunding!G:G,"=successful",Crowdfunding!$D:$D,"&lt;9999")-B2-B3</f>
        <v>164</v>
      </c>
      <c r="C4">
        <f>COUNTIFS(Crowdfunding!G:G,"=failed",Crowdfunding!$D:$D,"&lt;9999")-C2-C3</f>
        <v>126</v>
      </c>
      <c r="D4">
        <f>COUNTIFS(Crowdfunding!G:G,"=canceled",Crowdfunding!$D:$D,"&lt;9999")-D2-D3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2094</v>
      </c>
      <c r="B5">
        <f>COUNTIFS(Crowdfunding!G:G,"=successful",Crowdfunding!$D:$D,"&lt;14999")-B2-B3-B4</f>
        <v>4</v>
      </c>
      <c r="C5">
        <f>COUNTIFS(Crowdfunding!G:G,"=failed",Crowdfunding!$D:$D,"&lt;14999")-C2-C3-C4</f>
        <v>5</v>
      </c>
      <c r="D5">
        <f>COUNTIFS(Crowdfunding!G:G,"=canceled",Crowdfunding!$D:$D,"&lt;14999")-D2-D3-D4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2095</v>
      </c>
      <c r="B6">
        <f>COUNTIFS(Crowdfunding!G:G,"=successful",Crowdfunding!$D:$D,"&lt;19999")-B2-B3-B4-B5</f>
        <v>10</v>
      </c>
      <c r="C6">
        <f>COUNTIFS(Crowdfunding!G:G,"=failed",Crowdfunding!$D:$D,"&lt;19999")-C2-C3-C4-C5</f>
        <v>0</v>
      </c>
      <c r="D6">
        <f>COUNTIFS(Crowdfunding!G:G,"=canceled",Crowdfunding!$D:$D,"&lt;19999")-D2-D3-D4-D5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2103</v>
      </c>
      <c r="B7">
        <f>COUNTIFS(Crowdfunding!G:G,"=successful",Crowdfunding!$D:$D,"&lt;24999")-B2-B3-B4-B5-B6</f>
        <v>7</v>
      </c>
      <c r="C7">
        <f>COUNTIFS(Crowdfunding!G:G,"=failed",Crowdfunding!$D:$D,"&lt;24999")-C2-C3-C4-C5-C6</f>
        <v>0</v>
      </c>
      <c r="D7">
        <f>COUNTIFS(Crowdfunding!G:G,"=canceled",Crowdfunding!$D:$D,"&lt;24999")-D2-D3-D4-D5-D6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2096</v>
      </c>
      <c r="B8">
        <f>COUNTIFS(Crowdfunding!G:G,"=successful",Crowdfunding!$D:$D,"&lt;29999")-B2-B3-B4-B5-B6-B7</f>
        <v>11</v>
      </c>
      <c r="C8">
        <f>COUNTIFS(Crowdfunding!G:G,"=failed",Crowdfunding!$D:$D,"&lt;29999")-C2-C3-C4-C5-C6-C7</f>
        <v>3</v>
      </c>
      <c r="D8">
        <f>COUNTIFS(Crowdfunding!G:G,"=canceled",Crowdfunding!$D:$D,"&lt;29999")-D2-D3-D4-D5-D6-D7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2097</v>
      </c>
      <c r="B9">
        <f>COUNTIFS(Crowdfunding!G:G,"=successful",Crowdfunding!$D:$D,"&lt;34999")-B2-B3-B4-B5-B6-B7-B8</f>
        <v>7</v>
      </c>
      <c r="C9">
        <f>COUNTIFS(Crowdfunding!G:G,"=failed",Crowdfunding!$D:$D,"&lt;34999")-C2-C3-C4-C5-C6-C7-C8</f>
        <v>0</v>
      </c>
      <c r="D9">
        <f>COUNTIFS(Crowdfunding!G:G,"=canceled",Crowdfunding!$D:$D,"&lt;34999")-D2-D3-D4-D5-D6-D7-D8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2098</v>
      </c>
      <c r="B10">
        <f>COUNTIFS(Crowdfunding!G:G,"=successful",Crowdfunding!$D:$D,"&lt;39999")-B2-B3-B4-B5-B6-B7-B8-B9</f>
        <v>8</v>
      </c>
      <c r="C10">
        <f>COUNTIFS(Crowdfunding!G:G,"=failed",Crowdfunding!$D:$D,"&lt;39999")-C2-C3-C4-C5-C6-C7-C8-C9</f>
        <v>3</v>
      </c>
      <c r="D10">
        <f>COUNTIFS(Crowdfunding!G:G,"=canceled",Crowdfunding!$D:$D,"&lt;39999")-D2-D3-D4-D5-D6-D7-D8-D9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2099</v>
      </c>
      <c r="B11">
        <f>COUNTIFS(Crowdfunding!G:G,"=successful",Crowdfunding!$D:$D,"&lt;44999")-B2-B3-B4-B5-B6-B7-B8-B9-B10</f>
        <v>11</v>
      </c>
      <c r="C11">
        <f>COUNTIFS(Crowdfunding!G:G,"=failed",Crowdfunding!$D:$D,"&lt;44999")-C2-C3-C4-C5-C6-C7-C8-C9-C10</f>
        <v>3</v>
      </c>
      <c r="D11">
        <f>COUNTIFS(Crowdfunding!G:G,"=canceled",Crowdfunding!$D:$D,"&lt;44999")-D2-D3-D4-D5-D6-D7-D8-D9-D10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2100</v>
      </c>
      <c r="B12">
        <f>COUNTIFS(Crowdfunding!G:G,"=successful",Crowdfunding!$D:$D,"&lt;49999")-B2-B3-B4-B5-B6-B7-B8-B9-B10-B11</f>
        <v>8</v>
      </c>
      <c r="C12">
        <f>COUNTIFS(Crowdfunding!G:G,"=failed",Crowdfunding!$D:$D,"&lt;49999")-C2-C3-C4-C5-C6-C7-C8-C9-C10-C11</f>
        <v>3</v>
      </c>
      <c r="D12">
        <f>COUNTIFS(Crowdfunding!G:G,"=canceled",Crowdfunding!$D:$D,"&lt;49999")-D2-D3-D4-D5-D6-D7-D8-D9-D10-D11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2101</v>
      </c>
      <c r="B13">
        <f>COUNTIFS(Crowdfunding!G:G,"=successful",Crowdfunding!$D:$D,"&gt;=50000")</f>
        <v>114</v>
      </c>
      <c r="C13">
        <f>COUNTIFS(Crowdfunding!G:G,"=failed",Crowdfunding!$D:$D,"&gt;=50000")</f>
        <v>163</v>
      </c>
      <c r="D13">
        <f>COUNTIFS(Crowdfunding!G:G,"=canceled",Crowdfunding!$D:$D,"&gt;=50000")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9DC-832E-41C3-9100-80148327794A}">
  <dimension ref="A1:I566"/>
  <sheetViews>
    <sheetView workbookViewId="0">
      <selection activeCell="H14" sqref="H14"/>
    </sheetView>
  </sheetViews>
  <sheetFormatPr defaultRowHeight="15.75" x14ac:dyDescent="0.25"/>
  <cols>
    <col min="2" max="2" width="12.75" bestFit="1" customWidth="1"/>
    <col min="5" max="5" width="12.75" bestFit="1" customWidth="1"/>
    <col min="7" max="7" width="19.75" bestFit="1" customWidth="1"/>
    <col min="8" max="8" width="23" customWidth="1"/>
    <col min="9" max="9" width="18.875" customWidth="1"/>
  </cols>
  <sheetData>
    <row r="1" spans="1:9" x14ac:dyDescent="0.25">
      <c r="A1" t="s">
        <v>2106</v>
      </c>
      <c r="B1" t="s">
        <v>2107</v>
      </c>
      <c r="D1" t="s">
        <v>2106</v>
      </c>
      <c r="E1" t="s">
        <v>2107</v>
      </c>
      <c r="H1" t="s">
        <v>2108</v>
      </c>
      <c r="I1" t="s">
        <v>2115</v>
      </c>
    </row>
    <row r="2" spans="1:9" x14ac:dyDescent="0.25">
      <c r="A2" t="s">
        <v>19</v>
      </c>
      <c r="B2">
        <v>158</v>
      </c>
      <c r="D2" t="s">
        <v>13</v>
      </c>
      <c r="E2">
        <v>0</v>
      </c>
      <c r="G2" t="s">
        <v>2109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19</v>
      </c>
      <c r="B3">
        <v>1425</v>
      </c>
      <c r="D3" t="s">
        <v>13</v>
      </c>
      <c r="E3">
        <v>24</v>
      </c>
      <c r="G3" t="s">
        <v>2110</v>
      </c>
      <c r="H3">
        <f>MEDIAN(B2:B566)</f>
        <v>201</v>
      </c>
      <c r="I3">
        <f>MEDIAN(E2:E365)</f>
        <v>114.5</v>
      </c>
    </row>
    <row r="4" spans="1:9" x14ac:dyDescent="0.25">
      <c r="A4" t="s">
        <v>19</v>
      </c>
      <c r="B4">
        <v>174</v>
      </c>
      <c r="D4" t="s">
        <v>13</v>
      </c>
      <c r="E4">
        <v>53</v>
      </c>
      <c r="G4" t="s">
        <v>2111</v>
      </c>
      <c r="H4">
        <f>MIN(B2:B566)</f>
        <v>16</v>
      </c>
      <c r="I4">
        <f>MIN(E2:E365)</f>
        <v>0</v>
      </c>
    </row>
    <row r="5" spans="1:9" x14ac:dyDescent="0.25">
      <c r="A5" t="s">
        <v>19</v>
      </c>
      <c r="B5">
        <v>227</v>
      </c>
      <c r="D5" t="s">
        <v>13</v>
      </c>
      <c r="E5">
        <v>18</v>
      </c>
      <c r="G5" t="s">
        <v>2112</v>
      </c>
      <c r="H5">
        <f>MAX(B2:B566)</f>
        <v>7295</v>
      </c>
      <c r="I5">
        <f>MAX(E2:E365)</f>
        <v>6080</v>
      </c>
    </row>
    <row r="6" spans="1:9" x14ac:dyDescent="0.25">
      <c r="A6" t="s">
        <v>19</v>
      </c>
      <c r="B6">
        <v>220</v>
      </c>
      <c r="D6" t="s">
        <v>13</v>
      </c>
      <c r="E6">
        <v>44</v>
      </c>
      <c r="G6" t="s">
        <v>2113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19</v>
      </c>
      <c r="B7">
        <v>98</v>
      </c>
      <c r="D7" t="s">
        <v>13</v>
      </c>
      <c r="E7">
        <v>27</v>
      </c>
      <c r="G7" t="s">
        <v>2114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19</v>
      </c>
      <c r="B8">
        <v>100</v>
      </c>
      <c r="D8" t="s">
        <v>13</v>
      </c>
      <c r="E8">
        <v>55</v>
      </c>
    </row>
    <row r="9" spans="1:9" x14ac:dyDescent="0.25">
      <c r="A9" t="s">
        <v>19</v>
      </c>
      <c r="B9">
        <v>1249</v>
      </c>
      <c r="D9" t="s">
        <v>13</v>
      </c>
      <c r="E9">
        <v>200</v>
      </c>
    </row>
    <row r="10" spans="1:9" x14ac:dyDescent="0.25">
      <c r="A10" t="s">
        <v>19</v>
      </c>
      <c r="B10">
        <v>1396</v>
      </c>
      <c r="D10" t="s">
        <v>13</v>
      </c>
      <c r="E10">
        <v>452</v>
      </c>
      <c r="H10" t="s">
        <v>2116</v>
      </c>
    </row>
    <row r="11" spans="1:9" x14ac:dyDescent="0.25">
      <c r="A11" t="s">
        <v>19</v>
      </c>
      <c r="B11">
        <v>890</v>
      </c>
      <c r="D11" t="s">
        <v>13</v>
      </c>
      <c r="E11">
        <v>674</v>
      </c>
    </row>
    <row r="12" spans="1:9" x14ac:dyDescent="0.25">
      <c r="A12" t="s">
        <v>19</v>
      </c>
      <c r="B12">
        <v>142</v>
      </c>
      <c r="D12" t="s">
        <v>13</v>
      </c>
      <c r="E12">
        <v>558</v>
      </c>
    </row>
    <row r="13" spans="1:9" x14ac:dyDescent="0.25">
      <c r="A13" t="s">
        <v>19</v>
      </c>
      <c r="B13">
        <v>2673</v>
      </c>
      <c r="D13" t="s">
        <v>13</v>
      </c>
      <c r="E13">
        <v>15</v>
      </c>
    </row>
    <row r="14" spans="1:9" x14ac:dyDescent="0.25">
      <c r="A14" t="s">
        <v>19</v>
      </c>
      <c r="B14">
        <v>163</v>
      </c>
      <c r="D14" t="s">
        <v>13</v>
      </c>
      <c r="E14">
        <v>2307</v>
      </c>
    </row>
    <row r="15" spans="1:9" x14ac:dyDescent="0.25">
      <c r="A15" t="s">
        <v>19</v>
      </c>
      <c r="B15">
        <v>2220</v>
      </c>
      <c r="D15" t="s">
        <v>13</v>
      </c>
      <c r="E15">
        <v>88</v>
      </c>
    </row>
    <row r="16" spans="1:9" x14ac:dyDescent="0.25">
      <c r="A16" t="s">
        <v>19</v>
      </c>
      <c r="B16">
        <v>1606</v>
      </c>
      <c r="D16" t="s">
        <v>13</v>
      </c>
      <c r="E16">
        <v>48</v>
      </c>
    </row>
    <row r="17" spans="1:5" x14ac:dyDescent="0.25">
      <c r="A17" t="s">
        <v>19</v>
      </c>
      <c r="B17">
        <v>129</v>
      </c>
      <c r="D17" t="s">
        <v>13</v>
      </c>
      <c r="E17">
        <v>1</v>
      </c>
    </row>
    <row r="18" spans="1:5" x14ac:dyDescent="0.25">
      <c r="A18" t="s">
        <v>19</v>
      </c>
      <c r="B18">
        <v>226</v>
      </c>
      <c r="D18" t="s">
        <v>13</v>
      </c>
      <c r="E18">
        <v>1467</v>
      </c>
    </row>
    <row r="19" spans="1:5" x14ac:dyDescent="0.25">
      <c r="A19" t="s">
        <v>19</v>
      </c>
      <c r="B19">
        <v>5419</v>
      </c>
      <c r="D19" t="s">
        <v>13</v>
      </c>
      <c r="E19">
        <v>75</v>
      </c>
    </row>
    <row r="20" spans="1:5" x14ac:dyDescent="0.25">
      <c r="A20" t="s">
        <v>19</v>
      </c>
      <c r="B20">
        <v>165</v>
      </c>
      <c r="D20" t="s">
        <v>13</v>
      </c>
      <c r="E20">
        <v>120</v>
      </c>
    </row>
    <row r="21" spans="1:5" x14ac:dyDescent="0.25">
      <c r="A21" t="s">
        <v>19</v>
      </c>
      <c r="B21">
        <v>1965</v>
      </c>
      <c r="D21" t="s">
        <v>13</v>
      </c>
      <c r="E21">
        <v>2253</v>
      </c>
    </row>
    <row r="22" spans="1:5" x14ac:dyDescent="0.25">
      <c r="A22" t="s">
        <v>19</v>
      </c>
      <c r="B22">
        <v>16</v>
      </c>
      <c r="D22" t="s">
        <v>13</v>
      </c>
      <c r="E22">
        <v>5</v>
      </c>
    </row>
    <row r="23" spans="1:5" x14ac:dyDescent="0.25">
      <c r="A23" t="s">
        <v>19</v>
      </c>
      <c r="B23">
        <v>107</v>
      </c>
      <c r="D23" t="s">
        <v>13</v>
      </c>
      <c r="E23">
        <v>38</v>
      </c>
    </row>
    <row r="24" spans="1:5" x14ac:dyDescent="0.25">
      <c r="A24" t="s">
        <v>19</v>
      </c>
      <c r="B24">
        <v>134</v>
      </c>
      <c r="D24" t="s">
        <v>13</v>
      </c>
      <c r="E24">
        <v>12</v>
      </c>
    </row>
    <row r="25" spans="1:5" x14ac:dyDescent="0.25">
      <c r="A25" t="s">
        <v>19</v>
      </c>
      <c r="B25">
        <v>198</v>
      </c>
      <c r="D25" t="s">
        <v>13</v>
      </c>
      <c r="E25">
        <v>1684</v>
      </c>
    </row>
    <row r="26" spans="1:5" x14ac:dyDescent="0.25">
      <c r="A26" t="s">
        <v>19</v>
      </c>
      <c r="B26">
        <v>111</v>
      </c>
      <c r="D26" t="s">
        <v>13</v>
      </c>
      <c r="E26">
        <v>56</v>
      </c>
    </row>
    <row r="27" spans="1:5" x14ac:dyDescent="0.25">
      <c r="A27" t="s">
        <v>19</v>
      </c>
      <c r="B27">
        <v>222</v>
      </c>
      <c r="D27" t="s">
        <v>13</v>
      </c>
      <c r="E27">
        <v>838</v>
      </c>
    </row>
    <row r="28" spans="1:5" x14ac:dyDescent="0.25">
      <c r="A28" t="s">
        <v>19</v>
      </c>
      <c r="B28">
        <v>6212</v>
      </c>
      <c r="D28" t="s">
        <v>13</v>
      </c>
      <c r="E28">
        <v>1000</v>
      </c>
    </row>
    <row r="29" spans="1:5" x14ac:dyDescent="0.25">
      <c r="A29" t="s">
        <v>19</v>
      </c>
      <c r="B29">
        <v>98</v>
      </c>
      <c r="D29" t="s">
        <v>13</v>
      </c>
      <c r="E29">
        <v>1482</v>
      </c>
    </row>
    <row r="30" spans="1:5" x14ac:dyDescent="0.25">
      <c r="A30" t="s">
        <v>19</v>
      </c>
      <c r="B30">
        <v>92</v>
      </c>
      <c r="D30" t="s">
        <v>13</v>
      </c>
      <c r="E30">
        <v>106</v>
      </c>
    </row>
    <row r="31" spans="1:5" x14ac:dyDescent="0.25">
      <c r="A31" t="s">
        <v>19</v>
      </c>
      <c r="B31">
        <v>149</v>
      </c>
      <c r="D31" t="s">
        <v>13</v>
      </c>
      <c r="E31">
        <v>679</v>
      </c>
    </row>
    <row r="32" spans="1:5" x14ac:dyDescent="0.25">
      <c r="A32" t="s">
        <v>19</v>
      </c>
      <c r="B32">
        <v>2431</v>
      </c>
      <c r="D32" t="s">
        <v>13</v>
      </c>
      <c r="E32">
        <v>1220</v>
      </c>
    </row>
    <row r="33" spans="1:5" x14ac:dyDescent="0.25">
      <c r="A33" t="s">
        <v>19</v>
      </c>
      <c r="B33">
        <v>303</v>
      </c>
      <c r="D33" t="s">
        <v>13</v>
      </c>
      <c r="E33">
        <v>1</v>
      </c>
    </row>
    <row r="34" spans="1:5" x14ac:dyDescent="0.25">
      <c r="A34" t="s">
        <v>19</v>
      </c>
      <c r="B34">
        <v>209</v>
      </c>
      <c r="D34" t="s">
        <v>13</v>
      </c>
      <c r="E34">
        <v>37</v>
      </c>
    </row>
    <row r="35" spans="1:5" x14ac:dyDescent="0.25">
      <c r="A35" t="s">
        <v>19</v>
      </c>
      <c r="B35">
        <v>131</v>
      </c>
      <c r="D35" t="s">
        <v>13</v>
      </c>
      <c r="E35">
        <v>60</v>
      </c>
    </row>
    <row r="36" spans="1:5" x14ac:dyDescent="0.25">
      <c r="A36" t="s">
        <v>19</v>
      </c>
      <c r="B36">
        <v>164</v>
      </c>
      <c r="D36" t="s">
        <v>13</v>
      </c>
      <c r="E36">
        <v>296</v>
      </c>
    </row>
    <row r="37" spans="1:5" x14ac:dyDescent="0.25">
      <c r="A37" t="s">
        <v>19</v>
      </c>
      <c r="B37">
        <v>201</v>
      </c>
      <c r="D37" t="s">
        <v>13</v>
      </c>
      <c r="E37">
        <v>3304</v>
      </c>
    </row>
    <row r="38" spans="1:5" x14ac:dyDescent="0.25">
      <c r="A38" t="s">
        <v>19</v>
      </c>
      <c r="B38">
        <v>211</v>
      </c>
      <c r="D38" t="s">
        <v>13</v>
      </c>
      <c r="E38">
        <v>73</v>
      </c>
    </row>
    <row r="39" spans="1:5" x14ac:dyDescent="0.25">
      <c r="A39" t="s">
        <v>19</v>
      </c>
      <c r="B39">
        <v>128</v>
      </c>
      <c r="D39" t="s">
        <v>13</v>
      </c>
      <c r="E39">
        <v>3387</v>
      </c>
    </row>
    <row r="40" spans="1:5" x14ac:dyDescent="0.25">
      <c r="A40" t="s">
        <v>19</v>
      </c>
      <c r="B40">
        <v>1600</v>
      </c>
      <c r="D40" t="s">
        <v>13</v>
      </c>
      <c r="E40">
        <v>662</v>
      </c>
    </row>
    <row r="41" spans="1:5" x14ac:dyDescent="0.25">
      <c r="A41" t="s">
        <v>19</v>
      </c>
      <c r="B41">
        <v>249</v>
      </c>
      <c r="D41" t="s">
        <v>13</v>
      </c>
      <c r="E41">
        <v>774</v>
      </c>
    </row>
    <row r="42" spans="1:5" x14ac:dyDescent="0.25">
      <c r="A42" t="s">
        <v>19</v>
      </c>
      <c r="B42">
        <v>236</v>
      </c>
      <c r="D42" t="s">
        <v>13</v>
      </c>
      <c r="E42">
        <v>672</v>
      </c>
    </row>
    <row r="43" spans="1:5" x14ac:dyDescent="0.25">
      <c r="A43" t="s">
        <v>19</v>
      </c>
      <c r="B43">
        <v>4065</v>
      </c>
      <c r="D43" t="s">
        <v>13</v>
      </c>
      <c r="E43">
        <v>940</v>
      </c>
    </row>
    <row r="44" spans="1:5" x14ac:dyDescent="0.25">
      <c r="A44" t="s">
        <v>19</v>
      </c>
      <c r="B44">
        <v>246</v>
      </c>
      <c r="D44" t="s">
        <v>13</v>
      </c>
      <c r="E44">
        <v>117</v>
      </c>
    </row>
    <row r="45" spans="1:5" x14ac:dyDescent="0.25">
      <c r="A45" t="s">
        <v>19</v>
      </c>
      <c r="B45">
        <v>2475</v>
      </c>
      <c r="D45" t="s">
        <v>13</v>
      </c>
      <c r="E45">
        <v>115</v>
      </c>
    </row>
    <row r="46" spans="1:5" x14ac:dyDescent="0.25">
      <c r="A46" t="s">
        <v>19</v>
      </c>
      <c r="B46">
        <v>76</v>
      </c>
      <c r="D46" t="s">
        <v>13</v>
      </c>
      <c r="E46">
        <v>326</v>
      </c>
    </row>
    <row r="47" spans="1:5" x14ac:dyDescent="0.25">
      <c r="A47" t="s">
        <v>19</v>
      </c>
      <c r="B47">
        <v>54</v>
      </c>
      <c r="D47" t="s">
        <v>13</v>
      </c>
      <c r="E47">
        <v>1</v>
      </c>
    </row>
    <row r="48" spans="1:5" x14ac:dyDescent="0.25">
      <c r="A48" t="s">
        <v>19</v>
      </c>
      <c r="B48">
        <v>88</v>
      </c>
      <c r="D48" t="s">
        <v>13</v>
      </c>
      <c r="E48">
        <v>1467</v>
      </c>
    </row>
    <row r="49" spans="1:5" x14ac:dyDescent="0.25">
      <c r="A49" t="s">
        <v>19</v>
      </c>
      <c r="B49">
        <v>85</v>
      </c>
      <c r="D49" t="s">
        <v>13</v>
      </c>
      <c r="E49">
        <v>5681</v>
      </c>
    </row>
    <row r="50" spans="1:5" x14ac:dyDescent="0.25">
      <c r="A50" t="s">
        <v>19</v>
      </c>
      <c r="B50">
        <v>170</v>
      </c>
      <c r="D50" t="s">
        <v>13</v>
      </c>
      <c r="E50">
        <v>1059</v>
      </c>
    </row>
    <row r="51" spans="1:5" x14ac:dyDescent="0.25">
      <c r="A51" t="s">
        <v>19</v>
      </c>
      <c r="B51">
        <v>330</v>
      </c>
      <c r="D51" t="s">
        <v>13</v>
      </c>
      <c r="E51">
        <v>1194</v>
      </c>
    </row>
    <row r="52" spans="1:5" x14ac:dyDescent="0.25">
      <c r="A52" t="s">
        <v>19</v>
      </c>
      <c r="B52">
        <v>127</v>
      </c>
      <c r="D52" t="s">
        <v>13</v>
      </c>
      <c r="E52">
        <v>30</v>
      </c>
    </row>
    <row r="53" spans="1:5" x14ac:dyDescent="0.25">
      <c r="A53" t="s">
        <v>19</v>
      </c>
      <c r="B53">
        <v>411</v>
      </c>
      <c r="D53" t="s">
        <v>13</v>
      </c>
      <c r="E53">
        <v>75</v>
      </c>
    </row>
    <row r="54" spans="1:5" x14ac:dyDescent="0.25">
      <c r="A54" t="s">
        <v>19</v>
      </c>
      <c r="B54">
        <v>180</v>
      </c>
      <c r="D54" t="s">
        <v>13</v>
      </c>
      <c r="E54">
        <v>955</v>
      </c>
    </row>
    <row r="55" spans="1:5" x14ac:dyDescent="0.25">
      <c r="A55" t="s">
        <v>19</v>
      </c>
      <c r="B55">
        <v>374</v>
      </c>
      <c r="D55" t="s">
        <v>13</v>
      </c>
      <c r="E55">
        <v>67</v>
      </c>
    </row>
    <row r="56" spans="1:5" x14ac:dyDescent="0.25">
      <c r="A56" t="s">
        <v>19</v>
      </c>
      <c r="B56">
        <v>71</v>
      </c>
      <c r="D56" t="s">
        <v>13</v>
      </c>
      <c r="E56">
        <v>5</v>
      </c>
    </row>
    <row r="57" spans="1:5" x14ac:dyDescent="0.25">
      <c r="A57" t="s">
        <v>19</v>
      </c>
      <c r="B57">
        <v>203</v>
      </c>
      <c r="D57" t="s">
        <v>13</v>
      </c>
      <c r="E57">
        <v>26</v>
      </c>
    </row>
    <row r="58" spans="1:5" x14ac:dyDescent="0.25">
      <c r="A58" t="s">
        <v>19</v>
      </c>
      <c r="B58">
        <v>113</v>
      </c>
      <c r="D58" t="s">
        <v>13</v>
      </c>
      <c r="E58">
        <v>1130</v>
      </c>
    </row>
    <row r="59" spans="1:5" x14ac:dyDescent="0.25">
      <c r="A59" t="s">
        <v>19</v>
      </c>
      <c r="B59">
        <v>96</v>
      </c>
      <c r="D59" t="s">
        <v>13</v>
      </c>
      <c r="E59">
        <v>782</v>
      </c>
    </row>
    <row r="60" spans="1:5" x14ac:dyDescent="0.25">
      <c r="A60" t="s">
        <v>19</v>
      </c>
      <c r="B60">
        <v>498</v>
      </c>
      <c r="D60" t="s">
        <v>13</v>
      </c>
      <c r="E60">
        <v>210</v>
      </c>
    </row>
    <row r="61" spans="1:5" x14ac:dyDescent="0.25">
      <c r="A61" t="s">
        <v>19</v>
      </c>
      <c r="B61">
        <v>180</v>
      </c>
      <c r="D61" t="s">
        <v>13</v>
      </c>
      <c r="E61">
        <v>136</v>
      </c>
    </row>
    <row r="62" spans="1:5" x14ac:dyDescent="0.25">
      <c r="A62" t="s">
        <v>19</v>
      </c>
      <c r="B62">
        <v>27</v>
      </c>
      <c r="D62" t="s">
        <v>13</v>
      </c>
      <c r="E62">
        <v>86</v>
      </c>
    </row>
    <row r="63" spans="1:5" x14ac:dyDescent="0.25">
      <c r="A63" t="s">
        <v>19</v>
      </c>
      <c r="B63">
        <v>2331</v>
      </c>
      <c r="D63" t="s">
        <v>13</v>
      </c>
      <c r="E63">
        <v>19</v>
      </c>
    </row>
    <row r="64" spans="1:5" x14ac:dyDescent="0.25">
      <c r="A64" t="s">
        <v>19</v>
      </c>
      <c r="B64">
        <v>113</v>
      </c>
      <c r="D64" t="s">
        <v>13</v>
      </c>
      <c r="E64">
        <v>886</v>
      </c>
    </row>
    <row r="65" spans="1:5" x14ac:dyDescent="0.25">
      <c r="A65" t="s">
        <v>19</v>
      </c>
      <c r="B65">
        <v>164</v>
      </c>
      <c r="D65" t="s">
        <v>13</v>
      </c>
      <c r="E65">
        <v>35</v>
      </c>
    </row>
    <row r="66" spans="1:5" x14ac:dyDescent="0.25">
      <c r="A66" t="s">
        <v>19</v>
      </c>
      <c r="B66">
        <v>164</v>
      </c>
      <c r="D66" t="s">
        <v>13</v>
      </c>
      <c r="E66">
        <v>24</v>
      </c>
    </row>
    <row r="67" spans="1:5" x14ac:dyDescent="0.25">
      <c r="A67" t="s">
        <v>19</v>
      </c>
      <c r="B67">
        <v>336</v>
      </c>
      <c r="D67" t="s">
        <v>13</v>
      </c>
      <c r="E67">
        <v>86</v>
      </c>
    </row>
    <row r="68" spans="1:5" x14ac:dyDescent="0.25">
      <c r="A68" t="s">
        <v>19</v>
      </c>
      <c r="B68">
        <v>1917</v>
      </c>
      <c r="D68" t="s">
        <v>13</v>
      </c>
      <c r="E68">
        <v>243</v>
      </c>
    </row>
    <row r="69" spans="1:5" x14ac:dyDescent="0.25">
      <c r="A69" t="s">
        <v>19</v>
      </c>
      <c r="B69">
        <v>95</v>
      </c>
      <c r="D69" t="s">
        <v>13</v>
      </c>
      <c r="E69">
        <v>65</v>
      </c>
    </row>
    <row r="70" spans="1:5" x14ac:dyDescent="0.25">
      <c r="A70" t="s">
        <v>19</v>
      </c>
      <c r="B70">
        <v>147</v>
      </c>
      <c r="D70" t="s">
        <v>13</v>
      </c>
      <c r="E70">
        <v>100</v>
      </c>
    </row>
    <row r="71" spans="1:5" x14ac:dyDescent="0.25">
      <c r="A71" t="s">
        <v>19</v>
      </c>
      <c r="B71">
        <v>86</v>
      </c>
      <c r="D71" t="s">
        <v>13</v>
      </c>
      <c r="E71">
        <v>168</v>
      </c>
    </row>
    <row r="72" spans="1:5" x14ac:dyDescent="0.25">
      <c r="A72" t="s">
        <v>19</v>
      </c>
      <c r="B72">
        <v>83</v>
      </c>
      <c r="D72" t="s">
        <v>13</v>
      </c>
      <c r="E72">
        <v>13</v>
      </c>
    </row>
    <row r="73" spans="1:5" x14ac:dyDescent="0.25">
      <c r="A73" t="s">
        <v>19</v>
      </c>
      <c r="B73">
        <v>676</v>
      </c>
      <c r="D73" t="s">
        <v>13</v>
      </c>
      <c r="E73">
        <v>1</v>
      </c>
    </row>
    <row r="74" spans="1:5" x14ac:dyDescent="0.25">
      <c r="A74" t="s">
        <v>19</v>
      </c>
      <c r="B74">
        <v>361</v>
      </c>
      <c r="D74" t="s">
        <v>13</v>
      </c>
      <c r="E74">
        <v>40</v>
      </c>
    </row>
    <row r="75" spans="1:5" x14ac:dyDescent="0.25">
      <c r="A75" t="s">
        <v>19</v>
      </c>
      <c r="B75">
        <v>131</v>
      </c>
      <c r="D75" t="s">
        <v>13</v>
      </c>
      <c r="E75">
        <v>226</v>
      </c>
    </row>
    <row r="76" spans="1:5" x14ac:dyDescent="0.25">
      <c r="A76" t="s">
        <v>19</v>
      </c>
      <c r="B76">
        <v>126</v>
      </c>
      <c r="D76" t="s">
        <v>13</v>
      </c>
      <c r="E76">
        <v>1625</v>
      </c>
    </row>
    <row r="77" spans="1:5" x14ac:dyDescent="0.25">
      <c r="A77" t="s">
        <v>19</v>
      </c>
      <c r="B77">
        <v>275</v>
      </c>
      <c r="D77" t="s">
        <v>13</v>
      </c>
      <c r="E77">
        <v>143</v>
      </c>
    </row>
    <row r="78" spans="1:5" x14ac:dyDescent="0.25">
      <c r="A78" t="s">
        <v>19</v>
      </c>
      <c r="B78">
        <v>67</v>
      </c>
      <c r="D78" t="s">
        <v>13</v>
      </c>
      <c r="E78">
        <v>934</v>
      </c>
    </row>
    <row r="79" spans="1:5" x14ac:dyDescent="0.25">
      <c r="A79" t="s">
        <v>19</v>
      </c>
      <c r="B79">
        <v>154</v>
      </c>
      <c r="D79" t="s">
        <v>13</v>
      </c>
      <c r="E79">
        <v>17</v>
      </c>
    </row>
    <row r="80" spans="1:5" x14ac:dyDescent="0.25">
      <c r="A80" t="s">
        <v>19</v>
      </c>
      <c r="B80">
        <v>1782</v>
      </c>
      <c r="D80" t="s">
        <v>13</v>
      </c>
      <c r="E80">
        <v>2179</v>
      </c>
    </row>
    <row r="81" spans="1:5" x14ac:dyDescent="0.25">
      <c r="A81" t="s">
        <v>19</v>
      </c>
      <c r="B81">
        <v>903</v>
      </c>
      <c r="D81" t="s">
        <v>13</v>
      </c>
      <c r="E81">
        <v>931</v>
      </c>
    </row>
    <row r="82" spans="1:5" x14ac:dyDescent="0.25">
      <c r="A82" t="s">
        <v>19</v>
      </c>
      <c r="B82">
        <v>94</v>
      </c>
      <c r="D82" t="s">
        <v>13</v>
      </c>
      <c r="E82">
        <v>92</v>
      </c>
    </row>
    <row r="83" spans="1:5" x14ac:dyDescent="0.25">
      <c r="A83" t="s">
        <v>19</v>
      </c>
      <c r="B83">
        <v>180</v>
      </c>
      <c r="D83" t="s">
        <v>13</v>
      </c>
      <c r="E83">
        <v>57</v>
      </c>
    </row>
    <row r="84" spans="1:5" x14ac:dyDescent="0.25">
      <c r="A84" t="s">
        <v>19</v>
      </c>
      <c r="B84">
        <v>533</v>
      </c>
      <c r="D84" t="s">
        <v>13</v>
      </c>
      <c r="E84">
        <v>41</v>
      </c>
    </row>
    <row r="85" spans="1:5" x14ac:dyDescent="0.25">
      <c r="A85" t="s">
        <v>19</v>
      </c>
      <c r="B85">
        <v>2443</v>
      </c>
      <c r="D85" t="s">
        <v>13</v>
      </c>
      <c r="E85">
        <v>1</v>
      </c>
    </row>
    <row r="86" spans="1:5" x14ac:dyDescent="0.25">
      <c r="A86" t="s">
        <v>19</v>
      </c>
      <c r="B86">
        <v>89</v>
      </c>
      <c r="D86" t="s">
        <v>13</v>
      </c>
      <c r="E86">
        <v>101</v>
      </c>
    </row>
    <row r="87" spans="1:5" x14ac:dyDescent="0.25">
      <c r="A87" t="s">
        <v>19</v>
      </c>
      <c r="B87">
        <v>159</v>
      </c>
      <c r="D87" t="s">
        <v>13</v>
      </c>
      <c r="E87">
        <v>1335</v>
      </c>
    </row>
    <row r="88" spans="1:5" x14ac:dyDescent="0.25">
      <c r="A88" t="s">
        <v>19</v>
      </c>
      <c r="B88">
        <v>50</v>
      </c>
      <c r="D88" t="s">
        <v>13</v>
      </c>
      <c r="E88">
        <v>15</v>
      </c>
    </row>
    <row r="89" spans="1:5" x14ac:dyDescent="0.25">
      <c r="A89" t="s">
        <v>19</v>
      </c>
      <c r="B89">
        <v>186</v>
      </c>
      <c r="D89" t="s">
        <v>13</v>
      </c>
      <c r="E89">
        <v>454</v>
      </c>
    </row>
    <row r="90" spans="1:5" x14ac:dyDescent="0.25">
      <c r="A90" t="s">
        <v>19</v>
      </c>
      <c r="B90">
        <v>1071</v>
      </c>
      <c r="D90" t="s">
        <v>13</v>
      </c>
      <c r="E90">
        <v>3182</v>
      </c>
    </row>
    <row r="91" spans="1:5" x14ac:dyDescent="0.25">
      <c r="A91" t="s">
        <v>19</v>
      </c>
      <c r="B91">
        <v>117</v>
      </c>
      <c r="D91" t="s">
        <v>13</v>
      </c>
      <c r="E91">
        <v>15</v>
      </c>
    </row>
    <row r="92" spans="1:5" x14ac:dyDescent="0.25">
      <c r="A92" t="s">
        <v>19</v>
      </c>
      <c r="B92">
        <v>70</v>
      </c>
      <c r="D92" t="s">
        <v>13</v>
      </c>
      <c r="E92">
        <v>133</v>
      </c>
    </row>
    <row r="93" spans="1:5" x14ac:dyDescent="0.25">
      <c r="A93" t="s">
        <v>19</v>
      </c>
      <c r="B93">
        <v>135</v>
      </c>
      <c r="D93" t="s">
        <v>13</v>
      </c>
      <c r="E93">
        <v>2062</v>
      </c>
    </row>
    <row r="94" spans="1:5" x14ac:dyDescent="0.25">
      <c r="A94" t="s">
        <v>19</v>
      </c>
      <c r="B94">
        <v>768</v>
      </c>
      <c r="D94" t="s">
        <v>13</v>
      </c>
      <c r="E94">
        <v>29</v>
      </c>
    </row>
    <row r="95" spans="1:5" x14ac:dyDescent="0.25">
      <c r="A95" t="s">
        <v>19</v>
      </c>
      <c r="B95">
        <v>199</v>
      </c>
      <c r="D95" t="s">
        <v>13</v>
      </c>
      <c r="E95">
        <v>132</v>
      </c>
    </row>
    <row r="96" spans="1:5" x14ac:dyDescent="0.25">
      <c r="A96" t="s">
        <v>19</v>
      </c>
      <c r="B96">
        <v>107</v>
      </c>
      <c r="D96" t="s">
        <v>13</v>
      </c>
      <c r="E96">
        <v>137</v>
      </c>
    </row>
    <row r="97" spans="1:5" x14ac:dyDescent="0.25">
      <c r="A97" t="s">
        <v>19</v>
      </c>
      <c r="B97">
        <v>195</v>
      </c>
      <c r="D97" t="s">
        <v>13</v>
      </c>
      <c r="E97">
        <v>908</v>
      </c>
    </row>
    <row r="98" spans="1:5" x14ac:dyDescent="0.25">
      <c r="A98" t="s">
        <v>19</v>
      </c>
      <c r="B98">
        <v>3376</v>
      </c>
      <c r="D98" t="s">
        <v>13</v>
      </c>
      <c r="E98">
        <v>10</v>
      </c>
    </row>
    <row r="99" spans="1:5" x14ac:dyDescent="0.25">
      <c r="A99" t="s">
        <v>19</v>
      </c>
      <c r="B99">
        <v>41</v>
      </c>
      <c r="D99" t="s">
        <v>13</v>
      </c>
      <c r="E99">
        <v>1910</v>
      </c>
    </row>
    <row r="100" spans="1:5" x14ac:dyDescent="0.25">
      <c r="A100" t="s">
        <v>19</v>
      </c>
      <c r="B100">
        <v>1821</v>
      </c>
      <c r="D100" t="s">
        <v>13</v>
      </c>
      <c r="E100">
        <v>38</v>
      </c>
    </row>
    <row r="101" spans="1:5" x14ac:dyDescent="0.25">
      <c r="A101" t="s">
        <v>19</v>
      </c>
      <c r="B101">
        <v>164</v>
      </c>
      <c r="D101" t="s">
        <v>13</v>
      </c>
      <c r="E101">
        <v>104</v>
      </c>
    </row>
    <row r="102" spans="1:5" x14ac:dyDescent="0.25">
      <c r="A102" t="s">
        <v>19</v>
      </c>
      <c r="B102">
        <v>157</v>
      </c>
      <c r="D102" t="s">
        <v>13</v>
      </c>
      <c r="E102">
        <v>49</v>
      </c>
    </row>
    <row r="103" spans="1:5" x14ac:dyDescent="0.25">
      <c r="A103" t="s">
        <v>19</v>
      </c>
      <c r="B103">
        <v>246</v>
      </c>
      <c r="D103" t="s">
        <v>13</v>
      </c>
      <c r="E103">
        <v>1</v>
      </c>
    </row>
    <row r="104" spans="1:5" x14ac:dyDescent="0.25">
      <c r="A104" t="s">
        <v>19</v>
      </c>
      <c r="B104">
        <v>1396</v>
      </c>
      <c r="D104" t="s">
        <v>13</v>
      </c>
      <c r="E104">
        <v>245</v>
      </c>
    </row>
    <row r="105" spans="1:5" x14ac:dyDescent="0.25">
      <c r="A105" t="s">
        <v>19</v>
      </c>
      <c r="B105">
        <v>2506</v>
      </c>
      <c r="D105" t="s">
        <v>13</v>
      </c>
      <c r="E105">
        <v>32</v>
      </c>
    </row>
    <row r="106" spans="1:5" x14ac:dyDescent="0.25">
      <c r="A106" t="s">
        <v>19</v>
      </c>
      <c r="B106">
        <v>244</v>
      </c>
      <c r="D106" t="s">
        <v>13</v>
      </c>
      <c r="E106">
        <v>7</v>
      </c>
    </row>
    <row r="107" spans="1:5" x14ac:dyDescent="0.25">
      <c r="A107" t="s">
        <v>19</v>
      </c>
      <c r="B107">
        <v>146</v>
      </c>
      <c r="D107" t="s">
        <v>13</v>
      </c>
      <c r="E107">
        <v>803</v>
      </c>
    </row>
    <row r="108" spans="1:5" x14ac:dyDescent="0.25">
      <c r="A108" t="s">
        <v>19</v>
      </c>
      <c r="B108">
        <v>1267</v>
      </c>
      <c r="D108" t="s">
        <v>13</v>
      </c>
      <c r="E108">
        <v>16</v>
      </c>
    </row>
    <row r="109" spans="1:5" x14ac:dyDescent="0.25">
      <c r="A109" t="s">
        <v>19</v>
      </c>
      <c r="B109">
        <v>1561</v>
      </c>
      <c r="D109" t="s">
        <v>13</v>
      </c>
      <c r="E109">
        <v>31</v>
      </c>
    </row>
    <row r="110" spans="1:5" x14ac:dyDescent="0.25">
      <c r="A110" t="s">
        <v>19</v>
      </c>
      <c r="B110">
        <v>48</v>
      </c>
      <c r="D110" t="s">
        <v>13</v>
      </c>
      <c r="E110">
        <v>108</v>
      </c>
    </row>
    <row r="111" spans="1:5" x14ac:dyDescent="0.25">
      <c r="A111" t="s">
        <v>19</v>
      </c>
      <c r="B111">
        <v>2739</v>
      </c>
      <c r="D111" t="s">
        <v>13</v>
      </c>
      <c r="E111">
        <v>30</v>
      </c>
    </row>
    <row r="112" spans="1:5" x14ac:dyDescent="0.25">
      <c r="A112" t="s">
        <v>19</v>
      </c>
      <c r="B112">
        <v>3537</v>
      </c>
      <c r="D112" t="s">
        <v>13</v>
      </c>
      <c r="E112">
        <v>17</v>
      </c>
    </row>
    <row r="113" spans="1:5" x14ac:dyDescent="0.25">
      <c r="A113" t="s">
        <v>19</v>
      </c>
      <c r="B113">
        <v>2107</v>
      </c>
      <c r="D113" t="s">
        <v>13</v>
      </c>
      <c r="E113">
        <v>80</v>
      </c>
    </row>
    <row r="114" spans="1:5" x14ac:dyDescent="0.25">
      <c r="A114" t="s">
        <v>19</v>
      </c>
      <c r="B114">
        <v>3318</v>
      </c>
      <c r="D114" t="s">
        <v>13</v>
      </c>
      <c r="E114">
        <v>2468</v>
      </c>
    </row>
    <row r="115" spans="1:5" x14ac:dyDescent="0.25">
      <c r="A115" t="s">
        <v>19</v>
      </c>
      <c r="B115">
        <v>340</v>
      </c>
      <c r="D115" t="s">
        <v>13</v>
      </c>
      <c r="E115">
        <v>26</v>
      </c>
    </row>
    <row r="116" spans="1:5" x14ac:dyDescent="0.25">
      <c r="A116" t="s">
        <v>19</v>
      </c>
      <c r="B116">
        <v>1442</v>
      </c>
      <c r="D116" t="s">
        <v>13</v>
      </c>
      <c r="E116">
        <v>73</v>
      </c>
    </row>
    <row r="117" spans="1:5" x14ac:dyDescent="0.25">
      <c r="A117" t="s">
        <v>19</v>
      </c>
      <c r="B117">
        <v>126</v>
      </c>
      <c r="D117" t="s">
        <v>13</v>
      </c>
      <c r="E117">
        <v>128</v>
      </c>
    </row>
    <row r="118" spans="1:5" x14ac:dyDescent="0.25">
      <c r="A118" t="s">
        <v>19</v>
      </c>
      <c r="B118">
        <v>524</v>
      </c>
      <c r="D118" t="s">
        <v>13</v>
      </c>
      <c r="E118">
        <v>33</v>
      </c>
    </row>
    <row r="119" spans="1:5" x14ac:dyDescent="0.25">
      <c r="A119" t="s">
        <v>19</v>
      </c>
      <c r="B119">
        <v>1989</v>
      </c>
      <c r="D119" t="s">
        <v>13</v>
      </c>
      <c r="E119">
        <v>1072</v>
      </c>
    </row>
    <row r="120" spans="1:5" x14ac:dyDescent="0.25">
      <c r="A120" t="s">
        <v>19</v>
      </c>
      <c r="B120">
        <v>157</v>
      </c>
      <c r="D120" t="s">
        <v>13</v>
      </c>
      <c r="E120">
        <v>393</v>
      </c>
    </row>
    <row r="121" spans="1:5" x14ac:dyDescent="0.25">
      <c r="A121" t="s">
        <v>19</v>
      </c>
      <c r="B121">
        <v>4498</v>
      </c>
      <c r="D121" t="s">
        <v>13</v>
      </c>
      <c r="E121">
        <v>1257</v>
      </c>
    </row>
    <row r="122" spans="1:5" x14ac:dyDescent="0.25">
      <c r="A122" t="s">
        <v>19</v>
      </c>
      <c r="B122">
        <v>80</v>
      </c>
      <c r="D122" t="s">
        <v>13</v>
      </c>
      <c r="E122">
        <v>328</v>
      </c>
    </row>
    <row r="123" spans="1:5" x14ac:dyDescent="0.25">
      <c r="A123" t="s">
        <v>19</v>
      </c>
      <c r="B123">
        <v>43</v>
      </c>
      <c r="D123" t="s">
        <v>13</v>
      </c>
      <c r="E123">
        <v>147</v>
      </c>
    </row>
    <row r="124" spans="1:5" x14ac:dyDescent="0.25">
      <c r="A124" t="s">
        <v>19</v>
      </c>
      <c r="B124">
        <v>2053</v>
      </c>
      <c r="D124" t="s">
        <v>13</v>
      </c>
      <c r="E124">
        <v>830</v>
      </c>
    </row>
    <row r="125" spans="1:5" x14ac:dyDescent="0.25">
      <c r="A125" t="s">
        <v>19</v>
      </c>
      <c r="B125">
        <v>168</v>
      </c>
      <c r="D125" t="s">
        <v>13</v>
      </c>
      <c r="E125">
        <v>331</v>
      </c>
    </row>
    <row r="126" spans="1:5" x14ac:dyDescent="0.25">
      <c r="A126" t="s">
        <v>19</v>
      </c>
      <c r="B126">
        <v>4289</v>
      </c>
      <c r="D126" t="s">
        <v>13</v>
      </c>
      <c r="E126">
        <v>25</v>
      </c>
    </row>
    <row r="127" spans="1:5" x14ac:dyDescent="0.25">
      <c r="A127" t="s">
        <v>19</v>
      </c>
      <c r="B127">
        <v>165</v>
      </c>
      <c r="D127" t="s">
        <v>13</v>
      </c>
      <c r="E127">
        <v>3483</v>
      </c>
    </row>
    <row r="128" spans="1:5" x14ac:dyDescent="0.25">
      <c r="A128" t="s">
        <v>19</v>
      </c>
      <c r="B128">
        <v>1815</v>
      </c>
      <c r="D128" t="s">
        <v>13</v>
      </c>
      <c r="E128">
        <v>923</v>
      </c>
    </row>
    <row r="129" spans="1:5" x14ac:dyDescent="0.25">
      <c r="A129" t="s">
        <v>19</v>
      </c>
      <c r="B129">
        <v>397</v>
      </c>
      <c r="D129" t="s">
        <v>13</v>
      </c>
      <c r="E129">
        <v>1</v>
      </c>
    </row>
    <row r="130" spans="1:5" x14ac:dyDescent="0.25">
      <c r="A130" t="s">
        <v>19</v>
      </c>
      <c r="B130">
        <v>1539</v>
      </c>
      <c r="D130" t="s">
        <v>13</v>
      </c>
      <c r="E130">
        <v>33</v>
      </c>
    </row>
    <row r="131" spans="1:5" x14ac:dyDescent="0.25">
      <c r="A131" t="s">
        <v>19</v>
      </c>
      <c r="B131">
        <v>138</v>
      </c>
      <c r="D131" t="s">
        <v>13</v>
      </c>
      <c r="E131">
        <v>40</v>
      </c>
    </row>
    <row r="132" spans="1:5" x14ac:dyDescent="0.25">
      <c r="A132" t="s">
        <v>19</v>
      </c>
      <c r="B132">
        <v>3594</v>
      </c>
      <c r="D132" t="s">
        <v>13</v>
      </c>
      <c r="E132">
        <v>23</v>
      </c>
    </row>
    <row r="133" spans="1:5" x14ac:dyDescent="0.25">
      <c r="A133" t="s">
        <v>19</v>
      </c>
      <c r="B133">
        <v>5880</v>
      </c>
      <c r="D133" t="s">
        <v>13</v>
      </c>
      <c r="E133">
        <v>75</v>
      </c>
    </row>
    <row r="134" spans="1:5" x14ac:dyDescent="0.25">
      <c r="A134" t="s">
        <v>19</v>
      </c>
      <c r="B134">
        <v>112</v>
      </c>
      <c r="D134" t="s">
        <v>13</v>
      </c>
      <c r="E134">
        <v>2176</v>
      </c>
    </row>
    <row r="135" spans="1:5" x14ac:dyDescent="0.25">
      <c r="A135" t="s">
        <v>19</v>
      </c>
      <c r="B135">
        <v>943</v>
      </c>
      <c r="D135" t="s">
        <v>13</v>
      </c>
      <c r="E135">
        <v>441</v>
      </c>
    </row>
    <row r="136" spans="1:5" x14ac:dyDescent="0.25">
      <c r="A136" t="s">
        <v>19</v>
      </c>
      <c r="B136">
        <v>2468</v>
      </c>
      <c r="D136" t="s">
        <v>13</v>
      </c>
      <c r="E136">
        <v>25</v>
      </c>
    </row>
    <row r="137" spans="1:5" x14ac:dyDescent="0.25">
      <c r="A137" t="s">
        <v>19</v>
      </c>
      <c r="B137">
        <v>2551</v>
      </c>
      <c r="D137" t="s">
        <v>13</v>
      </c>
      <c r="E137">
        <v>127</v>
      </c>
    </row>
    <row r="138" spans="1:5" x14ac:dyDescent="0.25">
      <c r="A138" t="s">
        <v>19</v>
      </c>
      <c r="B138">
        <v>101</v>
      </c>
      <c r="D138" t="s">
        <v>13</v>
      </c>
      <c r="E138">
        <v>355</v>
      </c>
    </row>
    <row r="139" spans="1:5" x14ac:dyDescent="0.25">
      <c r="A139" t="s">
        <v>19</v>
      </c>
      <c r="B139">
        <v>92</v>
      </c>
      <c r="D139" t="s">
        <v>13</v>
      </c>
      <c r="E139">
        <v>44</v>
      </c>
    </row>
    <row r="140" spans="1:5" x14ac:dyDescent="0.25">
      <c r="A140" t="s">
        <v>19</v>
      </c>
      <c r="B140">
        <v>62</v>
      </c>
      <c r="D140" t="s">
        <v>13</v>
      </c>
      <c r="E140">
        <v>67</v>
      </c>
    </row>
    <row r="141" spans="1:5" x14ac:dyDescent="0.25">
      <c r="A141" t="s">
        <v>19</v>
      </c>
      <c r="B141">
        <v>149</v>
      </c>
      <c r="D141" t="s">
        <v>13</v>
      </c>
      <c r="E141">
        <v>1068</v>
      </c>
    </row>
    <row r="142" spans="1:5" x14ac:dyDescent="0.25">
      <c r="A142" t="s">
        <v>19</v>
      </c>
      <c r="B142">
        <v>329</v>
      </c>
      <c r="D142" t="s">
        <v>13</v>
      </c>
      <c r="E142">
        <v>424</v>
      </c>
    </row>
    <row r="143" spans="1:5" x14ac:dyDescent="0.25">
      <c r="A143" t="s">
        <v>19</v>
      </c>
      <c r="B143">
        <v>97</v>
      </c>
      <c r="D143" t="s">
        <v>13</v>
      </c>
      <c r="E143">
        <v>151</v>
      </c>
    </row>
    <row r="144" spans="1:5" x14ac:dyDescent="0.25">
      <c r="A144" t="s">
        <v>19</v>
      </c>
      <c r="B144">
        <v>1784</v>
      </c>
      <c r="D144" t="s">
        <v>13</v>
      </c>
      <c r="E144">
        <v>1608</v>
      </c>
    </row>
    <row r="145" spans="1:5" x14ac:dyDescent="0.25">
      <c r="A145" t="s">
        <v>19</v>
      </c>
      <c r="B145">
        <v>1684</v>
      </c>
      <c r="D145" t="s">
        <v>13</v>
      </c>
      <c r="E145">
        <v>941</v>
      </c>
    </row>
    <row r="146" spans="1:5" x14ac:dyDescent="0.25">
      <c r="A146" t="s">
        <v>19</v>
      </c>
      <c r="B146">
        <v>250</v>
      </c>
      <c r="D146" t="s">
        <v>13</v>
      </c>
      <c r="E146">
        <v>1</v>
      </c>
    </row>
    <row r="147" spans="1:5" x14ac:dyDescent="0.25">
      <c r="A147" t="s">
        <v>19</v>
      </c>
      <c r="B147">
        <v>238</v>
      </c>
      <c r="D147" t="s">
        <v>13</v>
      </c>
      <c r="E147">
        <v>40</v>
      </c>
    </row>
    <row r="148" spans="1:5" x14ac:dyDescent="0.25">
      <c r="A148" t="s">
        <v>19</v>
      </c>
      <c r="B148">
        <v>53</v>
      </c>
      <c r="D148" t="s">
        <v>13</v>
      </c>
      <c r="E148">
        <v>3015</v>
      </c>
    </row>
    <row r="149" spans="1:5" x14ac:dyDescent="0.25">
      <c r="A149" t="s">
        <v>19</v>
      </c>
      <c r="B149">
        <v>214</v>
      </c>
      <c r="D149" t="s">
        <v>13</v>
      </c>
      <c r="E149">
        <v>435</v>
      </c>
    </row>
    <row r="150" spans="1:5" x14ac:dyDescent="0.25">
      <c r="A150" t="s">
        <v>19</v>
      </c>
      <c r="B150">
        <v>222</v>
      </c>
      <c r="D150" t="s">
        <v>13</v>
      </c>
      <c r="E150">
        <v>714</v>
      </c>
    </row>
    <row r="151" spans="1:5" x14ac:dyDescent="0.25">
      <c r="A151" t="s">
        <v>19</v>
      </c>
      <c r="B151">
        <v>1884</v>
      </c>
      <c r="D151" t="s">
        <v>13</v>
      </c>
      <c r="E151">
        <v>5497</v>
      </c>
    </row>
    <row r="152" spans="1:5" x14ac:dyDescent="0.25">
      <c r="A152" t="s">
        <v>19</v>
      </c>
      <c r="B152">
        <v>218</v>
      </c>
      <c r="D152" t="s">
        <v>13</v>
      </c>
      <c r="E152">
        <v>418</v>
      </c>
    </row>
    <row r="153" spans="1:5" x14ac:dyDescent="0.25">
      <c r="A153" t="s">
        <v>19</v>
      </c>
      <c r="B153">
        <v>6465</v>
      </c>
      <c r="D153" t="s">
        <v>13</v>
      </c>
      <c r="E153">
        <v>1439</v>
      </c>
    </row>
    <row r="154" spans="1:5" x14ac:dyDescent="0.25">
      <c r="A154" t="s">
        <v>19</v>
      </c>
      <c r="B154">
        <v>59</v>
      </c>
      <c r="D154" t="s">
        <v>13</v>
      </c>
      <c r="E154">
        <v>15</v>
      </c>
    </row>
    <row r="155" spans="1:5" x14ac:dyDescent="0.25">
      <c r="A155" t="s">
        <v>19</v>
      </c>
      <c r="B155">
        <v>88</v>
      </c>
      <c r="D155" t="s">
        <v>13</v>
      </c>
      <c r="E155">
        <v>1999</v>
      </c>
    </row>
    <row r="156" spans="1:5" x14ac:dyDescent="0.25">
      <c r="A156" t="s">
        <v>19</v>
      </c>
      <c r="B156">
        <v>1697</v>
      </c>
      <c r="D156" t="s">
        <v>13</v>
      </c>
      <c r="E156">
        <v>118</v>
      </c>
    </row>
    <row r="157" spans="1:5" x14ac:dyDescent="0.25">
      <c r="A157" t="s">
        <v>19</v>
      </c>
      <c r="B157">
        <v>92</v>
      </c>
      <c r="D157" t="s">
        <v>13</v>
      </c>
      <c r="E157">
        <v>162</v>
      </c>
    </row>
    <row r="158" spans="1:5" x14ac:dyDescent="0.25">
      <c r="A158" t="s">
        <v>19</v>
      </c>
      <c r="B158">
        <v>186</v>
      </c>
      <c r="D158" t="s">
        <v>13</v>
      </c>
      <c r="E158">
        <v>83</v>
      </c>
    </row>
    <row r="159" spans="1:5" x14ac:dyDescent="0.25">
      <c r="A159" t="s">
        <v>19</v>
      </c>
      <c r="B159">
        <v>138</v>
      </c>
      <c r="D159" t="s">
        <v>13</v>
      </c>
      <c r="E159">
        <v>747</v>
      </c>
    </row>
    <row r="160" spans="1:5" x14ac:dyDescent="0.25">
      <c r="A160" t="s">
        <v>19</v>
      </c>
      <c r="B160">
        <v>261</v>
      </c>
      <c r="D160" t="s">
        <v>13</v>
      </c>
      <c r="E160">
        <v>84</v>
      </c>
    </row>
    <row r="161" spans="1:5" x14ac:dyDescent="0.25">
      <c r="A161" t="s">
        <v>19</v>
      </c>
      <c r="B161">
        <v>107</v>
      </c>
      <c r="D161" t="s">
        <v>13</v>
      </c>
      <c r="E161">
        <v>91</v>
      </c>
    </row>
    <row r="162" spans="1:5" x14ac:dyDescent="0.25">
      <c r="A162" t="s">
        <v>19</v>
      </c>
      <c r="B162">
        <v>199</v>
      </c>
      <c r="D162" t="s">
        <v>13</v>
      </c>
      <c r="E162">
        <v>792</v>
      </c>
    </row>
    <row r="163" spans="1:5" x14ac:dyDescent="0.25">
      <c r="A163" t="s">
        <v>19</v>
      </c>
      <c r="B163">
        <v>5512</v>
      </c>
      <c r="D163" t="s">
        <v>13</v>
      </c>
      <c r="E163">
        <v>32</v>
      </c>
    </row>
    <row r="164" spans="1:5" x14ac:dyDescent="0.25">
      <c r="A164" t="s">
        <v>19</v>
      </c>
      <c r="B164">
        <v>86</v>
      </c>
      <c r="D164" t="s">
        <v>13</v>
      </c>
      <c r="E164">
        <v>186</v>
      </c>
    </row>
    <row r="165" spans="1:5" x14ac:dyDescent="0.25">
      <c r="A165" t="s">
        <v>19</v>
      </c>
      <c r="B165">
        <v>2768</v>
      </c>
      <c r="D165" t="s">
        <v>13</v>
      </c>
      <c r="E165">
        <v>605</v>
      </c>
    </row>
    <row r="166" spans="1:5" x14ac:dyDescent="0.25">
      <c r="A166" t="s">
        <v>19</v>
      </c>
      <c r="B166">
        <v>48</v>
      </c>
      <c r="D166" t="s">
        <v>13</v>
      </c>
      <c r="E166">
        <v>1</v>
      </c>
    </row>
    <row r="167" spans="1:5" x14ac:dyDescent="0.25">
      <c r="A167" t="s">
        <v>19</v>
      </c>
      <c r="B167">
        <v>87</v>
      </c>
      <c r="D167" t="s">
        <v>13</v>
      </c>
      <c r="E167">
        <v>31</v>
      </c>
    </row>
    <row r="168" spans="1:5" x14ac:dyDescent="0.25">
      <c r="A168" t="s">
        <v>19</v>
      </c>
      <c r="B168">
        <v>1894</v>
      </c>
      <c r="D168" t="s">
        <v>13</v>
      </c>
      <c r="E168">
        <v>1181</v>
      </c>
    </row>
    <row r="169" spans="1:5" x14ac:dyDescent="0.25">
      <c r="A169" t="s">
        <v>19</v>
      </c>
      <c r="B169">
        <v>282</v>
      </c>
      <c r="D169" t="s">
        <v>13</v>
      </c>
      <c r="E169">
        <v>39</v>
      </c>
    </row>
    <row r="170" spans="1:5" x14ac:dyDescent="0.25">
      <c r="A170" t="s">
        <v>19</v>
      </c>
      <c r="B170">
        <v>116</v>
      </c>
      <c r="D170" t="s">
        <v>13</v>
      </c>
      <c r="E170">
        <v>46</v>
      </c>
    </row>
    <row r="171" spans="1:5" x14ac:dyDescent="0.25">
      <c r="A171" t="s">
        <v>19</v>
      </c>
      <c r="B171">
        <v>83</v>
      </c>
      <c r="D171" t="s">
        <v>13</v>
      </c>
      <c r="E171">
        <v>105</v>
      </c>
    </row>
    <row r="172" spans="1:5" x14ac:dyDescent="0.25">
      <c r="A172" t="s">
        <v>19</v>
      </c>
      <c r="B172">
        <v>91</v>
      </c>
      <c r="D172" t="s">
        <v>13</v>
      </c>
      <c r="E172">
        <v>535</v>
      </c>
    </row>
    <row r="173" spans="1:5" x14ac:dyDescent="0.25">
      <c r="A173" t="s">
        <v>19</v>
      </c>
      <c r="B173">
        <v>546</v>
      </c>
      <c r="D173" t="s">
        <v>13</v>
      </c>
      <c r="E173">
        <v>16</v>
      </c>
    </row>
    <row r="174" spans="1:5" x14ac:dyDescent="0.25">
      <c r="A174" t="s">
        <v>19</v>
      </c>
      <c r="B174">
        <v>393</v>
      </c>
      <c r="D174" t="s">
        <v>13</v>
      </c>
      <c r="E174">
        <v>575</v>
      </c>
    </row>
    <row r="175" spans="1:5" x14ac:dyDescent="0.25">
      <c r="A175" t="s">
        <v>19</v>
      </c>
      <c r="B175">
        <v>133</v>
      </c>
      <c r="D175" t="s">
        <v>13</v>
      </c>
      <c r="E175">
        <v>1120</v>
      </c>
    </row>
    <row r="176" spans="1:5" x14ac:dyDescent="0.25">
      <c r="A176" t="s">
        <v>19</v>
      </c>
      <c r="B176">
        <v>254</v>
      </c>
      <c r="D176" t="s">
        <v>13</v>
      </c>
      <c r="E176">
        <v>113</v>
      </c>
    </row>
    <row r="177" spans="1:5" x14ac:dyDescent="0.25">
      <c r="A177" t="s">
        <v>19</v>
      </c>
      <c r="B177">
        <v>176</v>
      </c>
      <c r="D177" t="s">
        <v>13</v>
      </c>
      <c r="E177">
        <v>1538</v>
      </c>
    </row>
    <row r="178" spans="1:5" x14ac:dyDescent="0.25">
      <c r="A178" t="s">
        <v>19</v>
      </c>
      <c r="B178">
        <v>337</v>
      </c>
      <c r="D178" t="s">
        <v>13</v>
      </c>
      <c r="E178">
        <v>9</v>
      </c>
    </row>
    <row r="179" spans="1:5" x14ac:dyDescent="0.25">
      <c r="A179" t="s">
        <v>19</v>
      </c>
      <c r="B179">
        <v>107</v>
      </c>
      <c r="D179" t="s">
        <v>13</v>
      </c>
      <c r="E179">
        <v>554</v>
      </c>
    </row>
    <row r="180" spans="1:5" x14ac:dyDescent="0.25">
      <c r="A180" t="s">
        <v>19</v>
      </c>
      <c r="B180">
        <v>183</v>
      </c>
      <c r="D180" t="s">
        <v>13</v>
      </c>
      <c r="E180">
        <v>648</v>
      </c>
    </row>
    <row r="181" spans="1:5" x14ac:dyDescent="0.25">
      <c r="A181" t="s">
        <v>19</v>
      </c>
      <c r="B181">
        <v>72</v>
      </c>
      <c r="D181" t="s">
        <v>13</v>
      </c>
      <c r="E181">
        <v>21</v>
      </c>
    </row>
    <row r="182" spans="1:5" x14ac:dyDescent="0.25">
      <c r="A182" t="s">
        <v>19</v>
      </c>
      <c r="B182">
        <v>295</v>
      </c>
      <c r="D182" t="s">
        <v>13</v>
      </c>
      <c r="E182">
        <v>54</v>
      </c>
    </row>
    <row r="183" spans="1:5" x14ac:dyDescent="0.25">
      <c r="A183" t="s">
        <v>19</v>
      </c>
      <c r="B183">
        <v>142</v>
      </c>
      <c r="D183" t="s">
        <v>13</v>
      </c>
      <c r="E183">
        <v>120</v>
      </c>
    </row>
    <row r="184" spans="1:5" x14ac:dyDescent="0.25">
      <c r="A184" t="s">
        <v>19</v>
      </c>
      <c r="B184">
        <v>85</v>
      </c>
      <c r="D184" t="s">
        <v>13</v>
      </c>
      <c r="E184">
        <v>579</v>
      </c>
    </row>
    <row r="185" spans="1:5" x14ac:dyDescent="0.25">
      <c r="A185" t="s">
        <v>19</v>
      </c>
      <c r="B185">
        <v>659</v>
      </c>
      <c r="D185" t="s">
        <v>13</v>
      </c>
      <c r="E185">
        <v>2072</v>
      </c>
    </row>
    <row r="186" spans="1:5" x14ac:dyDescent="0.25">
      <c r="A186" t="s">
        <v>19</v>
      </c>
      <c r="B186">
        <v>121</v>
      </c>
      <c r="D186" t="s">
        <v>13</v>
      </c>
      <c r="E186">
        <v>0</v>
      </c>
    </row>
    <row r="187" spans="1:5" x14ac:dyDescent="0.25">
      <c r="A187" t="s">
        <v>19</v>
      </c>
      <c r="B187">
        <v>3742</v>
      </c>
      <c r="D187" t="s">
        <v>13</v>
      </c>
      <c r="E187">
        <v>1796</v>
      </c>
    </row>
    <row r="188" spans="1:5" x14ac:dyDescent="0.25">
      <c r="A188" t="s">
        <v>19</v>
      </c>
      <c r="B188">
        <v>223</v>
      </c>
      <c r="D188" t="s">
        <v>13</v>
      </c>
      <c r="E188">
        <v>62</v>
      </c>
    </row>
    <row r="189" spans="1:5" x14ac:dyDescent="0.25">
      <c r="A189" t="s">
        <v>19</v>
      </c>
      <c r="B189">
        <v>133</v>
      </c>
      <c r="D189" t="s">
        <v>13</v>
      </c>
      <c r="E189">
        <v>347</v>
      </c>
    </row>
    <row r="190" spans="1:5" x14ac:dyDescent="0.25">
      <c r="A190" t="s">
        <v>19</v>
      </c>
      <c r="B190">
        <v>5168</v>
      </c>
      <c r="D190" t="s">
        <v>13</v>
      </c>
      <c r="E190">
        <v>19</v>
      </c>
    </row>
    <row r="191" spans="1:5" x14ac:dyDescent="0.25">
      <c r="A191" t="s">
        <v>19</v>
      </c>
      <c r="B191">
        <v>307</v>
      </c>
      <c r="D191" t="s">
        <v>13</v>
      </c>
      <c r="E191">
        <v>1258</v>
      </c>
    </row>
    <row r="192" spans="1:5" x14ac:dyDescent="0.25">
      <c r="A192" t="s">
        <v>19</v>
      </c>
      <c r="B192">
        <v>2441</v>
      </c>
      <c r="D192" t="s">
        <v>13</v>
      </c>
      <c r="E192">
        <v>362</v>
      </c>
    </row>
    <row r="193" spans="1:5" x14ac:dyDescent="0.25">
      <c r="A193" t="s">
        <v>19</v>
      </c>
      <c r="B193">
        <v>1385</v>
      </c>
      <c r="D193" t="s">
        <v>13</v>
      </c>
      <c r="E193">
        <v>133</v>
      </c>
    </row>
    <row r="194" spans="1:5" x14ac:dyDescent="0.25">
      <c r="A194" t="s">
        <v>19</v>
      </c>
      <c r="B194">
        <v>190</v>
      </c>
      <c r="D194" t="s">
        <v>13</v>
      </c>
      <c r="E194">
        <v>846</v>
      </c>
    </row>
    <row r="195" spans="1:5" x14ac:dyDescent="0.25">
      <c r="A195" t="s">
        <v>19</v>
      </c>
      <c r="B195">
        <v>470</v>
      </c>
      <c r="D195" t="s">
        <v>13</v>
      </c>
      <c r="E195">
        <v>10</v>
      </c>
    </row>
    <row r="196" spans="1:5" x14ac:dyDescent="0.25">
      <c r="A196" t="s">
        <v>19</v>
      </c>
      <c r="B196">
        <v>253</v>
      </c>
      <c r="D196" t="s">
        <v>13</v>
      </c>
      <c r="E196">
        <v>191</v>
      </c>
    </row>
    <row r="197" spans="1:5" x14ac:dyDescent="0.25">
      <c r="A197" t="s">
        <v>19</v>
      </c>
      <c r="B197">
        <v>1113</v>
      </c>
      <c r="D197" t="s">
        <v>13</v>
      </c>
      <c r="E197">
        <v>1979</v>
      </c>
    </row>
    <row r="198" spans="1:5" x14ac:dyDescent="0.25">
      <c r="A198" t="s">
        <v>19</v>
      </c>
      <c r="B198">
        <v>2283</v>
      </c>
      <c r="D198" t="s">
        <v>13</v>
      </c>
      <c r="E198">
        <v>63</v>
      </c>
    </row>
    <row r="199" spans="1:5" x14ac:dyDescent="0.25">
      <c r="A199" t="s">
        <v>19</v>
      </c>
      <c r="B199">
        <v>1095</v>
      </c>
      <c r="D199" t="s">
        <v>13</v>
      </c>
      <c r="E199">
        <v>6080</v>
      </c>
    </row>
    <row r="200" spans="1:5" x14ac:dyDescent="0.25">
      <c r="A200" t="s">
        <v>19</v>
      </c>
      <c r="B200">
        <v>1690</v>
      </c>
      <c r="D200" t="s">
        <v>13</v>
      </c>
      <c r="E200">
        <v>80</v>
      </c>
    </row>
    <row r="201" spans="1:5" x14ac:dyDescent="0.25">
      <c r="A201" t="s">
        <v>19</v>
      </c>
      <c r="B201">
        <v>191</v>
      </c>
      <c r="D201" t="s">
        <v>13</v>
      </c>
      <c r="E201">
        <v>9</v>
      </c>
    </row>
    <row r="202" spans="1:5" x14ac:dyDescent="0.25">
      <c r="A202" t="s">
        <v>19</v>
      </c>
      <c r="B202">
        <v>2013</v>
      </c>
      <c r="D202" t="s">
        <v>13</v>
      </c>
      <c r="E202">
        <v>1784</v>
      </c>
    </row>
    <row r="203" spans="1:5" x14ac:dyDescent="0.25">
      <c r="A203" t="s">
        <v>19</v>
      </c>
      <c r="B203">
        <v>1703</v>
      </c>
      <c r="D203" t="s">
        <v>13</v>
      </c>
      <c r="E203">
        <v>243</v>
      </c>
    </row>
    <row r="204" spans="1:5" x14ac:dyDescent="0.25">
      <c r="A204" t="s">
        <v>19</v>
      </c>
      <c r="B204">
        <v>80</v>
      </c>
      <c r="D204" t="s">
        <v>13</v>
      </c>
      <c r="E204">
        <v>1296</v>
      </c>
    </row>
    <row r="205" spans="1:5" x14ac:dyDescent="0.25">
      <c r="A205" t="s">
        <v>19</v>
      </c>
      <c r="B205">
        <v>41</v>
      </c>
      <c r="D205" t="s">
        <v>13</v>
      </c>
      <c r="E205">
        <v>77</v>
      </c>
    </row>
    <row r="206" spans="1:5" x14ac:dyDescent="0.25">
      <c r="A206" t="s">
        <v>19</v>
      </c>
      <c r="B206">
        <v>187</v>
      </c>
      <c r="D206" t="s">
        <v>13</v>
      </c>
      <c r="E206">
        <v>395</v>
      </c>
    </row>
    <row r="207" spans="1:5" x14ac:dyDescent="0.25">
      <c r="A207" t="s">
        <v>19</v>
      </c>
      <c r="B207">
        <v>2875</v>
      </c>
      <c r="D207" t="s">
        <v>13</v>
      </c>
      <c r="E207">
        <v>49</v>
      </c>
    </row>
    <row r="208" spans="1:5" x14ac:dyDescent="0.25">
      <c r="A208" t="s">
        <v>19</v>
      </c>
      <c r="B208">
        <v>88</v>
      </c>
      <c r="D208" t="s">
        <v>13</v>
      </c>
      <c r="E208">
        <v>180</v>
      </c>
    </row>
    <row r="209" spans="1:5" x14ac:dyDescent="0.25">
      <c r="A209" t="s">
        <v>19</v>
      </c>
      <c r="B209">
        <v>191</v>
      </c>
      <c r="D209" t="s">
        <v>13</v>
      </c>
      <c r="E209">
        <v>2690</v>
      </c>
    </row>
    <row r="210" spans="1:5" x14ac:dyDescent="0.25">
      <c r="A210" t="s">
        <v>19</v>
      </c>
      <c r="B210">
        <v>139</v>
      </c>
      <c r="D210" t="s">
        <v>13</v>
      </c>
      <c r="E210">
        <v>2779</v>
      </c>
    </row>
    <row r="211" spans="1:5" x14ac:dyDescent="0.25">
      <c r="A211" t="s">
        <v>19</v>
      </c>
      <c r="B211">
        <v>186</v>
      </c>
      <c r="D211" t="s">
        <v>13</v>
      </c>
      <c r="E211">
        <v>92</v>
      </c>
    </row>
    <row r="212" spans="1:5" x14ac:dyDescent="0.25">
      <c r="A212" t="s">
        <v>19</v>
      </c>
      <c r="B212">
        <v>112</v>
      </c>
      <c r="D212" t="s">
        <v>13</v>
      </c>
      <c r="E212">
        <v>1028</v>
      </c>
    </row>
    <row r="213" spans="1:5" x14ac:dyDescent="0.25">
      <c r="A213" t="s">
        <v>19</v>
      </c>
      <c r="B213">
        <v>101</v>
      </c>
      <c r="D213" t="s">
        <v>13</v>
      </c>
      <c r="E213">
        <v>26</v>
      </c>
    </row>
    <row r="214" spans="1:5" x14ac:dyDescent="0.25">
      <c r="A214" t="s">
        <v>19</v>
      </c>
      <c r="B214">
        <v>206</v>
      </c>
      <c r="D214" t="s">
        <v>13</v>
      </c>
      <c r="E214">
        <v>1790</v>
      </c>
    </row>
    <row r="215" spans="1:5" x14ac:dyDescent="0.25">
      <c r="A215" t="s">
        <v>19</v>
      </c>
      <c r="B215">
        <v>154</v>
      </c>
      <c r="D215" t="s">
        <v>13</v>
      </c>
      <c r="E215">
        <v>37</v>
      </c>
    </row>
    <row r="216" spans="1:5" x14ac:dyDescent="0.25">
      <c r="A216" t="s">
        <v>19</v>
      </c>
      <c r="B216">
        <v>5966</v>
      </c>
      <c r="D216" t="s">
        <v>13</v>
      </c>
      <c r="E216">
        <v>35</v>
      </c>
    </row>
    <row r="217" spans="1:5" x14ac:dyDescent="0.25">
      <c r="A217" t="s">
        <v>19</v>
      </c>
      <c r="B217">
        <v>169</v>
      </c>
      <c r="D217" t="s">
        <v>13</v>
      </c>
      <c r="E217">
        <v>558</v>
      </c>
    </row>
    <row r="218" spans="1:5" x14ac:dyDescent="0.25">
      <c r="A218" t="s">
        <v>19</v>
      </c>
      <c r="B218">
        <v>2106</v>
      </c>
      <c r="D218" t="s">
        <v>13</v>
      </c>
      <c r="E218">
        <v>64</v>
      </c>
    </row>
    <row r="219" spans="1:5" x14ac:dyDescent="0.25">
      <c r="A219" t="s">
        <v>19</v>
      </c>
      <c r="B219">
        <v>131</v>
      </c>
      <c r="D219" t="s">
        <v>13</v>
      </c>
      <c r="E219">
        <v>245</v>
      </c>
    </row>
    <row r="220" spans="1:5" x14ac:dyDescent="0.25">
      <c r="A220" t="s">
        <v>19</v>
      </c>
      <c r="B220">
        <v>84</v>
      </c>
      <c r="D220" t="s">
        <v>13</v>
      </c>
      <c r="E220">
        <v>71</v>
      </c>
    </row>
    <row r="221" spans="1:5" x14ac:dyDescent="0.25">
      <c r="A221" t="s">
        <v>19</v>
      </c>
      <c r="B221">
        <v>155</v>
      </c>
      <c r="D221" t="s">
        <v>13</v>
      </c>
      <c r="E221">
        <v>42</v>
      </c>
    </row>
    <row r="222" spans="1:5" x14ac:dyDescent="0.25">
      <c r="A222" t="s">
        <v>19</v>
      </c>
      <c r="B222">
        <v>189</v>
      </c>
      <c r="D222" t="s">
        <v>13</v>
      </c>
      <c r="E222">
        <v>156</v>
      </c>
    </row>
    <row r="223" spans="1:5" x14ac:dyDescent="0.25">
      <c r="A223" t="s">
        <v>19</v>
      </c>
      <c r="B223">
        <v>4799</v>
      </c>
      <c r="D223" t="s">
        <v>13</v>
      </c>
      <c r="E223">
        <v>1368</v>
      </c>
    </row>
    <row r="224" spans="1:5" x14ac:dyDescent="0.25">
      <c r="A224" t="s">
        <v>19</v>
      </c>
      <c r="B224">
        <v>1137</v>
      </c>
      <c r="D224" t="s">
        <v>13</v>
      </c>
      <c r="E224">
        <v>102</v>
      </c>
    </row>
    <row r="225" spans="1:5" x14ac:dyDescent="0.25">
      <c r="A225" t="s">
        <v>19</v>
      </c>
      <c r="B225">
        <v>1152</v>
      </c>
      <c r="D225" t="s">
        <v>13</v>
      </c>
      <c r="E225">
        <v>86</v>
      </c>
    </row>
    <row r="226" spans="1:5" x14ac:dyDescent="0.25">
      <c r="A226" t="s">
        <v>19</v>
      </c>
      <c r="B226">
        <v>50</v>
      </c>
      <c r="D226" t="s">
        <v>13</v>
      </c>
      <c r="E226">
        <v>253</v>
      </c>
    </row>
    <row r="227" spans="1:5" x14ac:dyDescent="0.25">
      <c r="A227" t="s">
        <v>19</v>
      </c>
      <c r="B227">
        <v>3059</v>
      </c>
      <c r="D227" t="s">
        <v>13</v>
      </c>
      <c r="E227">
        <v>157</v>
      </c>
    </row>
    <row r="228" spans="1:5" x14ac:dyDescent="0.25">
      <c r="A228" t="s">
        <v>19</v>
      </c>
      <c r="B228">
        <v>34</v>
      </c>
      <c r="D228" t="s">
        <v>13</v>
      </c>
      <c r="E228">
        <v>183</v>
      </c>
    </row>
    <row r="229" spans="1:5" x14ac:dyDescent="0.25">
      <c r="A229" t="s">
        <v>19</v>
      </c>
      <c r="B229">
        <v>220</v>
      </c>
      <c r="D229" t="s">
        <v>13</v>
      </c>
      <c r="E229">
        <v>82</v>
      </c>
    </row>
    <row r="230" spans="1:5" x14ac:dyDescent="0.25">
      <c r="A230" t="s">
        <v>19</v>
      </c>
      <c r="B230">
        <v>1604</v>
      </c>
      <c r="D230" t="s">
        <v>13</v>
      </c>
      <c r="E230">
        <v>1</v>
      </c>
    </row>
    <row r="231" spans="1:5" x14ac:dyDescent="0.25">
      <c r="A231" t="s">
        <v>19</v>
      </c>
      <c r="B231">
        <v>454</v>
      </c>
      <c r="D231" t="s">
        <v>13</v>
      </c>
      <c r="E231">
        <v>1198</v>
      </c>
    </row>
    <row r="232" spans="1:5" x14ac:dyDescent="0.25">
      <c r="A232" t="s">
        <v>19</v>
      </c>
      <c r="B232">
        <v>123</v>
      </c>
      <c r="D232" t="s">
        <v>13</v>
      </c>
      <c r="E232">
        <v>648</v>
      </c>
    </row>
    <row r="233" spans="1:5" x14ac:dyDescent="0.25">
      <c r="A233" t="s">
        <v>19</v>
      </c>
      <c r="B233">
        <v>299</v>
      </c>
      <c r="D233" t="s">
        <v>13</v>
      </c>
      <c r="E233">
        <v>64</v>
      </c>
    </row>
    <row r="234" spans="1:5" x14ac:dyDescent="0.25">
      <c r="A234" t="s">
        <v>19</v>
      </c>
      <c r="B234">
        <v>2237</v>
      </c>
      <c r="D234" t="s">
        <v>13</v>
      </c>
      <c r="E234">
        <v>62</v>
      </c>
    </row>
    <row r="235" spans="1:5" x14ac:dyDescent="0.25">
      <c r="A235" t="s">
        <v>19</v>
      </c>
      <c r="B235">
        <v>645</v>
      </c>
      <c r="D235" t="s">
        <v>13</v>
      </c>
      <c r="E235">
        <v>750</v>
      </c>
    </row>
    <row r="236" spans="1:5" x14ac:dyDescent="0.25">
      <c r="A236" t="s">
        <v>19</v>
      </c>
      <c r="B236">
        <v>484</v>
      </c>
      <c r="D236" t="s">
        <v>13</v>
      </c>
      <c r="E236">
        <v>105</v>
      </c>
    </row>
    <row r="237" spans="1:5" x14ac:dyDescent="0.25">
      <c r="A237" t="s">
        <v>19</v>
      </c>
      <c r="B237">
        <v>154</v>
      </c>
      <c r="D237" t="s">
        <v>13</v>
      </c>
      <c r="E237">
        <v>2604</v>
      </c>
    </row>
    <row r="238" spans="1:5" x14ac:dyDescent="0.25">
      <c r="A238" t="s">
        <v>19</v>
      </c>
      <c r="B238">
        <v>82</v>
      </c>
      <c r="D238" t="s">
        <v>13</v>
      </c>
      <c r="E238">
        <v>65</v>
      </c>
    </row>
    <row r="239" spans="1:5" x14ac:dyDescent="0.25">
      <c r="A239" t="s">
        <v>19</v>
      </c>
      <c r="B239">
        <v>134</v>
      </c>
      <c r="D239" t="s">
        <v>13</v>
      </c>
      <c r="E239">
        <v>94</v>
      </c>
    </row>
    <row r="240" spans="1:5" x14ac:dyDescent="0.25">
      <c r="A240" t="s">
        <v>19</v>
      </c>
      <c r="B240">
        <v>5203</v>
      </c>
      <c r="D240" t="s">
        <v>13</v>
      </c>
      <c r="E240">
        <v>257</v>
      </c>
    </row>
    <row r="241" spans="1:5" x14ac:dyDescent="0.25">
      <c r="A241" t="s">
        <v>19</v>
      </c>
      <c r="B241">
        <v>94</v>
      </c>
      <c r="D241" t="s">
        <v>13</v>
      </c>
      <c r="E241">
        <v>2928</v>
      </c>
    </row>
    <row r="242" spans="1:5" x14ac:dyDescent="0.25">
      <c r="A242" t="s">
        <v>19</v>
      </c>
      <c r="B242">
        <v>205</v>
      </c>
      <c r="D242" t="s">
        <v>13</v>
      </c>
      <c r="E242">
        <v>4697</v>
      </c>
    </row>
    <row r="243" spans="1:5" x14ac:dyDescent="0.25">
      <c r="A243" t="s">
        <v>19</v>
      </c>
      <c r="B243">
        <v>92</v>
      </c>
      <c r="D243" t="s">
        <v>13</v>
      </c>
      <c r="E243">
        <v>2915</v>
      </c>
    </row>
    <row r="244" spans="1:5" x14ac:dyDescent="0.25">
      <c r="A244" t="s">
        <v>19</v>
      </c>
      <c r="B244">
        <v>219</v>
      </c>
      <c r="D244" t="s">
        <v>13</v>
      </c>
      <c r="E244">
        <v>18</v>
      </c>
    </row>
    <row r="245" spans="1:5" x14ac:dyDescent="0.25">
      <c r="A245" t="s">
        <v>19</v>
      </c>
      <c r="B245">
        <v>2526</v>
      </c>
      <c r="D245" t="s">
        <v>13</v>
      </c>
      <c r="E245">
        <v>602</v>
      </c>
    </row>
    <row r="246" spans="1:5" x14ac:dyDescent="0.25">
      <c r="A246" t="s">
        <v>19</v>
      </c>
      <c r="B246">
        <v>94</v>
      </c>
      <c r="D246" t="s">
        <v>13</v>
      </c>
      <c r="E246">
        <v>1</v>
      </c>
    </row>
    <row r="247" spans="1:5" x14ac:dyDescent="0.25">
      <c r="A247" t="s">
        <v>19</v>
      </c>
      <c r="B247">
        <v>1713</v>
      </c>
      <c r="D247" t="s">
        <v>13</v>
      </c>
      <c r="E247">
        <v>3868</v>
      </c>
    </row>
    <row r="248" spans="1:5" x14ac:dyDescent="0.25">
      <c r="A248" t="s">
        <v>19</v>
      </c>
      <c r="B248">
        <v>249</v>
      </c>
      <c r="D248" t="s">
        <v>13</v>
      </c>
      <c r="E248">
        <v>504</v>
      </c>
    </row>
    <row r="249" spans="1:5" x14ac:dyDescent="0.25">
      <c r="A249" t="s">
        <v>19</v>
      </c>
      <c r="B249">
        <v>192</v>
      </c>
      <c r="D249" t="s">
        <v>13</v>
      </c>
      <c r="E249">
        <v>14</v>
      </c>
    </row>
    <row r="250" spans="1:5" x14ac:dyDescent="0.25">
      <c r="A250" t="s">
        <v>19</v>
      </c>
      <c r="B250">
        <v>247</v>
      </c>
      <c r="D250" t="s">
        <v>13</v>
      </c>
      <c r="E250">
        <v>750</v>
      </c>
    </row>
    <row r="251" spans="1:5" x14ac:dyDescent="0.25">
      <c r="A251" t="s">
        <v>19</v>
      </c>
      <c r="B251">
        <v>2293</v>
      </c>
      <c r="D251" t="s">
        <v>13</v>
      </c>
      <c r="E251">
        <v>77</v>
      </c>
    </row>
    <row r="252" spans="1:5" x14ac:dyDescent="0.25">
      <c r="A252" t="s">
        <v>19</v>
      </c>
      <c r="B252">
        <v>3131</v>
      </c>
      <c r="D252" t="s">
        <v>13</v>
      </c>
      <c r="E252">
        <v>752</v>
      </c>
    </row>
    <row r="253" spans="1:5" x14ac:dyDescent="0.25">
      <c r="A253" t="s">
        <v>19</v>
      </c>
      <c r="B253">
        <v>143</v>
      </c>
      <c r="D253" t="s">
        <v>13</v>
      </c>
      <c r="E253">
        <v>131</v>
      </c>
    </row>
    <row r="254" spans="1:5" x14ac:dyDescent="0.25">
      <c r="A254" t="s">
        <v>19</v>
      </c>
      <c r="B254">
        <v>296</v>
      </c>
      <c r="D254" t="s">
        <v>13</v>
      </c>
      <c r="E254">
        <v>87</v>
      </c>
    </row>
    <row r="255" spans="1:5" x14ac:dyDescent="0.25">
      <c r="A255" t="s">
        <v>19</v>
      </c>
      <c r="B255">
        <v>170</v>
      </c>
      <c r="D255" t="s">
        <v>13</v>
      </c>
      <c r="E255">
        <v>1063</v>
      </c>
    </row>
    <row r="256" spans="1:5" x14ac:dyDescent="0.25">
      <c r="A256" t="s">
        <v>19</v>
      </c>
      <c r="B256">
        <v>86</v>
      </c>
      <c r="D256" t="s">
        <v>13</v>
      </c>
      <c r="E256">
        <v>76</v>
      </c>
    </row>
    <row r="257" spans="1:5" x14ac:dyDescent="0.25">
      <c r="A257" t="s">
        <v>19</v>
      </c>
      <c r="B257">
        <v>6286</v>
      </c>
      <c r="D257" t="s">
        <v>13</v>
      </c>
      <c r="E257">
        <v>4428</v>
      </c>
    </row>
    <row r="258" spans="1:5" x14ac:dyDescent="0.25">
      <c r="A258" t="s">
        <v>19</v>
      </c>
      <c r="B258">
        <v>3727</v>
      </c>
      <c r="D258" t="s">
        <v>13</v>
      </c>
      <c r="E258">
        <v>58</v>
      </c>
    </row>
    <row r="259" spans="1:5" x14ac:dyDescent="0.25">
      <c r="A259" t="s">
        <v>19</v>
      </c>
      <c r="B259">
        <v>1605</v>
      </c>
      <c r="D259" t="s">
        <v>13</v>
      </c>
      <c r="E259">
        <v>111</v>
      </c>
    </row>
    <row r="260" spans="1:5" x14ac:dyDescent="0.25">
      <c r="A260" t="s">
        <v>19</v>
      </c>
      <c r="B260">
        <v>2120</v>
      </c>
      <c r="D260" t="s">
        <v>13</v>
      </c>
      <c r="E260">
        <v>2955</v>
      </c>
    </row>
    <row r="261" spans="1:5" x14ac:dyDescent="0.25">
      <c r="A261" t="s">
        <v>19</v>
      </c>
      <c r="B261">
        <v>50</v>
      </c>
      <c r="D261" t="s">
        <v>13</v>
      </c>
      <c r="E261">
        <v>1657</v>
      </c>
    </row>
    <row r="262" spans="1:5" x14ac:dyDescent="0.25">
      <c r="A262" t="s">
        <v>19</v>
      </c>
      <c r="B262">
        <v>2080</v>
      </c>
      <c r="D262" t="s">
        <v>13</v>
      </c>
      <c r="E262">
        <v>926</v>
      </c>
    </row>
    <row r="263" spans="1:5" x14ac:dyDescent="0.25">
      <c r="A263" t="s">
        <v>19</v>
      </c>
      <c r="B263">
        <v>2105</v>
      </c>
      <c r="D263" t="s">
        <v>13</v>
      </c>
      <c r="E263">
        <v>77</v>
      </c>
    </row>
    <row r="264" spans="1:5" x14ac:dyDescent="0.25">
      <c r="A264" t="s">
        <v>19</v>
      </c>
      <c r="B264">
        <v>2436</v>
      </c>
      <c r="D264" t="s">
        <v>13</v>
      </c>
      <c r="E264">
        <v>1748</v>
      </c>
    </row>
    <row r="265" spans="1:5" x14ac:dyDescent="0.25">
      <c r="A265" t="s">
        <v>19</v>
      </c>
      <c r="B265">
        <v>80</v>
      </c>
      <c r="D265" t="s">
        <v>13</v>
      </c>
      <c r="E265">
        <v>79</v>
      </c>
    </row>
    <row r="266" spans="1:5" x14ac:dyDescent="0.25">
      <c r="A266" t="s">
        <v>19</v>
      </c>
      <c r="B266">
        <v>42</v>
      </c>
      <c r="D266" t="s">
        <v>13</v>
      </c>
      <c r="E266">
        <v>889</v>
      </c>
    </row>
    <row r="267" spans="1:5" x14ac:dyDescent="0.25">
      <c r="A267" t="s">
        <v>19</v>
      </c>
      <c r="B267">
        <v>139</v>
      </c>
      <c r="D267" t="s">
        <v>13</v>
      </c>
      <c r="E267">
        <v>56</v>
      </c>
    </row>
    <row r="268" spans="1:5" x14ac:dyDescent="0.25">
      <c r="A268" t="s">
        <v>19</v>
      </c>
      <c r="B268">
        <v>159</v>
      </c>
      <c r="D268" t="s">
        <v>13</v>
      </c>
      <c r="E268">
        <v>1</v>
      </c>
    </row>
    <row r="269" spans="1:5" x14ac:dyDescent="0.25">
      <c r="A269" t="s">
        <v>19</v>
      </c>
      <c r="B269">
        <v>381</v>
      </c>
      <c r="D269" t="s">
        <v>13</v>
      </c>
      <c r="E269">
        <v>83</v>
      </c>
    </row>
    <row r="270" spans="1:5" x14ac:dyDescent="0.25">
      <c r="A270" t="s">
        <v>19</v>
      </c>
      <c r="B270">
        <v>194</v>
      </c>
      <c r="D270" t="s">
        <v>13</v>
      </c>
      <c r="E270">
        <v>2025</v>
      </c>
    </row>
    <row r="271" spans="1:5" x14ac:dyDescent="0.25">
      <c r="A271" t="s">
        <v>19</v>
      </c>
      <c r="B271">
        <v>106</v>
      </c>
      <c r="D271" t="s">
        <v>13</v>
      </c>
      <c r="E271">
        <v>14</v>
      </c>
    </row>
    <row r="272" spans="1:5" x14ac:dyDescent="0.25">
      <c r="A272" t="s">
        <v>19</v>
      </c>
      <c r="B272">
        <v>142</v>
      </c>
      <c r="D272" t="s">
        <v>13</v>
      </c>
      <c r="E272">
        <v>656</v>
      </c>
    </row>
    <row r="273" spans="1:5" x14ac:dyDescent="0.25">
      <c r="A273" t="s">
        <v>19</v>
      </c>
      <c r="B273">
        <v>211</v>
      </c>
      <c r="D273" t="s">
        <v>13</v>
      </c>
      <c r="E273">
        <v>1596</v>
      </c>
    </row>
    <row r="274" spans="1:5" x14ac:dyDescent="0.25">
      <c r="A274" t="s">
        <v>19</v>
      </c>
      <c r="B274">
        <v>2756</v>
      </c>
      <c r="D274" t="s">
        <v>13</v>
      </c>
      <c r="E274">
        <v>10</v>
      </c>
    </row>
    <row r="275" spans="1:5" x14ac:dyDescent="0.25">
      <c r="A275" t="s">
        <v>19</v>
      </c>
      <c r="B275">
        <v>173</v>
      </c>
      <c r="D275" t="s">
        <v>13</v>
      </c>
      <c r="E275">
        <v>1121</v>
      </c>
    </row>
    <row r="276" spans="1:5" x14ac:dyDescent="0.25">
      <c r="A276" t="s">
        <v>19</v>
      </c>
      <c r="B276">
        <v>87</v>
      </c>
      <c r="D276" t="s">
        <v>13</v>
      </c>
      <c r="E276">
        <v>15</v>
      </c>
    </row>
    <row r="277" spans="1:5" x14ac:dyDescent="0.25">
      <c r="A277" t="s">
        <v>19</v>
      </c>
      <c r="B277">
        <v>1572</v>
      </c>
      <c r="D277" t="s">
        <v>13</v>
      </c>
      <c r="E277">
        <v>191</v>
      </c>
    </row>
    <row r="278" spans="1:5" x14ac:dyDescent="0.25">
      <c r="A278" t="s">
        <v>19</v>
      </c>
      <c r="B278">
        <v>2346</v>
      </c>
      <c r="D278" t="s">
        <v>13</v>
      </c>
      <c r="E278">
        <v>16</v>
      </c>
    </row>
    <row r="279" spans="1:5" x14ac:dyDescent="0.25">
      <c r="A279" t="s">
        <v>19</v>
      </c>
      <c r="B279">
        <v>115</v>
      </c>
      <c r="D279" t="s">
        <v>13</v>
      </c>
      <c r="E279">
        <v>17</v>
      </c>
    </row>
    <row r="280" spans="1:5" x14ac:dyDescent="0.25">
      <c r="A280" t="s">
        <v>19</v>
      </c>
      <c r="B280">
        <v>85</v>
      </c>
      <c r="D280" t="s">
        <v>13</v>
      </c>
      <c r="E280">
        <v>34</v>
      </c>
    </row>
    <row r="281" spans="1:5" x14ac:dyDescent="0.25">
      <c r="A281" t="s">
        <v>19</v>
      </c>
      <c r="B281">
        <v>144</v>
      </c>
      <c r="D281" t="s">
        <v>13</v>
      </c>
      <c r="E281">
        <v>1</v>
      </c>
    </row>
    <row r="282" spans="1:5" x14ac:dyDescent="0.25">
      <c r="A282" t="s">
        <v>19</v>
      </c>
      <c r="B282">
        <v>2443</v>
      </c>
      <c r="D282" t="s">
        <v>13</v>
      </c>
      <c r="E282">
        <v>1274</v>
      </c>
    </row>
    <row r="283" spans="1:5" x14ac:dyDescent="0.25">
      <c r="A283" t="s">
        <v>19</v>
      </c>
      <c r="B283">
        <v>64</v>
      </c>
      <c r="D283" t="s">
        <v>13</v>
      </c>
      <c r="E283">
        <v>210</v>
      </c>
    </row>
    <row r="284" spans="1:5" x14ac:dyDescent="0.25">
      <c r="A284" t="s">
        <v>19</v>
      </c>
      <c r="B284">
        <v>268</v>
      </c>
      <c r="D284" t="s">
        <v>13</v>
      </c>
      <c r="E284">
        <v>248</v>
      </c>
    </row>
    <row r="285" spans="1:5" x14ac:dyDescent="0.25">
      <c r="A285" t="s">
        <v>19</v>
      </c>
      <c r="B285">
        <v>195</v>
      </c>
      <c r="D285" t="s">
        <v>13</v>
      </c>
      <c r="E285">
        <v>513</v>
      </c>
    </row>
    <row r="286" spans="1:5" x14ac:dyDescent="0.25">
      <c r="A286" t="s">
        <v>19</v>
      </c>
      <c r="B286">
        <v>186</v>
      </c>
      <c r="D286" t="s">
        <v>13</v>
      </c>
      <c r="E286">
        <v>3410</v>
      </c>
    </row>
    <row r="287" spans="1:5" x14ac:dyDescent="0.25">
      <c r="A287" t="s">
        <v>19</v>
      </c>
      <c r="B287">
        <v>460</v>
      </c>
      <c r="D287" t="s">
        <v>13</v>
      </c>
      <c r="E287">
        <v>10</v>
      </c>
    </row>
    <row r="288" spans="1:5" x14ac:dyDescent="0.25">
      <c r="A288" t="s">
        <v>19</v>
      </c>
      <c r="B288">
        <v>2528</v>
      </c>
      <c r="D288" t="s">
        <v>13</v>
      </c>
      <c r="E288">
        <v>2201</v>
      </c>
    </row>
    <row r="289" spans="1:5" x14ac:dyDescent="0.25">
      <c r="A289" t="s">
        <v>19</v>
      </c>
      <c r="B289">
        <v>3657</v>
      </c>
      <c r="D289" t="s">
        <v>13</v>
      </c>
      <c r="E289">
        <v>676</v>
      </c>
    </row>
    <row r="290" spans="1:5" x14ac:dyDescent="0.25">
      <c r="A290" t="s">
        <v>19</v>
      </c>
      <c r="B290">
        <v>131</v>
      </c>
      <c r="D290" t="s">
        <v>13</v>
      </c>
      <c r="E290">
        <v>831</v>
      </c>
    </row>
    <row r="291" spans="1:5" x14ac:dyDescent="0.25">
      <c r="A291" t="s">
        <v>19</v>
      </c>
      <c r="B291">
        <v>239</v>
      </c>
      <c r="D291" t="s">
        <v>13</v>
      </c>
      <c r="E291">
        <v>859</v>
      </c>
    </row>
    <row r="292" spans="1:5" x14ac:dyDescent="0.25">
      <c r="A292" t="s">
        <v>19</v>
      </c>
      <c r="B292">
        <v>78</v>
      </c>
      <c r="D292" t="s">
        <v>13</v>
      </c>
      <c r="E292">
        <v>45</v>
      </c>
    </row>
    <row r="293" spans="1:5" x14ac:dyDescent="0.25">
      <c r="A293" t="s">
        <v>19</v>
      </c>
      <c r="B293">
        <v>1773</v>
      </c>
      <c r="D293" t="s">
        <v>13</v>
      </c>
      <c r="E293">
        <v>6</v>
      </c>
    </row>
    <row r="294" spans="1:5" x14ac:dyDescent="0.25">
      <c r="A294" t="s">
        <v>19</v>
      </c>
      <c r="B294">
        <v>32</v>
      </c>
      <c r="D294" t="s">
        <v>13</v>
      </c>
      <c r="E294">
        <v>7</v>
      </c>
    </row>
    <row r="295" spans="1:5" x14ac:dyDescent="0.25">
      <c r="A295" t="s">
        <v>19</v>
      </c>
      <c r="B295">
        <v>369</v>
      </c>
      <c r="D295" t="s">
        <v>13</v>
      </c>
      <c r="E295">
        <v>31</v>
      </c>
    </row>
    <row r="296" spans="1:5" x14ac:dyDescent="0.25">
      <c r="A296" t="s">
        <v>19</v>
      </c>
      <c r="B296">
        <v>89</v>
      </c>
      <c r="D296" t="s">
        <v>13</v>
      </c>
      <c r="E296">
        <v>78</v>
      </c>
    </row>
    <row r="297" spans="1:5" x14ac:dyDescent="0.25">
      <c r="A297" t="s">
        <v>19</v>
      </c>
      <c r="B297">
        <v>147</v>
      </c>
      <c r="D297" t="s">
        <v>13</v>
      </c>
      <c r="E297">
        <v>1225</v>
      </c>
    </row>
    <row r="298" spans="1:5" x14ac:dyDescent="0.25">
      <c r="A298" t="s">
        <v>19</v>
      </c>
      <c r="B298">
        <v>126</v>
      </c>
      <c r="D298" t="s">
        <v>13</v>
      </c>
      <c r="E298">
        <v>1</v>
      </c>
    </row>
    <row r="299" spans="1:5" x14ac:dyDescent="0.25">
      <c r="A299" t="s">
        <v>19</v>
      </c>
      <c r="B299">
        <v>2218</v>
      </c>
      <c r="D299" t="s">
        <v>13</v>
      </c>
      <c r="E299">
        <v>67</v>
      </c>
    </row>
    <row r="300" spans="1:5" x14ac:dyDescent="0.25">
      <c r="A300" t="s">
        <v>19</v>
      </c>
      <c r="B300">
        <v>202</v>
      </c>
      <c r="D300" t="s">
        <v>13</v>
      </c>
      <c r="E300">
        <v>19</v>
      </c>
    </row>
    <row r="301" spans="1:5" x14ac:dyDescent="0.25">
      <c r="A301" t="s">
        <v>19</v>
      </c>
      <c r="B301">
        <v>140</v>
      </c>
      <c r="D301" t="s">
        <v>13</v>
      </c>
      <c r="E301">
        <v>2108</v>
      </c>
    </row>
    <row r="302" spans="1:5" x14ac:dyDescent="0.25">
      <c r="A302" t="s">
        <v>19</v>
      </c>
      <c r="B302">
        <v>1052</v>
      </c>
      <c r="D302" t="s">
        <v>13</v>
      </c>
      <c r="E302">
        <v>679</v>
      </c>
    </row>
    <row r="303" spans="1:5" x14ac:dyDescent="0.25">
      <c r="A303" t="s">
        <v>19</v>
      </c>
      <c r="B303">
        <v>247</v>
      </c>
      <c r="D303" t="s">
        <v>13</v>
      </c>
      <c r="E303">
        <v>36</v>
      </c>
    </row>
    <row r="304" spans="1:5" x14ac:dyDescent="0.25">
      <c r="A304" t="s">
        <v>19</v>
      </c>
      <c r="B304">
        <v>84</v>
      </c>
      <c r="D304" t="s">
        <v>13</v>
      </c>
      <c r="E304">
        <v>47</v>
      </c>
    </row>
    <row r="305" spans="1:5" x14ac:dyDescent="0.25">
      <c r="A305" t="s">
        <v>19</v>
      </c>
      <c r="B305">
        <v>88</v>
      </c>
      <c r="D305" t="s">
        <v>13</v>
      </c>
      <c r="E305">
        <v>70</v>
      </c>
    </row>
    <row r="306" spans="1:5" x14ac:dyDescent="0.25">
      <c r="A306" t="s">
        <v>19</v>
      </c>
      <c r="B306">
        <v>156</v>
      </c>
      <c r="D306" t="s">
        <v>13</v>
      </c>
      <c r="E306">
        <v>154</v>
      </c>
    </row>
    <row r="307" spans="1:5" x14ac:dyDescent="0.25">
      <c r="A307" t="s">
        <v>19</v>
      </c>
      <c r="B307">
        <v>2985</v>
      </c>
      <c r="D307" t="s">
        <v>13</v>
      </c>
      <c r="E307">
        <v>22</v>
      </c>
    </row>
    <row r="308" spans="1:5" x14ac:dyDescent="0.25">
      <c r="A308" t="s">
        <v>19</v>
      </c>
      <c r="B308">
        <v>762</v>
      </c>
      <c r="D308" t="s">
        <v>13</v>
      </c>
      <c r="E308">
        <v>1758</v>
      </c>
    </row>
    <row r="309" spans="1:5" x14ac:dyDescent="0.25">
      <c r="A309" t="s">
        <v>19</v>
      </c>
      <c r="B309">
        <v>554</v>
      </c>
      <c r="D309" t="s">
        <v>13</v>
      </c>
      <c r="E309">
        <v>94</v>
      </c>
    </row>
    <row r="310" spans="1:5" x14ac:dyDescent="0.25">
      <c r="A310" t="s">
        <v>19</v>
      </c>
      <c r="B310">
        <v>135</v>
      </c>
      <c r="D310" t="s">
        <v>13</v>
      </c>
      <c r="E310">
        <v>33</v>
      </c>
    </row>
    <row r="311" spans="1:5" x14ac:dyDescent="0.25">
      <c r="A311" t="s">
        <v>19</v>
      </c>
      <c r="B311">
        <v>122</v>
      </c>
      <c r="D311" t="s">
        <v>13</v>
      </c>
      <c r="E311">
        <v>1</v>
      </c>
    </row>
    <row r="312" spans="1:5" x14ac:dyDescent="0.25">
      <c r="A312" t="s">
        <v>19</v>
      </c>
      <c r="B312">
        <v>221</v>
      </c>
      <c r="D312" t="s">
        <v>13</v>
      </c>
      <c r="E312">
        <v>31</v>
      </c>
    </row>
    <row r="313" spans="1:5" x14ac:dyDescent="0.25">
      <c r="A313" t="s">
        <v>19</v>
      </c>
      <c r="B313">
        <v>126</v>
      </c>
      <c r="D313" t="s">
        <v>13</v>
      </c>
      <c r="E313">
        <v>35</v>
      </c>
    </row>
    <row r="314" spans="1:5" x14ac:dyDescent="0.25">
      <c r="A314" t="s">
        <v>19</v>
      </c>
      <c r="B314">
        <v>1022</v>
      </c>
      <c r="D314" t="s">
        <v>13</v>
      </c>
      <c r="E314">
        <v>63</v>
      </c>
    </row>
    <row r="315" spans="1:5" x14ac:dyDescent="0.25">
      <c r="A315" t="s">
        <v>19</v>
      </c>
      <c r="B315">
        <v>3177</v>
      </c>
      <c r="D315" t="s">
        <v>13</v>
      </c>
      <c r="E315">
        <v>526</v>
      </c>
    </row>
    <row r="316" spans="1:5" x14ac:dyDescent="0.25">
      <c r="A316" t="s">
        <v>19</v>
      </c>
      <c r="B316">
        <v>198</v>
      </c>
      <c r="D316" t="s">
        <v>13</v>
      </c>
      <c r="E316">
        <v>121</v>
      </c>
    </row>
    <row r="317" spans="1:5" x14ac:dyDescent="0.25">
      <c r="A317" t="s">
        <v>19</v>
      </c>
      <c r="B317">
        <v>85</v>
      </c>
      <c r="D317" t="s">
        <v>13</v>
      </c>
      <c r="E317">
        <v>67</v>
      </c>
    </row>
    <row r="318" spans="1:5" x14ac:dyDescent="0.25">
      <c r="A318" t="s">
        <v>19</v>
      </c>
      <c r="B318">
        <v>3596</v>
      </c>
      <c r="D318" t="s">
        <v>13</v>
      </c>
      <c r="E318">
        <v>57</v>
      </c>
    </row>
    <row r="319" spans="1:5" x14ac:dyDescent="0.25">
      <c r="A319" t="s">
        <v>19</v>
      </c>
      <c r="B319">
        <v>244</v>
      </c>
      <c r="D319" t="s">
        <v>13</v>
      </c>
      <c r="E319">
        <v>1229</v>
      </c>
    </row>
    <row r="320" spans="1:5" x14ac:dyDescent="0.25">
      <c r="A320" t="s">
        <v>19</v>
      </c>
      <c r="B320">
        <v>5180</v>
      </c>
      <c r="D320" t="s">
        <v>13</v>
      </c>
      <c r="E320">
        <v>12</v>
      </c>
    </row>
    <row r="321" spans="1:5" x14ac:dyDescent="0.25">
      <c r="A321" t="s">
        <v>19</v>
      </c>
      <c r="B321">
        <v>589</v>
      </c>
      <c r="D321" t="s">
        <v>13</v>
      </c>
      <c r="E321">
        <v>452</v>
      </c>
    </row>
    <row r="322" spans="1:5" x14ac:dyDescent="0.25">
      <c r="A322" t="s">
        <v>19</v>
      </c>
      <c r="B322">
        <v>2725</v>
      </c>
      <c r="D322" t="s">
        <v>13</v>
      </c>
      <c r="E322">
        <v>1886</v>
      </c>
    </row>
    <row r="323" spans="1:5" x14ac:dyDescent="0.25">
      <c r="A323" t="s">
        <v>19</v>
      </c>
      <c r="B323">
        <v>300</v>
      </c>
      <c r="D323" t="s">
        <v>13</v>
      </c>
      <c r="E323">
        <v>1825</v>
      </c>
    </row>
    <row r="324" spans="1:5" x14ac:dyDescent="0.25">
      <c r="A324" t="s">
        <v>19</v>
      </c>
      <c r="B324">
        <v>144</v>
      </c>
      <c r="D324" t="s">
        <v>13</v>
      </c>
      <c r="E324">
        <v>31</v>
      </c>
    </row>
    <row r="325" spans="1:5" x14ac:dyDescent="0.25">
      <c r="A325" t="s">
        <v>19</v>
      </c>
      <c r="B325">
        <v>87</v>
      </c>
      <c r="D325" t="s">
        <v>13</v>
      </c>
      <c r="E325">
        <v>107</v>
      </c>
    </row>
    <row r="326" spans="1:5" x14ac:dyDescent="0.25">
      <c r="A326" t="s">
        <v>19</v>
      </c>
      <c r="B326">
        <v>3116</v>
      </c>
      <c r="D326" t="s">
        <v>13</v>
      </c>
      <c r="E326">
        <v>27</v>
      </c>
    </row>
    <row r="327" spans="1:5" x14ac:dyDescent="0.25">
      <c r="A327" t="s">
        <v>19</v>
      </c>
      <c r="B327">
        <v>909</v>
      </c>
      <c r="D327" t="s">
        <v>13</v>
      </c>
      <c r="E327">
        <v>1221</v>
      </c>
    </row>
    <row r="328" spans="1:5" x14ac:dyDescent="0.25">
      <c r="A328" t="s">
        <v>19</v>
      </c>
      <c r="B328">
        <v>1613</v>
      </c>
      <c r="D328" t="s">
        <v>13</v>
      </c>
      <c r="E328">
        <v>1</v>
      </c>
    </row>
    <row r="329" spans="1:5" x14ac:dyDescent="0.25">
      <c r="A329" t="s">
        <v>19</v>
      </c>
      <c r="B329">
        <v>136</v>
      </c>
      <c r="D329" t="s">
        <v>13</v>
      </c>
      <c r="E329">
        <v>16</v>
      </c>
    </row>
    <row r="330" spans="1:5" x14ac:dyDescent="0.25">
      <c r="A330" t="s">
        <v>19</v>
      </c>
      <c r="B330">
        <v>130</v>
      </c>
      <c r="D330" t="s">
        <v>13</v>
      </c>
      <c r="E330">
        <v>41</v>
      </c>
    </row>
    <row r="331" spans="1:5" x14ac:dyDescent="0.25">
      <c r="A331" t="s">
        <v>19</v>
      </c>
      <c r="B331">
        <v>102</v>
      </c>
      <c r="D331" t="s">
        <v>13</v>
      </c>
      <c r="E331">
        <v>523</v>
      </c>
    </row>
    <row r="332" spans="1:5" x14ac:dyDescent="0.25">
      <c r="A332" t="s">
        <v>19</v>
      </c>
      <c r="B332">
        <v>4006</v>
      </c>
      <c r="D332" t="s">
        <v>13</v>
      </c>
      <c r="E332">
        <v>141</v>
      </c>
    </row>
    <row r="333" spans="1:5" x14ac:dyDescent="0.25">
      <c r="A333" t="s">
        <v>19</v>
      </c>
      <c r="B333">
        <v>1629</v>
      </c>
      <c r="D333" t="s">
        <v>13</v>
      </c>
      <c r="E333">
        <v>52</v>
      </c>
    </row>
    <row r="334" spans="1:5" x14ac:dyDescent="0.25">
      <c r="A334" t="s">
        <v>19</v>
      </c>
      <c r="B334">
        <v>2188</v>
      </c>
      <c r="D334" t="s">
        <v>13</v>
      </c>
      <c r="E334">
        <v>225</v>
      </c>
    </row>
    <row r="335" spans="1:5" x14ac:dyDescent="0.25">
      <c r="A335" t="s">
        <v>19</v>
      </c>
      <c r="B335">
        <v>2409</v>
      </c>
      <c r="D335" t="s">
        <v>13</v>
      </c>
      <c r="E335">
        <v>38</v>
      </c>
    </row>
    <row r="336" spans="1:5" x14ac:dyDescent="0.25">
      <c r="A336" t="s">
        <v>19</v>
      </c>
      <c r="B336">
        <v>194</v>
      </c>
      <c r="D336" t="s">
        <v>13</v>
      </c>
      <c r="E336">
        <v>15</v>
      </c>
    </row>
    <row r="337" spans="1:5" x14ac:dyDescent="0.25">
      <c r="A337" t="s">
        <v>19</v>
      </c>
      <c r="B337">
        <v>1140</v>
      </c>
      <c r="D337" t="s">
        <v>13</v>
      </c>
      <c r="E337">
        <v>37</v>
      </c>
    </row>
    <row r="338" spans="1:5" x14ac:dyDescent="0.25">
      <c r="A338" t="s">
        <v>19</v>
      </c>
      <c r="B338">
        <v>102</v>
      </c>
      <c r="D338" t="s">
        <v>13</v>
      </c>
      <c r="E338">
        <v>112</v>
      </c>
    </row>
    <row r="339" spans="1:5" x14ac:dyDescent="0.25">
      <c r="A339" t="s">
        <v>19</v>
      </c>
      <c r="B339">
        <v>2857</v>
      </c>
      <c r="D339" t="s">
        <v>13</v>
      </c>
      <c r="E339">
        <v>21</v>
      </c>
    </row>
    <row r="340" spans="1:5" x14ac:dyDescent="0.25">
      <c r="A340" t="s">
        <v>19</v>
      </c>
      <c r="B340">
        <v>107</v>
      </c>
      <c r="D340" t="s">
        <v>13</v>
      </c>
      <c r="E340">
        <v>67</v>
      </c>
    </row>
    <row r="341" spans="1:5" x14ac:dyDescent="0.25">
      <c r="A341" t="s">
        <v>19</v>
      </c>
      <c r="B341">
        <v>160</v>
      </c>
      <c r="D341" t="s">
        <v>13</v>
      </c>
      <c r="E341">
        <v>78</v>
      </c>
    </row>
    <row r="342" spans="1:5" x14ac:dyDescent="0.25">
      <c r="A342" t="s">
        <v>19</v>
      </c>
      <c r="B342">
        <v>2230</v>
      </c>
      <c r="D342" t="s">
        <v>13</v>
      </c>
      <c r="E342">
        <v>67</v>
      </c>
    </row>
    <row r="343" spans="1:5" x14ac:dyDescent="0.25">
      <c r="A343" t="s">
        <v>19</v>
      </c>
      <c r="B343">
        <v>316</v>
      </c>
      <c r="D343" t="s">
        <v>13</v>
      </c>
      <c r="E343">
        <v>263</v>
      </c>
    </row>
    <row r="344" spans="1:5" x14ac:dyDescent="0.25">
      <c r="A344" t="s">
        <v>19</v>
      </c>
      <c r="B344">
        <v>117</v>
      </c>
      <c r="D344" t="s">
        <v>13</v>
      </c>
      <c r="E344">
        <v>1691</v>
      </c>
    </row>
    <row r="345" spans="1:5" x14ac:dyDescent="0.25">
      <c r="A345" t="s">
        <v>19</v>
      </c>
      <c r="B345">
        <v>6406</v>
      </c>
      <c r="D345" t="s">
        <v>13</v>
      </c>
      <c r="E345">
        <v>181</v>
      </c>
    </row>
    <row r="346" spans="1:5" x14ac:dyDescent="0.25">
      <c r="A346" t="s">
        <v>19</v>
      </c>
      <c r="B346">
        <v>192</v>
      </c>
      <c r="D346" t="s">
        <v>13</v>
      </c>
      <c r="E346">
        <v>13</v>
      </c>
    </row>
    <row r="347" spans="1:5" x14ac:dyDescent="0.25">
      <c r="A347" t="s">
        <v>19</v>
      </c>
      <c r="B347">
        <v>26</v>
      </c>
      <c r="D347" t="s">
        <v>13</v>
      </c>
      <c r="E347">
        <v>1</v>
      </c>
    </row>
    <row r="348" spans="1:5" x14ac:dyDescent="0.25">
      <c r="A348" t="s">
        <v>19</v>
      </c>
      <c r="B348">
        <v>723</v>
      </c>
      <c r="D348" t="s">
        <v>13</v>
      </c>
      <c r="E348">
        <v>21</v>
      </c>
    </row>
    <row r="349" spans="1:5" x14ac:dyDescent="0.25">
      <c r="A349" t="s">
        <v>19</v>
      </c>
      <c r="B349">
        <v>170</v>
      </c>
      <c r="D349" t="s">
        <v>13</v>
      </c>
      <c r="E349">
        <v>830</v>
      </c>
    </row>
    <row r="350" spans="1:5" x14ac:dyDescent="0.25">
      <c r="A350" t="s">
        <v>19</v>
      </c>
      <c r="B350">
        <v>238</v>
      </c>
      <c r="D350" t="s">
        <v>13</v>
      </c>
      <c r="E350">
        <v>130</v>
      </c>
    </row>
    <row r="351" spans="1:5" x14ac:dyDescent="0.25">
      <c r="A351" t="s">
        <v>19</v>
      </c>
      <c r="B351">
        <v>55</v>
      </c>
      <c r="D351" t="s">
        <v>13</v>
      </c>
      <c r="E351">
        <v>55</v>
      </c>
    </row>
    <row r="352" spans="1:5" x14ac:dyDescent="0.25">
      <c r="A352" t="s">
        <v>19</v>
      </c>
      <c r="B352">
        <v>128</v>
      </c>
      <c r="D352" t="s">
        <v>13</v>
      </c>
      <c r="E352">
        <v>114</v>
      </c>
    </row>
    <row r="353" spans="1:5" x14ac:dyDescent="0.25">
      <c r="A353" t="s">
        <v>19</v>
      </c>
      <c r="B353">
        <v>2144</v>
      </c>
      <c r="D353" t="s">
        <v>13</v>
      </c>
      <c r="E353">
        <v>594</v>
      </c>
    </row>
    <row r="354" spans="1:5" x14ac:dyDescent="0.25">
      <c r="A354" t="s">
        <v>19</v>
      </c>
      <c r="B354">
        <v>2693</v>
      </c>
      <c r="D354" t="s">
        <v>13</v>
      </c>
      <c r="E354">
        <v>24</v>
      </c>
    </row>
    <row r="355" spans="1:5" x14ac:dyDescent="0.25">
      <c r="A355" t="s">
        <v>19</v>
      </c>
      <c r="B355">
        <v>432</v>
      </c>
      <c r="D355" t="s">
        <v>13</v>
      </c>
      <c r="E355">
        <v>252</v>
      </c>
    </row>
    <row r="356" spans="1:5" x14ac:dyDescent="0.25">
      <c r="A356" t="s">
        <v>19</v>
      </c>
      <c r="B356">
        <v>189</v>
      </c>
      <c r="D356" t="s">
        <v>13</v>
      </c>
      <c r="E356">
        <v>67</v>
      </c>
    </row>
    <row r="357" spans="1:5" x14ac:dyDescent="0.25">
      <c r="A357" t="s">
        <v>19</v>
      </c>
      <c r="B357">
        <v>154</v>
      </c>
      <c r="D357" t="s">
        <v>13</v>
      </c>
      <c r="E357">
        <v>742</v>
      </c>
    </row>
    <row r="358" spans="1:5" x14ac:dyDescent="0.25">
      <c r="A358" t="s">
        <v>19</v>
      </c>
      <c r="B358">
        <v>96</v>
      </c>
      <c r="D358" t="s">
        <v>13</v>
      </c>
      <c r="E358">
        <v>75</v>
      </c>
    </row>
    <row r="359" spans="1:5" x14ac:dyDescent="0.25">
      <c r="A359" t="s">
        <v>19</v>
      </c>
      <c r="B359">
        <v>3063</v>
      </c>
      <c r="D359" t="s">
        <v>13</v>
      </c>
      <c r="E359">
        <v>4405</v>
      </c>
    </row>
    <row r="360" spans="1:5" x14ac:dyDescent="0.25">
      <c r="A360" t="s">
        <v>19</v>
      </c>
      <c r="B360">
        <v>2266</v>
      </c>
      <c r="D360" t="s">
        <v>13</v>
      </c>
      <c r="E360">
        <v>92</v>
      </c>
    </row>
    <row r="361" spans="1:5" x14ac:dyDescent="0.25">
      <c r="A361" t="s">
        <v>19</v>
      </c>
      <c r="B361">
        <v>194</v>
      </c>
      <c r="D361" t="s">
        <v>13</v>
      </c>
      <c r="E361">
        <v>64</v>
      </c>
    </row>
    <row r="362" spans="1:5" x14ac:dyDescent="0.25">
      <c r="A362" t="s">
        <v>19</v>
      </c>
      <c r="B362">
        <v>129</v>
      </c>
      <c r="D362" t="s">
        <v>13</v>
      </c>
      <c r="E362">
        <v>64</v>
      </c>
    </row>
    <row r="363" spans="1:5" x14ac:dyDescent="0.25">
      <c r="A363" t="s">
        <v>19</v>
      </c>
      <c r="B363">
        <v>375</v>
      </c>
      <c r="D363" t="s">
        <v>13</v>
      </c>
      <c r="E363">
        <v>842</v>
      </c>
    </row>
    <row r="364" spans="1:5" x14ac:dyDescent="0.25">
      <c r="A364" t="s">
        <v>19</v>
      </c>
      <c r="B364">
        <v>409</v>
      </c>
      <c r="D364" t="s">
        <v>13</v>
      </c>
      <c r="E364">
        <v>112</v>
      </c>
    </row>
    <row r="365" spans="1:5" x14ac:dyDescent="0.25">
      <c r="A365" t="s">
        <v>19</v>
      </c>
      <c r="B365">
        <v>234</v>
      </c>
      <c r="D365" t="s">
        <v>13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2:A566">
    <cfRule type="cellIs" priority="2" operator="equal">
      <formula>"""live"", ""successful"", ""canceled"", ""failed"""</formula>
    </cfRule>
  </conditionalFormatting>
  <conditionalFormatting sqref="D2:D365">
    <cfRule type="cellIs" priority="1" operator="equal">
      <formula>"""live"", ""successful"", ""canceled"", ""failed"""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D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7" max="7" width="9.375" style="13" bestFit="1" customWidth="1"/>
    <col min="8" max="8" width="13.5" bestFit="1" customWidth="1"/>
    <col min="9" max="9" width="15.375" bestFit="1" customWidth="1"/>
    <col min="12" max="13" width="11.125" bestFit="1" customWidth="1"/>
    <col min="14" max="14" width="22.375" bestFit="1" customWidth="1"/>
    <col min="15" max="15" width="22.375" customWidth="1"/>
    <col min="16" max="16" width="9.125" bestFit="1" customWidth="1"/>
    <col min="18" max="18" width="28" bestFit="1" customWidth="1"/>
    <col min="19" max="19" width="14.875" bestFit="1" customWidth="1"/>
    <col min="20" max="20" width="12.375" bestFit="1" customWidth="1"/>
    <col min="23" max="23" width="13.875" customWidth="1"/>
  </cols>
  <sheetData>
    <row r="1" spans="1:22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2" t="s">
        <v>2104</v>
      </c>
      <c r="H1" s="1" t="s">
        <v>4</v>
      </c>
      <c r="I1" s="1" t="s">
        <v>2031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2032</v>
      </c>
      <c r="O1" s="1" t="s">
        <v>2033</v>
      </c>
      <c r="P1" s="1" t="s">
        <v>9</v>
      </c>
      <c r="Q1" s="1" t="s">
        <v>10</v>
      </c>
      <c r="R1" s="1" t="s">
        <v>2027</v>
      </c>
      <c r="S1" s="1" t="s">
        <v>2028</v>
      </c>
      <c r="T1" s="1" t="s">
        <v>2029</v>
      </c>
      <c r="U1" t="s">
        <v>2028</v>
      </c>
    </row>
    <row r="2" spans="1:22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>
        <f>ROUND(E2/D2*100,0)</f>
        <v>0</v>
      </c>
      <c r="G2" s="10" t="s">
        <v>13</v>
      </c>
      <c r="H2">
        <v>0</v>
      </c>
      <c r="I2">
        <f>IF(H2=0,0,ROUND(E2/H2,2))</f>
        <v>0</v>
      </c>
      <c r="J2" t="s">
        <v>14</v>
      </c>
      <c r="K2" t="s">
        <v>15</v>
      </c>
      <c r="L2">
        <v>1448690400</v>
      </c>
      <c r="M2">
        <v>1450159200</v>
      </c>
      <c r="N2" s="4">
        <f>((L2/60)/60/24)+DATE(1970,1,1)</f>
        <v>42336.25</v>
      </c>
      <c r="O2" s="4">
        <f>((M2/60)/60/24)+DATE(1970,1,1)</f>
        <v>42353.25</v>
      </c>
      <c r="P2" t="b">
        <v>0</v>
      </c>
      <c r="Q2" t="b">
        <v>0</v>
      </c>
      <c r="R2" t="s">
        <v>16</v>
      </c>
      <c r="S2" t="str">
        <f>LEFT(R2,FIND("/",R2)-1)</f>
        <v>food</v>
      </c>
      <c r="T2" t="str">
        <f>RIGHT(R2,LEN(R2)-FIND("/",R2))</f>
        <v>food trucks</v>
      </c>
      <c r="U2" t="s">
        <v>2036</v>
      </c>
      <c r="V2" t="s">
        <v>2054</v>
      </c>
    </row>
    <row r="3" spans="1:22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>ROUND(E3/D3*100,0)</f>
        <v>1040</v>
      </c>
      <c r="G3" s="13" t="s">
        <v>19</v>
      </c>
      <c r="H3">
        <v>158</v>
      </c>
      <c r="I3">
        <f>IF(H3=0,0,ROUND(E3/H3,2))</f>
        <v>92.15</v>
      </c>
      <c r="J3" t="s">
        <v>20</v>
      </c>
      <c r="K3" t="s">
        <v>21</v>
      </c>
      <c r="L3">
        <v>1408424400</v>
      </c>
      <c r="M3">
        <v>1408597200</v>
      </c>
      <c r="N3" s="4">
        <f>((L3/60)/60/24)+DATE(1970,1,1)</f>
        <v>41870.208333333336</v>
      </c>
      <c r="O3" s="4">
        <f>((M3/60)/60/24)+DATE(1970,1,1)</f>
        <v>41872.208333333336</v>
      </c>
      <c r="P3" t="b">
        <v>0</v>
      </c>
      <c r="Q3" t="b">
        <v>1</v>
      </c>
      <c r="R3" t="s">
        <v>22</v>
      </c>
      <c r="S3" t="str">
        <f>LEFT(R3,FIND("/",R3)-1)</f>
        <v>music</v>
      </c>
      <c r="T3" t="str">
        <f>RIGHT(R3,LEN(R3)-FIND("/",R3))</f>
        <v>rock</v>
      </c>
      <c r="U3" t="s">
        <v>2039</v>
      </c>
      <c r="V3" t="s">
        <v>2063</v>
      </c>
    </row>
    <row r="4" spans="1:22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>ROUND(E4/D4*100,0)</f>
        <v>131</v>
      </c>
      <c r="G4" s="13" t="s">
        <v>19</v>
      </c>
      <c r="H4">
        <v>1425</v>
      </c>
      <c r="I4">
        <f>IF(H4=0,0,ROUND(E4/H4,2))</f>
        <v>100.02</v>
      </c>
      <c r="J4" t="s">
        <v>25</v>
      </c>
      <c r="K4" t="s">
        <v>26</v>
      </c>
      <c r="L4">
        <v>1384668000</v>
      </c>
      <c r="M4">
        <v>1384840800</v>
      </c>
      <c r="N4" s="4">
        <f>((L4/60)/60/24)+DATE(1970,1,1)</f>
        <v>41595.25</v>
      </c>
      <c r="O4" s="4">
        <f>((M4/60)/60/24)+DATE(1970,1,1)</f>
        <v>41597.25</v>
      </c>
      <c r="P4" t="b">
        <v>0</v>
      </c>
      <c r="Q4" t="b">
        <v>0</v>
      </c>
      <c r="R4" t="s">
        <v>27</v>
      </c>
      <c r="S4" t="str">
        <f>LEFT(R4,FIND("/",R4)-1)</f>
        <v>technology</v>
      </c>
      <c r="T4" t="str">
        <f>RIGHT(R4,LEN(R4)-FIND("/",R4))</f>
        <v>web</v>
      </c>
      <c r="U4" t="s">
        <v>2042</v>
      </c>
      <c r="V4" t="s">
        <v>2070</v>
      </c>
    </row>
    <row r="5" spans="1:22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>
        <f>ROUND(E5/D5*100,0)</f>
        <v>59</v>
      </c>
      <c r="G5" s="10" t="s">
        <v>13</v>
      </c>
      <c r="H5">
        <v>24</v>
      </c>
      <c r="I5">
        <f>IF(H5=0,0,ROUND(E5/H5,2))</f>
        <v>103.21</v>
      </c>
      <c r="J5" t="s">
        <v>20</v>
      </c>
      <c r="K5" t="s">
        <v>21</v>
      </c>
      <c r="L5">
        <v>1565499600</v>
      </c>
      <c r="M5">
        <v>1568955600</v>
      </c>
      <c r="N5" s="4">
        <f>((L5/60)/60/24)+DATE(1970,1,1)</f>
        <v>43688.208333333328</v>
      </c>
      <c r="O5" s="4">
        <f>((M5/60)/60/24)+DATE(1970,1,1)</f>
        <v>43728.208333333328</v>
      </c>
      <c r="P5" t="b">
        <v>0</v>
      </c>
      <c r="Q5" t="b">
        <v>0</v>
      </c>
      <c r="R5" t="s">
        <v>22</v>
      </c>
      <c r="S5" t="str">
        <f>LEFT(R5,FIND("/",R5)-1)</f>
        <v>music</v>
      </c>
      <c r="T5" t="str">
        <f>RIGHT(R5,LEN(R5)-FIND("/",R5))</f>
        <v>rock</v>
      </c>
      <c r="U5" t="s">
        <v>2039</v>
      </c>
      <c r="V5" t="s">
        <v>2063</v>
      </c>
    </row>
    <row r="6" spans="1:22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>
        <f>ROUND(E6/D6*100,0)</f>
        <v>69</v>
      </c>
      <c r="G6" s="10" t="s">
        <v>13</v>
      </c>
      <c r="H6">
        <v>53</v>
      </c>
      <c r="I6">
        <f>IF(H6=0,0,ROUND(E6/H6,2))</f>
        <v>99.34</v>
      </c>
      <c r="J6" t="s">
        <v>20</v>
      </c>
      <c r="K6" t="s">
        <v>21</v>
      </c>
      <c r="L6">
        <v>1547964000</v>
      </c>
      <c r="M6">
        <v>1548309600</v>
      </c>
      <c r="N6" s="4">
        <f>((L6/60)/60/24)+DATE(1970,1,1)</f>
        <v>43485.25</v>
      </c>
      <c r="O6" s="4">
        <f>((M6/60)/60/24)+DATE(1970,1,1)</f>
        <v>43489.25</v>
      </c>
      <c r="P6" t="b">
        <v>0</v>
      </c>
      <c r="Q6" t="b">
        <v>0</v>
      </c>
      <c r="R6" t="s">
        <v>32</v>
      </c>
      <c r="S6" t="str">
        <f>LEFT(R6,FIND("/",R6)-1)</f>
        <v>theater</v>
      </c>
      <c r="T6" t="str">
        <f>RIGHT(R6,LEN(R6)-FIND("/",R6))</f>
        <v>plays</v>
      </c>
      <c r="U6" t="s">
        <v>2043</v>
      </c>
      <c r="V6" t="s">
        <v>2061</v>
      </c>
    </row>
    <row r="7" spans="1:22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>
        <f>ROUND(E7/D7*100,0)</f>
        <v>174</v>
      </c>
      <c r="G7" s="13" t="s">
        <v>19</v>
      </c>
      <c r="H7">
        <v>174</v>
      </c>
      <c r="I7">
        <f>IF(H7=0,0,ROUND(E7/H7,2))</f>
        <v>75.83</v>
      </c>
      <c r="J7" t="s">
        <v>35</v>
      </c>
      <c r="K7" t="s">
        <v>36</v>
      </c>
      <c r="L7">
        <v>1346130000</v>
      </c>
      <c r="M7">
        <v>1347080400</v>
      </c>
      <c r="N7" s="4">
        <f>((L7/60)/60/24)+DATE(1970,1,1)</f>
        <v>41149.208333333336</v>
      </c>
      <c r="O7" s="4">
        <f>((M7/60)/60/24)+DATE(1970,1,1)</f>
        <v>41160.208333333336</v>
      </c>
      <c r="P7" t="b">
        <v>0</v>
      </c>
      <c r="Q7" t="b">
        <v>0</v>
      </c>
      <c r="R7" t="s">
        <v>32</v>
      </c>
      <c r="S7" t="str">
        <f>LEFT(R7,FIND("/",R7)-1)</f>
        <v>theater</v>
      </c>
      <c r="T7" t="str">
        <f>RIGHT(R7,LEN(R7)-FIND("/",R7))</f>
        <v>plays</v>
      </c>
      <c r="U7" t="s">
        <v>2043</v>
      </c>
      <c r="V7" t="s">
        <v>2061</v>
      </c>
    </row>
    <row r="8" spans="1:22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>
        <f>ROUND(E8/D8*100,0)</f>
        <v>21</v>
      </c>
      <c r="G8" s="10" t="s">
        <v>13</v>
      </c>
      <c r="H8">
        <v>18</v>
      </c>
      <c r="I8">
        <f>IF(H8=0,0,ROUND(E8/H8,2))</f>
        <v>60.56</v>
      </c>
      <c r="J8" t="s">
        <v>39</v>
      </c>
      <c r="K8" t="s">
        <v>40</v>
      </c>
      <c r="L8">
        <v>1505278800</v>
      </c>
      <c r="M8">
        <v>1505365200</v>
      </c>
      <c r="N8" s="4">
        <f>((L8/60)/60/24)+DATE(1970,1,1)</f>
        <v>42991.208333333328</v>
      </c>
      <c r="O8" s="4">
        <f>((M8/60)/60/24)+DATE(1970,1,1)</f>
        <v>42992.208333333328</v>
      </c>
      <c r="P8" t="b">
        <v>0</v>
      </c>
      <c r="Q8" t="b">
        <v>0</v>
      </c>
      <c r="R8" t="s">
        <v>41</v>
      </c>
      <c r="S8" t="str">
        <f>LEFT(R8,FIND("/",R8)-1)</f>
        <v>film &amp; video</v>
      </c>
      <c r="T8" t="str">
        <f>RIGHT(R8,LEN(R8)-FIND("/",R8))</f>
        <v>documentary</v>
      </c>
      <c r="U8" t="s">
        <v>2035</v>
      </c>
      <c r="V8" t="s">
        <v>2050</v>
      </c>
    </row>
    <row r="9" spans="1:22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>
        <f>ROUND(E9/D9*100,0)</f>
        <v>328</v>
      </c>
      <c r="G9" s="13" t="s">
        <v>19</v>
      </c>
      <c r="H9">
        <v>227</v>
      </c>
      <c r="I9">
        <f>IF(H9=0,0,ROUND(E9/H9,2))</f>
        <v>64.94</v>
      </c>
      <c r="J9" t="s">
        <v>35</v>
      </c>
      <c r="K9" t="s">
        <v>36</v>
      </c>
      <c r="L9">
        <v>1439442000</v>
      </c>
      <c r="M9">
        <v>1439614800</v>
      </c>
      <c r="N9" s="4">
        <f>((L9/60)/60/24)+DATE(1970,1,1)</f>
        <v>42229.208333333328</v>
      </c>
      <c r="O9" s="4">
        <f>((M9/60)/60/24)+DATE(1970,1,1)</f>
        <v>42231.208333333328</v>
      </c>
      <c r="P9" t="b">
        <v>0</v>
      </c>
      <c r="Q9" t="b">
        <v>0</v>
      </c>
      <c r="R9" t="s">
        <v>32</v>
      </c>
      <c r="S9" t="str">
        <f>LEFT(R9,FIND("/",R9)-1)</f>
        <v>theater</v>
      </c>
      <c r="T9" t="str">
        <f>RIGHT(R9,LEN(R9)-FIND("/",R9))</f>
        <v>plays</v>
      </c>
      <c r="U9" t="s">
        <v>2043</v>
      </c>
      <c r="V9" t="s">
        <v>2061</v>
      </c>
    </row>
    <row r="10" spans="1:22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>
        <f>ROUND(E10/D10*100,0)</f>
        <v>20</v>
      </c>
      <c r="G10" s="11" t="s">
        <v>46</v>
      </c>
      <c r="H10">
        <v>708</v>
      </c>
      <c r="I10">
        <f>IF(H10=0,0,ROUND(E10/H10,2))</f>
        <v>31</v>
      </c>
      <c r="J10" t="s">
        <v>35</v>
      </c>
      <c r="K10" t="s">
        <v>36</v>
      </c>
      <c r="L10">
        <v>1281330000</v>
      </c>
      <c r="M10">
        <v>1281502800</v>
      </c>
      <c r="N10" s="4">
        <f>((L10/60)/60/24)+DATE(1970,1,1)</f>
        <v>40399.208333333336</v>
      </c>
      <c r="O10" s="4">
        <f>((M10/60)/60/24)+DATE(1970,1,1)</f>
        <v>40401.208333333336</v>
      </c>
      <c r="P10" t="b">
        <v>0</v>
      </c>
      <c r="Q10" t="b">
        <v>0</v>
      </c>
      <c r="R10" t="s">
        <v>32</v>
      </c>
      <c r="S10" t="str">
        <f>LEFT(R10,FIND("/",R10)-1)</f>
        <v>theater</v>
      </c>
      <c r="T10" t="str">
        <f>RIGHT(R10,LEN(R10)-FIND("/",R10))</f>
        <v>plays</v>
      </c>
      <c r="U10" t="s">
        <v>2043</v>
      </c>
      <c r="V10" t="s">
        <v>2061</v>
      </c>
    </row>
    <row r="11" spans="1:22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>
        <f>ROUND(E11/D11*100,0)</f>
        <v>52</v>
      </c>
      <c r="G11" s="10" t="s">
        <v>13</v>
      </c>
      <c r="H11">
        <v>44</v>
      </c>
      <c r="I11">
        <f>IF(H11=0,0,ROUND(E11/H11,2))</f>
        <v>72.91</v>
      </c>
      <c r="J11" t="s">
        <v>20</v>
      </c>
      <c r="K11" t="s">
        <v>21</v>
      </c>
      <c r="L11">
        <v>1379566800</v>
      </c>
      <c r="M11">
        <v>1383804000</v>
      </c>
      <c r="N11" s="4">
        <f>((L11/60)/60/24)+DATE(1970,1,1)</f>
        <v>41536.208333333336</v>
      </c>
      <c r="O11" s="4">
        <f>((M11/60)/60/24)+DATE(1970,1,1)</f>
        <v>41585.25</v>
      </c>
      <c r="P11" t="b">
        <v>0</v>
      </c>
      <c r="Q11" t="b">
        <v>0</v>
      </c>
      <c r="R11" t="s">
        <v>49</v>
      </c>
      <c r="S11" t="str">
        <f>LEFT(R11,FIND("/",R11)-1)</f>
        <v>music</v>
      </c>
      <c r="T11" t="str">
        <f>RIGHT(R11,LEN(R11)-FIND("/",R11))</f>
        <v>electric music</v>
      </c>
      <c r="U11" t="s">
        <v>2039</v>
      </c>
      <c r="V11" t="s">
        <v>2052</v>
      </c>
    </row>
    <row r="12" spans="1:22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>
        <f>ROUND(E12/D12*100,0)</f>
        <v>266</v>
      </c>
      <c r="G12" s="13" t="s">
        <v>19</v>
      </c>
      <c r="H12">
        <v>220</v>
      </c>
      <c r="I12">
        <f>IF(H12=0,0,ROUND(E12/H12,2))</f>
        <v>62.9</v>
      </c>
      <c r="J12" t="s">
        <v>20</v>
      </c>
      <c r="K12" t="s">
        <v>21</v>
      </c>
      <c r="L12">
        <v>1281762000</v>
      </c>
      <c r="M12">
        <v>1285909200</v>
      </c>
      <c r="N12" s="4">
        <f>((L12/60)/60/24)+DATE(1970,1,1)</f>
        <v>40404.208333333336</v>
      </c>
      <c r="O12" s="4">
        <f>((M12/60)/60/24)+DATE(1970,1,1)</f>
        <v>40452.208333333336</v>
      </c>
      <c r="P12" t="b">
        <v>0</v>
      </c>
      <c r="Q12" t="b">
        <v>0</v>
      </c>
      <c r="R12" t="s">
        <v>52</v>
      </c>
      <c r="S12" t="str">
        <f>LEFT(R12,FIND("/",R12)-1)</f>
        <v>film &amp; video</v>
      </c>
      <c r="T12" t="str">
        <f>RIGHT(R12,LEN(R12)-FIND("/",R12))</f>
        <v>drama</v>
      </c>
      <c r="U12" t="s">
        <v>2035</v>
      </c>
      <c r="V12" t="s">
        <v>2051</v>
      </c>
    </row>
    <row r="13" spans="1:22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>
        <f>ROUND(E13/D13*100,0)</f>
        <v>48</v>
      </c>
      <c r="G13" s="10" t="s">
        <v>13</v>
      </c>
      <c r="H13">
        <v>27</v>
      </c>
      <c r="I13">
        <f>IF(H13=0,0,ROUND(E13/H13,2))</f>
        <v>112.22</v>
      </c>
      <c r="J13" t="s">
        <v>20</v>
      </c>
      <c r="K13" t="s">
        <v>21</v>
      </c>
      <c r="L13">
        <v>1285045200</v>
      </c>
      <c r="M13">
        <v>1285563600</v>
      </c>
      <c r="N13" s="4">
        <f>((L13/60)/60/24)+DATE(1970,1,1)</f>
        <v>40442.208333333336</v>
      </c>
      <c r="O13" s="4">
        <f>((M13/60)/60/24)+DATE(1970,1,1)</f>
        <v>40448.208333333336</v>
      </c>
      <c r="P13" t="b">
        <v>0</v>
      </c>
      <c r="Q13" t="b">
        <v>1</v>
      </c>
      <c r="R13" t="s">
        <v>32</v>
      </c>
      <c r="S13" t="str">
        <f>LEFT(R13,FIND("/",R13)-1)</f>
        <v>theater</v>
      </c>
      <c r="T13" t="str">
        <f>RIGHT(R13,LEN(R13)-FIND("/",R13))</f>
        <v>plays</v>
      </c>
      <c r="U13" t="s">
        <v>2043</v>
      </c>
      <c r="V13" t="s">
        <v>2061</v>
      </c>
    </row>
    <row r="14" spans="1:22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>ROUND(E14/D14*100,0)</f>
        <v>89</v>
      </c>
      <c r="G14" s="10" t="s">
        <v>13</v>
      </c>
      <c r="H14">
        <v>55</v>
      </c>
      <c r="I14">
        <f>IF(H14=0,0,ROUND(E14/H14,2))</f>
        <v>102.35</v>
      </c>
      <c r="J14" t="s">
        <v>20</v>
      </c>
      <c r="K14" t="s">
        <v>21</v>
      </c>
      <c r="L14">
        <v>1571720400</v>
      </c>
      <c r="M14">
        <v>1572411600</v>
      </c>
      <c r="N14" s="4">
        <f>((L14/60)/60/24)+DATE(1970,1,1)</f>
        <v>43760.208333333328</v>
      </c>
      <c r="O14" s="4">
        <f>((M14/60)/60/24)+DATE(1970,1,1)</f>
        <v>43768.208333333328</v>
      </c>
      <c r="P14" t="b">
        <v>0</v>
      </c>
      <c r="Q14" t="b">
        <v>0</v>
      </c>
      <c r="R14" t="s">
        <v>52</v>
      </c>
      <c r="S14" t="str">
        <f>LEFT(R14,FIND("/",R14)-1)</f>
        <v>film &amp; video</v>
      </c>
      <c r="T14" t="str">
        <f>RIGHT(R14,LEN(R14)-FIND("/",R14))</f>
        <v>drama</v>
      </c>
      <c r="U14" t="s">
        <v>2035</v>
      </c>
      <c r="V14" t="s">
        <v>2051</v>
      </c>
    </row>
    <row r="15" spans="1:22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>ROUND(E15/D15*100,0)</f>
        <v>245</v>
      </c>
      <c r="G15" s="13" t="s">
        <v>19</v>
      </c>
      <c r="H15">
        <v>98</v>
      </c>
      <c r="I15">
        <f>IF(H15=0,0,ROUND(E15/H15,2))</f>
        <v>105.05</v>
      </c>
      <c r="J15" t="s">
        <v>20</v>
      </c>
      <c r="K15" t="s">
        <v>21</v>
      </c>
      <c r="L15">
        <v>1465621200</v>
      </c>
      <c r="M15">
        <v>1466658000</v>
      </c>
      <c r="N15" s="4">
        <f>((L15/60)/60/24)+DATE(1970,1,1)</f>
        <v>42532.208333333328</v>
      </c>
      <c r="O15" s="4">
        <f>((M15/60)/60/24)+DATE(1970,1,1)</f>
        <v>42544.208333333328</v>
      </c>
      <c r="P15" t="b">
        <v>0</v>
      </c>
      <c r="Q15" t="b">
        <v>0</v>
      </c>
      <c r="R15" t="s">
        <v>59</v>
      </c>
      <c r="S15" t="str">
        <f>LEFT(R15,FIND("/",R15)-1)</f>
        <v>music</v>
      </c>
      <c r="T15" t="str">
        <f>RIGHT(R15,LEN(R15)-FIND("/",R15))</f>
        <v>indie rock</v>
      </c>
      <c r="U15" t="s">
        <v>2039</v>
      </c>
      <c r="V15" t="s">
        <v>2055</v>
      </c>
    </row>
    <row r="16" spans="1:22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>ROUND(E16/D16*100,0)</f>
        <v>67</v>
      </c>
      <c r="G16" s="10" t="s">
        <v>13</v>
      </c>
      <c r="H16">
        <v>200</v>
      </c>
      <c r="I16">
        <f>IF(H16=0,0,ROUND(E16/H16,2))</f>
        <v>94.15</v>
      </c>
      <c r="J16" t="s">
        <v>20</v>
      </c>
      <c r="K16" t="s">
        <v>21</v>
      </c>
      <c r="L16">
        <v>1331013600</v>
      </c>
      <c r="M16">
        <v>1333342800</v>
      </c>
      <c r="N16" s="4">
        <f>((L16/60)/60/24)+DATE(1970,1,1)</f>
        <v>40974.25</v>
      </c>
      <c r="O16" s="4">
        <f>((M16/60)/60/24)+DATE(1970,1,1)</f>
        <v>41001.208333333336</v>
      </c>
      <c r="P16" t="b">
        <v>0</v>
      </c>
      <c r="Q16" t="b">
        <v>0</v>
      </c>
      <c r="R16" t="s">
        <v>59</v>
      </c>
      <c r="S16" t="str">
        <f>LEFT(R16,FIND("/",R16)-1)</f>
        <v>music</v>
      </c>
      <c r="T16" t="str">
        <f>RIGHT(R16,LEN(R16)-FIND("/",R16))</f>
        <v>indie rock</v>
      </c>
      <c r="U16" t="s">
        <v>2039</v>
      </c>
      <c r="V16" t="s">
        <v>2055</v>
      </c>
    </row>
    <row r="17" spans="1:22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>ROUND(E17/D17*100,0)</f>
        <v>47</v>
      </c>
      <c r="G17" s="10" t="s">
        <v>13</v>
      </c>
      <c r="H17">
        <v>452</v>
      </c>
      <c r="I17">
        <f>IF(H17=0,0,ROUND(E17/H17,2))</f>
        <v>84.99</v>
      </c>
      <c r="J17" t="s">
        <v>20</v>
      </c>
      <c r="K17" t="s">
        <v>21</v>
      </c>
      <c r="L17">
        <v>1575957600</v>
      </c>
      <c r="M17">
        <v>1576303200</v>
      </c>
      <c r="N17" s="4">
        <f>((L17/60)/60/24)+DATE(1970,1,1)</f>
        <v>43809.25</v>
      </c>
      <c r="O17" s="4">
        <f>((M17/60)/60/24)+DATE(1970,1,1)</f>
        <v>43813.25</v>
      </c>
      <c r="P17" t="b">
        <v>0</v>
      </c>
      <c r="Q17" t="b">
        <v>0</v>
      </c>
      <c r="R17" t="s">
        <v>64</v>
      </c>
      <c r="S17" t="str">
        <f>LEFT(R17,FIND("/",R17)-1)</f>
        <v>technology</v>
      </c>
      <c r="T17" t="str">
        <f>RIGHT(R17,LEN(R17)-FIND("/",R17))</f>
        <v>wearables</v>
      </c>
      <c r="U17" t="s">
        <v>2042</v>
      </c>
      <c r="V17" t="s">
        <v>2069</v>
      </c>
    </row>
    <row r="18" spans="1:22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>ROUND(E18/D18*100,0)</f>
        <v>649</v>
      </c>
      <c r="G18" s="13" t="s">
        <v>19</v>
      </c>
      <c r="H18">
        <v>100</v>
      </c>
      <c r="I18">
        <f>IF(H18=0,0,ROUND(E18/H18,2))</f>
        <v>110.41</v>
      </c>
      <c r="J18" t="s">
        <v>20</v>
      </c>
      <c r="K18" t="s">
        <v>21</v>
      </c>
      <c r="L18">
        <v>1390370400</v>
      </c>
      <c r="M18">
        <v>1392271200</v>
      </c>
      <c r="N18" s="4">
        <f>((L18/60)/60/24)+DATE(1970,1,1)</f>
        <v>41661.25</v>
      </c>
      <c r="O18" s="4">
        <f>((M18/60)/60/24)+DATE(1970,1,1)</f>
        <v>41683.25</v>
      </c>
      <c r="P18" t="b">
        <v>0</v>
      </c>
      <c r="Q18" t="b">
        <v>0</v>
      </c>
      <c r="R18" t="s">
        <v>67</v>
      </c>
      <c r="S18" t="str">
        <f>LEFT(R18,FIND("/",R18)-1)</f>
        <v>publishing</v>
      </c>
      <c r="T18" t="str">
        <f>RIGHT(R18,LEN(R18)-FIND("/",R18))</f>
        <v>nonfiction</v>
      </c>
      <c r="U18" t="s">
        <v>2041</v>
      </c>
      <c r="V18" t="s">
        <v>2059</v>
      </c>
    </row>
    <row r="19" spans="1:22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>ROUND(E19/D19*100,0)</f>
        <v>159</v>
      </c>
      <c r="G19" s="13" t="s">
        <v>19</v>
      </c>
      <c r="H19">
        <v>1249</v>
      </c>
      <c r="I19">
        <f>IF(H19=0,0,ROUND(E19/H19,2))</f>
        <v>107.96</v>
      </c>
      <c r="J19" t="s">
        <v>20</v>
      </c>
      <c r="K19" t="s">
        <v>21</v>
      </c>
      <c r="L19">
        <v>1294812000</v>
      </c>
      <c r="M19">
        <v>1294898400</v>
      </c>
      <c r="N19" s="4">
        <f>((L19/60)/60/24)+DATE(1970,1,1)</f>
        <v>40555.25</v>
      </c>
      <c r="O19" s="4">
        <f>((M19/60)/60/24)+DATE(1970,1,1)</f>
        <v>40556.25</v>
      </c>
      <c r="P19" t="b">
        <v>0</v>
      </c>
      <c r="Q19" t="b">
        <v>0</v>
      </c>
      <c r="R19" t="s">
        <v>70</v>
      </c>
      <c r="S19" t="str">
        <f>LEFT(R19,FIND("/",R19)-1)</f>
        <v>film &amp; video</v>
      </c>
      <c r="T19" t="str">
        <f>RIGHT(R19,LEN(R19)-FIND("/",R19))</f>
        <v>animation</v>
      </c>
      <c r="U19" t="s">
        <v>2035</v>
      </c>
      <c r="V19" t="s">
        <v>2048</v>
      </c>
    </row>
    <row r="20" spans="1:22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>ROUND(E20/D20*100,0)</f>
        <v>67</v>
      </c>
      <c r="G20" s="9" t="s">
        <v>73</v>
      </c>
      <c r="H20">
        <v>135</v>
      </c>
      <c r="I20">
        <f>IF(H20=0,0,ROUND(E20/H20,2))</f>
        <v>45.1</v>
      </c>
      <c r="J20" t="s">
        <v>20</v>
      </c>
      <c r="K20" t="s">
        <v>21</v>
      </c>
      <c r="L20">
        <v>1536382800</v>
      </c>
      <c r="M20">
        <v>1537074000</v>
      </c>
      <c r="N20" s="4">
        <f>((L20/60)/60/24)+DATE(1970,1,1)</f>
        <v>43351.208333333328</v>
      </c>
      <c r="O20" s="4">
        <f>((M20/60)/60/24)+DATE(1970,1,1)</f>
        <v>43359.208333333328</v>
      </c>
      <c r="P20" t="b">
        <v>0</v>
      </c>
      <c r="Q20" t="b">
        <v>0</v>
      </c>
      <c r="R20" t="s">
        <v>32</v>
      </c>
      <c r="S20" t="str">
        <f>LEFT(R20,FIND("/",R20)-1)</f>
        <v>theater</v>
      </c>
      <c r="T20" t="str">
        <f>RIGHT(R20,LEN(R20)-FIND("/",R20))</f>
        <v>plays</v>
      </c>
      <c r="U20" t="s">
        <v>2043</v>
      </c>
      <c r="V20" t="s">
        <v>2061</v>
      </c>
    </row>
    <row r="21" spans="1:22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>ROUND(E21/D21*100,0)</f>
        <v>49</v>
      </c>
      <c r="G21" s="10" t="s">
        <v>13</v>
      </c>
      <c r="H21">
        <v>674</v>
      </c>
      <c r="I21">
        <f>IF(H21=0,0,ROUND(E21/H21,2))</f>
        <v>45</v>
      </c>
      <c r="J21" t="s">
        <v>20</v>
      </c>
      <c r="K21" t="s">
        <v>21</v>
      </c>
      <c r="L21">
        <v>1551679200</v>
      </c>
      <c r="M21">
        <v>1553490000</v>
      </c>
      <c r="N21" s="4">
        <f>((L21/60)/60/24)+DATE(1970,1,1)</f>
        <v>43528.25</v>
      </c>
      <c r="O21" s="4">
        <f>((M21/60)/60/24)+DATE(1970,1,1)</f>
        <v>43549.208333333328</v>
      </c>
      <c r="P21" t="b">
        <v>0</v>
      </c>
      <c r="Q21" t="b">
        <v>1</v>
      </c>
      <c r="R21" t="s">
        <v>32</v>
      </c>
      <c r="S21" t="str">
        <f>LEFT(R21,FIND("/",R21)-1)</f>
        <v>theater</v>
      </c>
      <c r="T21" t="str">
        <f>RIGHT(R21,LEN(R21)-FIND("/",R21))</f>
        <v>plays</v>
      </c>
      <c r="U21" t="s">
        <v>2043</v>
      </c>
      <c r="V21" t="s">
        <v>2061</v>
      </c>
    </row>
    <row r="22" spans="1:22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>ROUND(E22/D22*100,0)</f>
        <v>112</v>
      </c>
      <c r="G22" s="13" t="s">
        <v>19</v>
      </c>
      <c r="H22">
        <v>1396</v>
      </c>
      <c r="I22">
        <f>IF(H22=0,0,ROUND(E22/H22,2))</f>
        <v>105.97</v>
      </c>
      <c r="J22" t="s">
        <v>20</v>
      </c>
      <c r="K22" t="s">
        <v>21</v>
      </c>
      <c r="L22">
        <v>1406523600</v>
      </c>
      <c r="M22">
        <v>1406523600</v>
      </c>
      <c r="N22" s="4">
        <f>((L22/60)/60/24)+DATE(1970,1,1)</f>
        <v>41848.208333333336</v>
      </c>
      <c r="O22" s="4">
        <f>((M22/60)/60/24)+DATE(1970,1,1)</f>
        <v>41848.208333333336</v>
      </c>
      <c r="P22" t="b">
        <v>0</v>
      </c>
      <c r="Q22" t="b">
        <v>0</v>
      </c>
      <c r="R22" t="s">
        <v>52</v>
      </c>
      <c r="S22" t="str">
        <f>LEFT(R22,FIND("/",R22)-1)</f>
        <v>film &amp; video</v>
      </c>
      <c r="T22" t="str">
        <f>RIGHT(R22,LEN(R22)-FIND("/",R22))</f>
        <v>drama</v>
      </c>
      <c r="U22" t="s">
        <v>2035</v>
      </c>
      <c r="V22" t="s">
        <v>2051</v>
      </c>
    </row>
    <row r="23" spans="1:22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>ROUND(E23/D23*100,0)</f>
        <v>41</v>
      </c>
      <c r="G23" s="10" t="s">
        <v>13</v>
      </c>
      <c r="H23">
        <v>558</v>
      </c>
      <c r="I23">
        <f>IF(H23=0,0,ROUND(E23/H23,2))</f>
        <v>69.06</v>
      </c>
      <c r="J23" t="s">
        <v>20</v>
      </c>
      <c r="K23" t="s">
        <v>21</v>
      </c>
      <c r="L23">
        <v>1313384400</v>
      </c>
      <c r="M23">
        <v>1316322000</v>
      </c>
      <c r="N23" s="4">
        <f>((L23/60)/60/24)+DATE(1970,1,1)</f>
        <v>40770.208333333336</v>
      </c>
      <c r="O23" s="4">
        <f>((M23/60)/60/24)+DATE(1970,1,1)</f>
        <v>40804.208333333336</v>
      </c>
      <c r="P23" t="b">
        <v>0</v>
      </c>
      <c r="Q23" t="b">
        <v>0</v>
      </c>
      <c r="R23" t="s">
        <v>32</v>
      </c>
      <c r="S23" t="str">
        <f>LEFT(R23,FIND("/",R23)-1)</f>
        <v>theater</v>
      </c>
      <c r="T23" t="str">
        <f>RIGHT(R23,LEN(R23)-FIND("/",R23))</f>
        <v>plays</v>
      </c>
      <c r="U23" t="s">
        <v>2043</v>
      </c>
      <c r="V23" t="s">
        <v>2061</v>
      </c>
    </row>
    <row r="24" spans="1:22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>ROUND(E24/D24*100,0)</f>
        <v>128</v>
      </c>
      <c r="G24" s="13" t="s">
        <v>19</v>
      </c>
      <c r="H24">
        <v>890</v>
      </c>
      <c r="I24">
        <f>IF(H24=0,0,ROUND(E24/H24,2))</f>
        <v>85.04</v>
      </c>
      <c r="J24" t="s">
        <v>20</v>
      </c>
      <c r="K24" t="s">
        <v>21</v>
      </c>
      <c r="L24">
        <v>1522731600</v>
      </c>
      <c r="M24">
        <v>1524027600</v>
      </c>
      <c r="N24" s="4">
        <f>((L24/60)/60/24)+DATE(1970,1,1)</f>
        <v>43193.208333333328</v>
      </c>
      <c r="O24" s="4">
        <f>((M24/60)/60/24)+DATE(1970,1,1)</f>
        <v>43208.208333333328</v>
      </c>
      <c r="P24" t="b">
        <v>0</v>
      </c>
      <c r="Q24" t="b">
        <v>0</v>
      </c>
      <c r="R24" t="s">
        <v>32</v>
      </c>
      <c r="S24" t="str">
        <f>LEFT(R24,FIND("/",R24)-1)</f>
        <v>theater</v>
      </c>
      <c r="T24" t="str">
        <f>RIGHT(R24,LEN(R24)-FIND("/",R24))</f>
        <v>plays</v>
      </c>
      <c r="U24" t="s">
        <v>2043</v>
      </c>
      <c r="V24" t="s">
        <v>2061</v>
      </c>
    </row>
    <row r="25" spans="1:22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>ROUND(E25/D25*100,0)</f>
        <v>332</v>
      </c>
      <c r="G25" s="13" t="s">
        <v>19</v>
      </c>
      <c r="H25">
        <v>142</v>
      </c>
      <c r="I25">
        <f>IF(H25=0,0,ROUND(E25/H25,2))</f>
        <v>105.23</v>
      </c>
      <c r="J25" t="s">
        <v>39</v>
      </c>
      <c r="K25" t="s">
        <v>40</v>
      </c>
      <c r="L25">
        <v>1550124000</v>
      </c>
      <c r="M25">
        <v>1554699600</v>
      </c>
      <c r="N25" s="4">
        <f>((L25/60)/60/24)+DATE(1970,1,1)</f>
        <v>43510.25</v>
      </c>
      <c r="O25" s="4">
        <f>((M25/60)/60/24)+DATE(1970,1,1)</f>
        <v>43563.208333333328</v>
      </c>
      <c r="P25" t="b">
        <v>0</v>
      </c>
      <c r="Q25" t="b">
        <v>0</v>
      </c>
      <c r="R25" t="s">
        <v>41</v>
      </c>
      <c r="S25" t="str">
        <f>LEFT(R25,FIND("/",R25)-1)</f>
        <v>film &amp; video</v>
      </c>
      <c r="T25" t="str">
        <f>RIGHT(R25,LEN(R25)-FIND("/",R25))</f>
        <v>documentary</v>
      </c>
      <c r="U25" t="s">
        <v>2035</v>
      </c>
      <c r="V25" t="s">
        <v>2050</v>
      </c>
    </row>
    <row r="26" spans="1:22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>ROUND(E26/D26*100,0)</f>
        <v>113</v>
      </c>
      <c r="G26" s="13" t="s">
        <v>19</v>
      </c>
      <c r="H26">
        <v>2673</v>
      </c>
      <c r="I26">
        <f>IF(H26=0,0,ROUND(E26/H26,2))</f>
        <v>39</v>
      </c>
      <c r="J26" t="s">
        <v>20</v>
      </c>
      <c r="K26" t="s">
        <v>21</v>
      </c>
      <c r="L26">
        <v>1403326800</v>
      </c>
      <c r="M26">
        <v>1403499600</v>
      </c>
      <c r="N26" s="4">
        <f>((L26/60)/60/24)+DATE(1970,1,1)</f>
        <v>41811.208333333336</v>
      </c>
      <c r="O26" s="4">
        <f>((M26/60)/60/24)+DATE(1970,1,1)</f>
        <v>41813.208333333336</v>
      </c>
      <c r="P26" t="b">
        <v>0</v>
      </c>
      <c r="Q26" t="b">
        <v>0</v>
      </c>
      <c r="R26" t="s">
        <v>64</v>
      </c>
      <c r="S26" t="str">
        <f>LEFT(R26,FIND("/",R26)-1)</f>
        <v>technology</v>
      </c>
      <c r="T26" t="str">
        <f>RIGHT(R26,LEN(R26)-FIND("/",R26))</f>
        <v>wearables</v>
      </c>
      <c r="U26" t="s">
        <v>2042</v>
      </c>
      <c r="V26" t="s">
        <v>2069</v>
      </c>
    </row>
    <row r="27" spans="1:22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>ROUND(E27/D27*100,0)</f>
        <v>216</v>
      </c>
      <c r="G27" s="13" t="s">
        <v>19</v>
      </c>
      <c r="H27">
        <v>163</v>
      </c>
      <c r="I27">
        <f>IF(H27=0,0,ROUND(E27/H27,2))</f>
        <v>73.03</v>
      </c>
      <c r="J27" t="s">
        <v>20</v>
      </c>
      <c r="K27" t="s">
        <v>21</v>
      </c>
      <c r="L27">
        <v>1305694800</v>
      </c>
      <c r="M27">
        <v>1307422800</v>
      </c>
      <c r="N27" s="4">
        <f>((L27/60)/60/24)+DATE(1970,1,1)</f>
        <v>40681.208333333336</v>
      </c>
      <c r="O27" s="4">
        <f>((M27/60)/60/24)+DATE(1970,1,1)</f>
        <v>40701.208333333336</v>
      </c>
      <c r="P27" t="b">
        <v>0</v>
      </c>
      <c r="Q27" t="b">
        <v>1</v>
      </c>
      <c r="R27" t="s">
        <v>88</v>
      </c>
      <c r="S27" t="str">
        <f>LEFT(R27,FIND("/",R27)-1)</f>
        <v>games</v>
      </c>
      <c r="T27" t="str">
        <f>RIGHT(R27,LEN(R27)-FIND("/",R27))</f>
        <v>video games</v>
      </c>
      <c r="U27" t="s">
        <v>2037</v>
      </c>
      <c r="V27" t="s">
        <v>2068</v>
      </c>
    </row>
    <row r="28" spans="1:22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>ROUND(E28/D28*100,0)</f>
        <v>48</v>
      </c>
      <c r="G28" s="9" t="s">
        <v>73</v>
      </c>
      <c r="H28">
        <v>1480</v>
      </c>
      <c r="I28">
        <f>IF(H28=0,0,ROUND(E28/H28,2))</f>
        <v>35.01</v>
      </c>
      <c r="J28" t="s">
        <v>20</v>
      </c>
      <c r="K28" t="s">
        <v>21</v>
      </c>
      <c r="L28">
        <v>1533013200</v>
      </c>
      <c r="M28">
        <v>1535346000</v>
      </c>
      <c r="N28" s="4">
        <f>((L28/60)/60/24)+DATE(1970,1,1)</f>
        <v>43312.208333333328</v>
      </c>
      <c r="O28" s="4">
        <f>((M28/60)/60/24)+DATE(1970,1,1)</f>
        <v>43339.208333333328</v>
      </c>
      <c r="P28" t="b">
        <v>0</v>
      </c>
      <c r="Q28" t="b">
        <v>0</v>
      </c>
      <c r="R28" t="s">
        <v>32</v>
      </c>
      <c r="S28" t="str">
        <f>LEFT(R28,FIND("/",R28)-1)</f>
        <v>theater</v>
      </c>
      <c r="T28" t="str">
        <f>RIGHT(R28,LEN(R28)-FIND("/",R28))</f>
        <v>plays</v>
      </c>
      <c r="U28" t="s">
        <v>2043</v>
      </c>
      <c r="V28" t="s">
        <v>2061</v>
      </c>
    </row>
    <row r="29" spans="1:22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>ROUND(E29/D29*100,0)</f>
        <v>80</v>
      </c>
      <c r="G29" s="10" t="s">
        <v>13</v>
      </c>
      <c r="H29">
        <v>15</v>
      </c>
      <c r="I29">
        <f>IF(H29=0,0,ROUND(E29/H29,2))</f>
        <v>106.6</v>
      </c>
      <c r="J29" t="s">
        <v>20</v>
      </c>
      <c r="K29" t="s">
        <v>21</v>
      </c>
      <c r="L29">
        <v>1443848400</v>
      </c>
      <c r="M29">
        <v>1444539600</v>
      </c>
      <c r="N29" s="4">
        <f>((L29/60)/60/24)+DATE(1970,1,1)</f>
        <v>42280.208333333328</v>
      </c>
      <c r="O29" s="4">
        <f>((M29/60)/60/24)+DATE(1970,1,1)</f>
        <v>42288.208333333328</v>
      </c>
      <c r="P29" t="b">
        <v>0</v>
      </c>
      <c r="Q29" t="b">
        <v>0</v>
      </c>
      <c r="R29" t="s">
        <v>22</v>
      </c>
      <c r="S29" t="str">
        <f>LEFT(R29,FIND("/",R29)-1)</f>
        <v>music</v>
      </c>
      <c r="T29" t="str">
        <f>RIGHT(R29,LEN(R29)-FIND("/",R29))</f>
        <v>rock</v>
      </c>
      <c r="U29" t="s">
        <v>2039</v>
      </c>
      <c r="V29" t="s">
        <v>2063</v>
      </c>
    </row>
    <row r="30" spans="1:22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>ROUND(E30/D30*100,0)</f>
        <v>105</v>
      </c>
      <c r="G30" s="13" t="s">
        <v>19</v>
      </c>
      <c r="H30">
        <v>2220</v>
      </c>
      <c r="I30">
        <f>IF(H30=0,0,ROUND(E30/H30,2))</f>
        <v>62</v>
      </c>
      <c r="J30" t="s">
        <v>20</v>
      </c>
      <c r="K30" t="s">
        <v>21</v>
      </c>
      <c r="L30">
        <v>1265695200</v>
      </c>
      <c r="M30">
        <v>1267682400</v>
      </c>
      <c r="N30" s="4">
        <f>((L30/60)/60/24)+DATE(1970,1,1)</f>
        <v>40218.25</v>
      </c>
      <c r="O30" s="4">
        <f>((M30/60)/60/24)+DATE(1970,1,1)</f>
        <v>40241.25</v>
      </c>
      <c r="P30" t="b">
        <v>0</v>
      </c>
      <c r="Q30" t="b">
        <v>1</v>
      </c>
      <c r="R30" t="s">
        <v>32</v>
      </c>
      <c r="S30" t="str">
        <f>LEFT(R30,FIND("/",R30)-1)</f>
        <v>theater</v>
      </c>
      <c r="T30" t="str">
        <f>RIGHT(R30,LEN(R30)-FIND("/",R30))</f>
        <v>plays</v>
      </c>
      <c r="U30" t="s">
        <v>2043</v>
      </c>
      <c r="V30" t="s">
        <v>2061</v>
      </c>
    </row>
    <row r="31" spans="1:22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>ROUND(E31/D31*100,0)</f>
        <v>329</v>
      </c>
      <c r="G31" s="13" t="s">
        <v>19</v>
      </c>
      <c r="H31">
        <v>1606</v>
      </c>
      <c r="I31">
        <f>IF(H31=0,0,ROUND(E31/H31,2))</f>
        <v>94</v>
      </c>
      <c r="J31" t="s">
        <v>97</v>
      </c>
      <c r="K31" t="s">
        <v>98</v>
      </c>
      <c r="L31">
        <v>1532062800</v>
      </c>
      <c r="M31">
        <v>1535518800</v>
      </c>
      <c r="N31" s="4">
        <f>((L31/60)/60/24)+DATE(1970,1,1)</f>
        <v>43301.208333333328</v>
      </c>
      <c r="O31" s="4">
        <f>((M31/60)/60/24)+DATE(1970,1,1)</f>
        <v>43341.208333333328</v>
      </c>
      <c r="P31" t="b">
        <v>0</v>
      </c>
      <c r="Q31" t="b">
        <v>0</v>
      </c>
      <c r="R31" t="s">
        <v>99</v>
      </c>
      <c r="S31" t="str">
        <f>LEFT(R31,FIND("/",R31)-1)</f>
        <v>film &amp; video</v>
      </c>
      <c r="T31" t="str">
        <f>RIGHT(R31,LEN(R31)-FIND("/",R31))</f>
        <v>shorts</v>
      </c>
      <c r="U31" t="s">
        <v>2035</v>
      </c>
      <c r="V31" t="s">
        <v>2065</v>
      </c>
    </row>
    <row r="32" spans="1:22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>ROUND(E32/D32*100,0)</f>
        <v>161</v>
      </c>
      <c r="G32" s="13" t="s">
        <v>19</v>
      </c>
      <c r="H32">
        <v>129</v>
      </c>
      <c r="I32">
        <f>IF(H32=0,0,ROUND(E32/H32,2))</f>
        <v>112.05</v>
      </c>
      <c r="J32" t="s">
        <v>20</v>
      </c>
      <c r="K32" t="s">
        <v>21</v>
      </c>
      <c r="L32">
        <v>1558674000</v>
      </c>
      <c r="M32">
        <v>1559106000</v>
      </c>
      <c r="N32" s="4">
        <f>((L32/60)/60/24)+DATE(1970,1,1)</f>
        <v>43609.208333333328</v>
      </c>
      <c r="O32" s="4">
        <f>((M32/60)/60/24)+DATE(1970,1,1)</f>
        <v>43614.208333333328</v>
      </c>
      <c r="P32" t="b">
        <v>0</v>
      </c>
      <c r="Q32" t="b">
        <v>0</v>
      </c>
      <c r="R32" t="s">
        <v>70</v>
      </c>
      <c r="S32" t="str">
        <f>LEFT(R32,FIND("/",R32)-1)</f>
        <v>film &amp; video</v>
      </c>
      <c r="T32" t="str">
        <f>RIGHT(R32,LEN(R32)-FIND("/",R32))</f>
        <v>animation</v>
      </c>
      <c r="U32" t="s">
        <v>2035</v>
      </c>
      <c r="V32" t="s">
        <v>2048</v>
      </c>
    </row>
    <row r="33" spans="1:22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>ROUND(E33/D33*100,0)</f>
        <v>310</v>
      </c>
      <c r="G33" s="13" t="s">
        <v>19</v>
      </c>
      <c r="H33">
        <v>226</v>
      </c>
      <c r="I33">
        <f>IF(H33=0,0,ROUND(E33/H33,2))</f>
        <v>48.01</v>
      </c>
      <c r="J33" t="s">
        <v>39</v>
      </c>
      <c r="K33" t="s">
        <v>40</v>
      </c>
      <c r="L33">
        <v>1451973600</v>
      </c>
      <c r="M33">
        <v>1454392800</v>
      </c>
      <c r="N33" s="4">
        <f>((L33/60)/60/24)+DATE(1970,1,1)</f>
        <v>42374.25</v>
      </c>
      <c r="O33" s="4">
        <f>((M33/60)/60/24)+DATE(1970,1,1)</f>
        <v>42402.25</v>
      </c>
      <c r="P33" t="b">
        <v>0</v>
      </c>
      <c r="Q33" t="b">
        <v>0</v>
      </c>
      <c r="R33" t="s">
        <v>88</v>
      </c>
      <c r="S33" t="str">
        <f>LEFT(R33,FIND("/",R33)-1)</f>
        <v>games</v>
      </c>
      <c r="T33" t="str">
        <f>RIGHT(R33,LEN(R33)-FIND("/",R33))</f>
        <v>video games</v>
      </c>
      <c r="U33" t="s">
        <v>2037</v>
      </c>
      <c r="V33" t="s">
        <v>2068</v>
      </c>
    </row>
    <row r="34" spans="1:22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>ROUND(E34/D34*100,0)</f>
        <v>87</v>
      </c>
      <c r="G34" s="10" t="s">
        <v>13</v>
      </c>
      <c r="H34">
        <v>2307</v>
      </c>
      <c r="I34">
        <f>IF(H34=0,0,ROUND(E34/H34,2))</f>
        <v>38</v>
      </c>
      <c r="J34" t="s">
        <v>106</v>
      </c>
      <c r="K34" t="s">
        <v>107</v>
      </c>
      <c r="L34">
        <v>1515564000</v>
      </c>
      <c r="M34">
        <v>1517896800</v>
      </c>
      <c r="N34" s="4">
        <f>((L34/60)/60/24)+DATE(1970,1,1)</f>
        <v>43110.25</v>
      </c>
      <c r="O34" s="4">
        <f>((M34/60)/60/24)+DATE(1970,1,1)</f>
        <v>43137.25</v>
      </c>
      <c r="P34" t="b">
        <v>0</v>
      </c>
      <c r="Q34" t="b">
        <v>0</v>
      </c>
      <c r="R34" t="s">
        <v>41</v>
      </c>
      <c r="S34" t="str">
        <f>LEFT(R34,FIND("/",R34)-1)</f>
        <v>film &amp; video</v>
      </c>
      <c r="T34" t="str">
        <f>RIGHT(R34,LEN(R34)-FIND("/",R34))</f>
        <v>documentary</v>
      </c>
      <c r="U34" t="s">
        <v>2035</v>
      </c>
      <c r="V34" t="s">
        <v>2050</v>
      </c>
    </row>
    <row r="35" spans="1:22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>ROUND(E35/D35*100,0)</f>
        <v>378</v>
      </c>
      <c r="G35" s="13" t="s">
        <v>19</v>
      </c>
      <c r="H35">
        <v>5419</v>
      </c>
      <c r="I35">
        <f>IF(H35=0,0,ROUND(E35/H35,2))</f>
        <v>35</v>
      </c>
      <c r="J35" t="s">
        <v>20</v>
      </c>
      <c r="K35" t="s">
        <v>21</v>
      </c>
      <c r="L35">
        <v>1412485200</v>
      </c>
      <c r="M35">
        <v>1415685600</v>
      </c>
      <c r="N35" s="4">
        <f>((L35/60)/60/24)+DATE(1970,1,1)</f>
        <v>41917.208333333336</v>
      </c>
      <c r="O35" s="4">
        <f>((M35/60)/60/24)+DATE(1970,1,1)</f>
        <v>41954.25</v>
      </c>
      <c r="P35" t="b">
        <v>0</v>
      </c>
      <c r="Q35" t="b">
        <v>0</v>
      </c>
      <c r="R35" t="s">
        <v>32</v>
      </c>
      <c r="S35" t="str">
        <f>LEFT(R35,FIND("/",R35)-1)</f>
        <v>theater</v>
      </c>
      <c r="T35" t="str">
        <f>RIGHT(R35,LEN(R35)-FIND("/",R35))</f>
        <v>plays</v>
      </c>
      <c r="U35" t="s">
        <v>2043</v>
      </c>
      <c r="V35" t="s">
        <v>2061</v>
      </c>
    </row>
    <row r="36" spans="1:22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>ROUND(E36/D36*100,0)</f>
        <v>151</v>
      </c>
      <c r="G36" s="13" t="s">
        <v>19</v>
      </c>
      <c r="H36">
        <v>165</v>
      </c>
      <c r="I36">
        <f>IF(H36=0,0,ROUND(E36/H36,2))</f>
        <v>85</v>
      </c>
      <c r="J36" t="s">
        <v>20</v>
      </c>
      <c r="K36" t="s">
        <v>21</v>
      </c>
      <c r="L36">
        <v>1490245200</v>
      </c>
      <c r="M36">
        <v>1490677200</v>
      </c>
      <c r="N36" s="4">
        <f>((L36/60)/60/24)+DATE(1970,1,1)</f>
        <v>42817.208333333328</v>
      </c>
      <c r="O36" s="4">
        <f>((M36/60)/60/24)+DATE(1970,1,1)</f>
        <v>42822.208333333328</v>
      </c>
      <c r="P36" t="b">
        <v>0</v>
      </c>
      <c r="Q36" t="b">
        <v>0</v>
      </c>
      <c r="R36" t="s">
        <v>41</v>
      </c>
      <c r="S36" t="str">
        <f>LEFT(R36,FIND("/",R36)-1)</f>
        <v>film &amp; video</v>
      </c>
      <c r="T36" t="str">
        <f>RIGHT(R36,LEN(R36)-FIND("/",R36))</f>
        <v>documentary</v>
      </c>
      <c r="U36" t="s">
        <v>2035</v>
      </c>
      <c r="V36" t="s">
        <v>2050</v>
      </c>
    </row>
    <row r="37" spans="1:22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>ROUND(E37/D37*100,0)</f>
        <v>150</v>
      </c>
      <c r="G37" s="13" t="s">
        <v>19</v>
      </c>
      <c r="H37">
        <v>1965</v>
      </c>
      <c r="I37">
        <f>IF(H37=0,0,ROUND(E37/H37,2))</f>
        <v>95.99</v>
      </c>
      <c r="J37" t="s">
        <v>35</v>
      </c>
      <c r="K37" t="s">
        <v>36</v>
      </c>
      <c r="L37">
        <v>1547877600</v>
      </c>
      <c r="M37">
        <v>1551506400</v>
      </c>
      <c r="N37" s="4">
        <f>((L37/60)/60/24)+DATE(1970,1,1)</f>
        <v>43484.25</v>
      </c>
      <c r="O37" s="4">
        <f>((M37/60)/60/24)+DATE(1970,1,1)</f>
        <v>43526.25</v>
      </c>
      <c r="P37" t="b">
        <v>0</v>
      </c>
      <c r="Q37" t="b">
        <v>1</v>
      </c>
      <c r="R37" t="s">
        <v>52</v>
      </c>
      <c r="S37" t="str">
        <f>LEFT(R37,FIND("/",R37)-1)</f>
        <v>film &amp; video</v>
      </c>
      <c r="T37" t="str">
        <f>RIGHT(R37,LEN(R37)-FIND("/",R37))</f>
        <v>drama</v>
      </c>
      <c r="U37" t="s">
        <v>2035</v>
      </c>
      <c r="V37" t="s">
        <v>2051</v>
      </c>
    </row>
    <row r="38" spans="1:22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>ROUND(E38/D38*100,0)</f>
        <v>157</v>
      </c>
      <c r="G38" s="13" t="s">
        <v>19</v>
      </c>
      <c r="H38">
        <v>16</v>
      </c>
      <c r="I38">
        <f>IF(H38=0,0,ROUND(E38/H38,2))</f>
        <v>68.81</v>
      </c>
      <c r="J38" t="s">
        <v>20</v>
      </c>
      <c r="K38" t="s">
        <v>21</v>
      </c>
      <c r="L38">
        <v>1298700000</v>
      </c>
      <c r="M38">
        <v>1300856400</v>
      </c>
      <c r="N38" s="4">
        <f>((L38/60)/60/24)+DATE(1970,1,1)</f>
        <v>40600.25</v>
      </c>
      <c r="O38" s="4">
        <f>((M38/60)/60/24)+DATE(1970,1,1)</f>
        <v>40625.208333333336</v>
      </c>
      <c r="P38" t="b">
        <v>0</v>
      </c>
      <c r="Q38" t="b">
        <v>0</v>
      </c>
      <c r="R38" t="s">
        <v>32</v>
      </c>
      <c r="S38" t="str">
        <f>LEFT(R38,FIND("/",R38)-1)</f>
        <v>theater</v>
      </c>
      <c r="T38" t="str">
        <f>RIGHT(R38,LEN(R38)-FIND("/",R38))</f>
        <v>plays</v>
      </c>
      <c r="U38" t="s">
        <v>2043</v>
      </c>
      <c r="V38" t="s">
        <v>2061</v>
      </c>
    </row>
    <row r="39" spans="1:22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>ROUND(E39/D39*100,0)</f>
        <v>140</v>
      </c>
      <c r="G39" s="13" t="s">
        <v>19</v>
      </c>
      <c r="H39">
        <v>107</v>
      </c>
      <c r="I39">
        <f>IF(H39=0,0,ROUND(E39/H39,2))</f>
        <v>105.97</v>
      </c>
      <c r="J39" t="s">
        <v>20</v>
      </c>
      <c r="K39" t="s">
        <v>21</v>
      </c>
      <c r="L39">
        <v>1570338000</v>
      </c>
      <c r="M39">
        <v>1573192800</v>
      </c>
      <c r="N39" s="4">
        <f>((L39/60)/60/24)+DATE(1970,1,1)</f>
        <v>43744.208333333328</v>
      </c>
      <c r="O39" s="4">
        <f>((M39/60)/60/24)+DATE(1970,1,1)</f>
        <v>43777.25</v>
      </c>
      <c r="P39" t="b">
        <v>0</v>
      </c>
      <c r="Q39" t="b">
        <v>1</v>
      </c>
      <c r="R39" t="s">
        <v>118</v>
      </c>
      <c r="S39" t="str">
        <f>LEFT(R39,FIND("/",R39)-1)</f>
        <v>publishing</v>
      </c>
      <c r="T39" t="str">
        <f>RIGHT(R39,LEN(R39)-FIND("/",R39))</f>
        <v>fiction</v>
      </c>
      <c r="U39" t="s">
        <v>2041</v>
      </c>
      <c r="V39" t="s">
        <v>2053</v>
      </c>
    </row>
    <row r="40" spans="1:22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>ROUND(E40/D40*100,0)</f>
        <v>325</v>
      </c>
      <c r="G40" s="13" t="s">
        <v>19</v>
      </c>
      <c r="H40">
        <v>134</v>
      </c>
      <c r="I40">
        <f>IF(H40=0,0,ROUND(E40/H40,2))</f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s="4">
        <f>((L40/60)/60/24)+DATE(1970,1,1)</f>
        <v>40469.208333333336</v>
      </c>
      <c r="O40" s="4">
        <f>((M40/60)/60/24)+DATE(1970,1,1)</f>
        <v>40474.208333333336</v>
      </c>
      <c r="P40" t="b">
        <v>0</v>
      </c>
      <c r="Q40" t="b">
        <v>0</v>
      </c>
      <c r="R40" t="s">
        <v>121</v>
      </c>
      <c r="S40" t="str">
        <f>LEFT(R40,FIND("/",R40)-1)</f>
        <v>photography</v>
      </c>
      <c r="T40" t="str">
        <f>RIGHT(R40,LEN(R40)-FIND("/",R40))</f>
        <v>photography books</v>
      </c>
      <c r="U40" t="s">
        <v>2040</v>
      </c>
      <c r="V40" t="s">
        <v>2060</v>
      </c>
    </row>
    <row r="41" spans="1:22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>ROUND(E41/D41*100,0)</f>
        <v>51</v>
      </c>
      <c r="G41" s="10" t="s">
        <v>13</v>
      </c>
      <c r="H41">
        <v>88</v>
      </c>
      <c r="I41">
        <f>IF(H41=0,0,ROUND(E41/H41,2))</f>
        <v>57.13</v>
      </c>
      <c r="J41" t="s">
        <v>35</v>
      </c>
      <c r="K41" t="s">
        <v>36</v>
      </c>
      <c r="L41">
        <v>1361772000</v>
      </c>
      <c r="M41">
        <v>1362978000</v>
      </c>
      <c r="N41" s="4">
        <f>((L41/60)/60/24)+DATE(1970,1,1)</f>
        <v>41330.25</v>
      </c>
      <c r="O41" s="4">
        <f>((M41/60)/60/24)+DATE(1970,1,1)</f>
        <v>41344.208333333336</v>
      </c>
      <c r="P41" t="b">
        <v>0</v>
      </c>
      <c r="Q41" t="b">
        <v>0</v>
      </c>
      <c r="R41" t="s">
        <v>32</v>
      </c>
      <c r="S41" t="str">
        <f>LEFT(R41,FIND("/",R41)-1)</f>
        <v>theater</v>
      </c>
      <c r="T41" t="str">
        <f>RIGHT(R41,LEN(R41)-FIND("/",R41))</f>
        <v>plays</v>
      </c>
      <c r="U41" t="s">
        <v>2043</v>
      </c>
      <c r="V41" t="s">
        <v>2061</v>
      </c>
    </row>
    <row r="42" spans="1:22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>ROUND(E42/D42*100,0)</f>
        <v>169</v>
      </c>
      <c r="G42" s="13" t="s">
        <v>19</v>
      </c>
      <c r="H42">
        <v>198</v>
      </c>
      <c r="I42">
        <f>IF(H42=0,0,ROUND(E42/H42,2))</f>
        <v>75.14</v>
      </c>
      <c r="J42" t="s">
        <v>20</v>
      </c>
      <c r="K42" t="s">
        <v>21</v>
      </c>
      <c r="L42">
        <v>1275714000</v>
      </c>
      <c r="M42">
        <v>1277355600</v>
      </c>
      <c r="N42" s="4">
        <f>((L42/60)/60/24)+DATE(1970,1,1)</f>
        <v>40334.208333333336</v>
      </c>
      <c r="O42" s="4">
        <f>((M42/60)/60/24)+DATE(1970,1,1)</f>
        <v>40353.208333333336</v>
      </c>
      <c r="P42" t="b">
        <v>0</v>
      </c>
      <c r="Q42" t="b">
        <v>1</v>
      </c>
      <c r="R42" t="s">
        <v>64</v>
      </c>
      <c r="S42" t="str">
        <f>LEFT(R42,FIND("/",R42)-1)</f>
        <v>technology</v>
      </c>
      <c r="T42" t="str">
        <f>RIGHT(R42,LEN(R42)-FIND("/",R42))</f>
        <v>wearables</v>
      </c>
      <c r="U42" t="s">
        <v>2042</v>
      </c>
      <c r="V42" t="s">
        <v>2069</v>
      </c>
    </row>
    <row r="43" spans="1:22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>ROUND(E43/D43*100,0)</f>
        <v>213</v>
      </c>
      <c r="G43" s="13" t="s">
        <v>19</v>
      </c>
      <c r="H43">
        <v>111</v>
      </c>
      <c r="I43">
        <f>IF(H43=0,0,ROUND(E43/H43,2))</f>
        <v>107.42</v>
      </c>
      <c r="J43" t="s">
        <v>106</v>
      </c>
      <c r="K43" t="s">
        <v>107</v>
      </c>
      <c r="L43">
        <v>1346734800</v>
      </c>
      <c r="M43">
        <v>1348981200</v>
      </c>
      <c r="N43" s="4">
        <f>((L43/60)/60/24)+DATE(1970,1,1)</f>
        <v>41156.208333333336</v>
      </c>
      <c r="O43" s="4">
        <f>((M43/60)/60/24)+DATE(1970,1,1)</f>
        <v>41182.208333333336</v>
      </c>
      <c r="P43" t="b">
        <v>0</v>
      </c>
      <c r="Q43" t="b">
        <v>1</v>
      </c>
      <c r="R43" t="s">
        <v>22</v>
      </c>
      <c r="S43" t="str">
        <f>LEFT(R43,FIND("/",R43)-1)</f>
        <v>music</v>
      </c>
      <c r="T43" t="str">
        <f>RIGHT(R43,LEN(R43)-FIND("/",R43))</f>
        <v>rock</v>
      </c>
      <c r="U43" t="s">
        <v>2039</v>
      </c>
      <c r="V43" t="s">
        <v>2063</v>
      </c>
    </row>
    <row r="44" spans="1:22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>ROUND(E44/D44*100,0)</f>
        <v>444</v>
      </c>
      <c r="G44" s="13" t="s">
        <v>19</v>
      </c>
      <c r="H44">
        <v>222</v>
      </c>
      <c r="I44">
        <f>IF(H44=0,0,ROUND(E44/H44,2))</f>
        <v>36</v>
      </c>
      <c r="J44" t="s">
        <v>20</v>
      </c>
      <c r="K44" t="s">
        <v>21</v>
      </c>
      <c r="L44">
        <v>1309755600</v>
      </c>
      <c r="M44">
        <v>1310533200</v>
      </c>
      <c r="N44" s="4">
        <f>((L44/60)/60/24)+DATE(1970,1,1)</f>
        <v>40728.208333333336</v>
      </c>
      <c r="O44" s="4">
        <f>((M44/60)/60/24)+DATE(1970,1,1)</f>
        <v>40737.208333333336</v>
      </c>
      <c r="P44" t="b">
        <v>0</v>
      </c>
      <c r="Q44" t="b">
        <v>0</v>
      </c>
      <c r="R44" t="s">
        <v>16</v>
      </c>
      <c r="S44" t="str">
        <f>LEFT(R44,FIND("/",R44)-1)</f>
        <v>food</v>
      </c>
      <c r="T44" t="str">
        <f>RIGHT(R44,LEN(R44)-FIND("/",R44))</f>
        <v>food trucks</v>
      </c>
      <c r="U44" t="s">
        <v>2036</v>
      </c>
      <c r="V44" t="s">
        <v>2054</v>
      </c>
    </row>
    <row r="45" spans="1:22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>ROUND(E45/D45*100,0)</f>
        <v>186</v>
      </c>
      <c r="G45" s="13" t="s">
        <v>19</v>
      </c>
      <c r="H45">
        <v>6212</v>
      </c>
      <c r="I45">
        <f>IF(H45=0,0,ROUND(E45/H45,2))</f>
        <v>27</v>
      </c>
      <c r="J45" t="s">
        <v>20</v>
      </c>
      <c r="K45" t="s">
        <v>21</v>
      </c>
      <c r="L45">
        <v>1406178000</v>
      </c>
      <c r="M45">
        <v>1407560400</v>
      </c>
      <c r="N45" s="4">
        <f>((L45/60)/60/24)+DATE(1970,1,1)</f>
        <v>41844.208333333336</v>
      </c>
      <c r="O45" s="4">
        <f>((M45/60)/60/24)+DATE(1970,1,1)</f>
        <v>41860.208333333336</v>
      </c>
      <c r="P45" t="b">
        <v>0</v>
      </c>
      <c r="Q45" t="b">
        <v>0</v>
      </c>
      <c r="R45" t="s">
        <v>132</v>
      </c>
      <c r="S45" t="str">
        <f>LEFT(R45,FIND("/",R45)-1)</f>
        <v>publishing</v>
      </c>
      <c r="T45" t="str">
        <f>RIGHT(R45,LEN(R45)-FIND("/",R45))</f>
        <v>radio &amp; podcasts</v>
      </c>
      <c r="U45" t="s">
        <v>2041</v>
      </c>
      <c r="V45" t="s">
        <v>2062</v>
      </c>
    </row>
    <row r="46" spans="1:22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>ROUND(E46/D46*100,0)</f>
        <v>659</v>
      </c>
      <c r="G46" s="13" t="s">
        <v>19</v>
      </c>
      <c r="H46">
        <v>98</v>
      </c>
      <c r="I46">
        <f>IF(H46=0,0,ROUND(E46/H46,2))</f>
        <v>107.56</v>
      </c>
      <c r="J46" t="s">
        <v>35</v>
      </c>
      <c r="K46" t="s">
        <v>36</v>
      </c>
      <c r="L46">
        <v>1552798800</v>
      </c>
      <c r="M46">
        <v>1552885200</v>
      </c>
      <c r="N46" s="4">
        <f>((L46/60)/60/24)+DATE(1970,1,1)</f>
        <v>43541.208333333328</v>
      </c>
      <c r="O46" s="4">
        <f>((M46/60)/60/24)+DATE(1970,1,1)</f>
        <v>43542.208333333328</v>
      </c>
      <c r="P46" t="b">
        <v>0</v>
      </c>
      <c r="Q46" t="b">
        <v>0</v>
      </c>
      <c r="R46" t="s">
        <v>118</v>
      </c>
      <c r="S46" t="str">
        <f>LEFT(R46,FIND("/",R46)-1)</f>
        <v>publishing</v>
      </c>
      <c r="T46" t="str">
        <f>RIGHT(R46,LEN(R46)-FIND("/",R46))</f>
        <v>fiction</v>
      </c>
      <c r="U46" t="s">
        <v>2041</v>
      </c>
      <c r="V46" t="s">
        <v>2053</v>
      </c>
    </row>
    <row r="47" spans="1:22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>ROUND(E47/D47*100,0)</f>
        <v>48</v>
      </c>
      <c r="G47" s="10" t="s">
        <v>13</v>
      </c>
      <c r="H47">
        <v>48</v>
      </c>
      <c r="I47">
        <f>IF(H47=0,0,ROUND(E47/H47,2))</f>
        <v>94.38</v>
      </c>
      <c r="J47" t="s">
        <v>20</v>
      </c>
      <c r="K47" t="s">
        <v>21</v>
      </c>
      <c r="L47">
        <v>1478062800</v>
      </c>
      <c r="M47">
        <v>1479362400</v>
      </c>
      <c r="N47" s="4">
        <f>((L47/60)/60/24)+DATE(1970,1,1)</f>
        <v>42676.208333333328</v>
      </c>
      <c r="O47" s="4">
        <f>((M47/60)/60/24)+DATE(1970,1,1)</f>
        <v>42691.25</v>
      </c>
      <c r="P47" t="b">
        <v>0</v>
      </c>
      <c r="Q47" t="b">
        <v>1</v>
      </c>
      <c r="R47" t="s">
        <v>32</v>
      </c>
      <c r="S47" t="str">
        <f>LEFT(R47,FIND("/",R47)-1)</f>
        <v>theater</v>
      </c>
      <c r="T47" t="str">
        <f>RIGHT(R47,LEN(R47)-FIND("/",R47))</f>
        <v>plays</v>
      </c>
      <c r="U47" t="s">
        <v>2043</v>
      </c>
      <c r="V47" t="s">
        <v>2061</v>
      </c>
    </row>
    <row r="48" spans="1:22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>ROUND(E48/D48*100,0)</f>
        <v>115</v>
      </c>
      <c r="G48" s="13" t="s">
        <v>19</v>
      </c>
      <c r="H48">
        <v>92</v>
      </c>
      <c r="I48">
        <f>IF(H48=0,0,ROUND(E48/H48,2))</f>
        <v>46.16</v>
      </c>
      <c r="J48" t="s">
        <v>20</v>
      </c>
      <c r="K48" t="s">
        <v>21</v>
      </c>
      <c r="L48">
        <v>1278565200</v>
      </c>
      <c r="M48">
        <v>1280552400</v>
      </c>
      <c r="N48" s="4">
        <f>((L48/60)/60/24)+DATE(1970,1,1)</f>
        <v>40367.208333333336</v>
      </c>
      <c r="O48" s="4">
        <f>((M48/60)/60/24)+DATE(1970,1,1)</f>
        <v>40390.208333333336</v>
      </c>
      <c r="P48" t="b">
        <v>0</v>
      </c>
      <c r="Q48" t="b">
        <v>0</v>
      </c>
      <c r="R48" t="s">
        <v>22</v>
      </c>
      <c r="S48" t="str">
        <f>LEFT(R48,FIND("/",R48)-1)</f>
        <v>music</v>
      </c>
      <c r="T48" t="str">
        <f>RIGHT(R48,LEN(R48)-FIND("/",R48))</f>
        <v>rock</v>
      </c>
      <c r="U48" t="s">
        <v>2039</v>
      </c>
      <c r="V48" t="s">
        <v>2063</v>
      </c>
    </row>
    <row r="49" spans="1:22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>ROUND(E49/D49*100,0)</f>
        <v>475</v>
      </c>
      <c r="G49" s="13" t="s">
        <v>19</v>
      </c>
      <c r="H49">
        <v>149</v>
      </c>
      <c r="I49">
        <f>IF(H49=0,0,ROUND(E49/H49,2))</f>
        <v>47.85</v>
      </c>
      <c r="J49" t="s">
        <v>20</v>
      </c>
      <c r="K49" t="s">
        <v>21</v>
      </c>
      <c r="L49">
        <v>1396069200</v>
      </c>
      <c r="M49">
        <v>1398661200</v>
      </c>
      <c r="N49" s="4">
        <f>((L49/60)/60/24)+DATE(1970,1,1)</f>
        <v>41727.208333333336</v>
      </c>
      <c r="O49" s="4">
        <f>((M49/60)/60/24)+DATE(1970,1,1)</f>
        <v>41757.208333333336</v>
      </c>
      <c r="P49" t="b">
        <v>0</v>
      </c>
      <c r="Q49" t="b">
        <v>0</v>
      </c>
      <c r="R49" t="s">
        <v>32</v>
      </c>
      <c r="S49" t="str">
        <f>LEFT(R49,FIND("/",R49)-1)</f>
        <v>theater</v>
      </c>
      <c r="T49" t="str">
        <f>RIGHT(R49,LEN(R49)-FIND("/",R49))</f>
        <v>plays</v>
      </c>
      <c r="U49" t="s">
        <v>2043</v>
      </c>
      <c r="V49" t="s">
        <v>2061</v>
      </c>
    </row>
    <row r="50" spans="1:22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>ROUND(E50/D50*100,0)</f>
        <v>387</v>
      </c>
      <c r="G50" s="13" t="s">
        <v>19</v>
      </c>
      <c r="H50">
        <v>2431</v>
      </c>
      <c r="I50">
        <f>IF(H50=0,0,ROUND(E50/H50,2))</f>
        <v>53.01</v>
      </c>
      <c r="J50" t="s">
        <v>20</v>
      </c>
      <c r="K50" t="s">
        <v>21</v>
      </c>
      <c r="L50">
        <v>1435208400</v>
      </c>
      <c r="M50">
        <v>1436245200</v>
      </c>
      <c r="N50" s="4">
        <f>((L50/60)/60/24)+DATE(1970,1,1)</f>
        <v>42180.208333333328</v>
      </c>
      <c r="O50" s="4">
        <f>((M50/60)/60/24)+DATE(1970,1,1)</f>
        <v>42192.208333333328</v>
      </c>
      <c r="P50" t="b">
        <v>0</v>
      </c>
      <c r="Q50" t="b">
        <v>0</v>
      </c>
      <c r="R50" t="s">
        <v>32</v>
      </c>
      <c r="S50" t="str">
        <f>LEFT(R50,FIND("/",R50)-1)</f>
        <v>theater</v>
      </c>
      <c r="T50" t="str">
        <f>RIGHT(R50,LEN(R50)-FIND("/",R50))</f>
        <v>plays</v>
      </c>
      <c r="U50" t="s">
        <v>2043</v>
      </c>
      <c r="V50" t="s">
        <v>2061</v>
      </c>
    </row>
    <row r="51" spans="1:22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>ROUND(E51/D51*100,0)</f>
        <v>190</v>
      </c>
      <c r="G51" s="13" t="s">
        <v>19</v>
      </c>
      <c r="H51">
        <v>303</v>
      </c>
      <c r="I51">
        <f>IF(H51=0,0,ROUND(E51/H51,2))</f>
        <v>45.06</v>
      </c>
      <c r="J51" t="s">
        <v>20</v>
      </c>
      <c r="K51" t="s">
        <v>21</v>
      </c>
      <c r="L51">
        <v>1571547600</v>
      </c>
      <c r="M51">
        <v>1575439200</v>
      </c>
      <c r="N51" s="4">
        <f>((L51/60)/60/24)+DATE(1970,1,1)</f>
        <v>43758.208333333328</v>
      </c>
      <c r="O51" s="4">
        <f>((M51/60)/60/24)+DATE(1970,1,1)</f>
        <v>43803.25</v>
      </c>
      <c r="P51" t="b">
        <v>0</v>
      </c>
      <c r="Q51" t="b">
        <v>0</v>
      </c>
      <c r="R51" t="s">
        <v>22</v>
      </c>
      <c r="S51" t="str">
        <f>LEFT(R51,FIND("/",R51)-1)</f>
        <v>music</v>
      </c>
      <c r="T51" t="str">
        <f>RIGHT(R51,LEN(R51)-FIND("/",R51))</f>
        <v>rock</v>
      </c>
      <c r="U51" t="s">
        <v>2039</v>
      </c>
      <c r="V51" t="s">
        <v>2063</v>
      </c>
    </row>
    <row r="52" spans="1:22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>ROUND(E52/D52*100,0)</f>
        <v>2</v>
      </c>
      <c r="G52" s="10" t="s">
        <v>13</v>
      </c>
      <c r="H52">
        <v>1</v>
      </c>
      <c r="I52">
        <f>IF(H52=0,0,ROUND(E52/H52,2))</f>
        <v>2</v>
      </c>
      <c r="J52" t="s">
        <v>106</v>
      </c>
      <c r="K52" t="s">
        <v>107</v>
      </c>
      <c r="L52">
        <v>1375333200</v>
      </c>
      <c r="M52">
        <v>1377752400</v>
      </c>
      <c r="N52" s="4">
        <f>((L52/60)/60/24)+DATE(1970,1,1)</f>
        <v>41487.208333333336</v>
      </c>
      <c r="O52" s="4">
        <f>((M52/60)/60/24)+DATE(1970,1,1)</f>
        <v>41515.208333333336</v>
      </c>
      <c r="P52" t="b">
        <v>0</v>
      </c>
      <c r="Q52" t="b">
        <v>0</v>
      </c>
      <c r="R52" t="s">
        <v>147</v>
      </c>
      <c r="S52" t="str">
        <f>LEFT(R52,FIND("/",R52)-1)</f>
        <v>music</v>
      </c>
      <c r="T52" t="str">
        <f>RIGHT(R52,LEN(R52)-FIND("/",R52))</f>
        <v>metal</v>
      </c>
      <c r="U52" t="s">
        <v>2039</v>
      </c>
      <c r="V52" t="s">
        <v>2057</v>
      </c>
    </row>
    <row r="53" spans="1:22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>ROUND(E53/D53*100,0)</f>
        <v>92</v>
      </c>
      <c r="G53" s="10" t="s">
        <v>13</v>
      </c>
      <c r="H53">
        <v>1467</v>
      </c>
      <c r="I53">
        <f>IF(H53=0,0,ROUND(E53/H53,2))</f>
        <v>99.01</v>
      </c>
      <c r="J53" t="s">
        <v>39</v>
      </c>
      <c r="K53" t="s">
        <v>40</v>
      </c>
      <c r="L53">
        <v>1332824400</v>
      </c>
      <c r="M53">
        <v>1334206800</v>
      </c>
      <c r="N53" s="4">
        <f>((L53/60)/60/24)+DATE(1970,1,1)</f>
        <v>40995.208333333336</v>
      </c>
      <c r="O53" s="4">
        <f>((M53/60)/60/24)+DATE(1970,1,1)</f>
        <v>41011.208333333336</v>
      </c>
      <c r="P53" t="b">
        <v>0</v>
      </c>
      <c r="Q53" t="b">
        <v>1</v>
      </c>
      <c r="R53" t="s">
        <v>64</v>
      </c>
      <c r="S53" t="str">
        <f>LEFT(R53,FIND("/",R53)-1)</f>
        <v>technology</v>
      </c>
      <c r="T53" t="str">
        <f>RIGHT(R53,LEN(R53)-FIND("/",R53))</f>
        <v>wearables</v>
      </c>
      <c r="U53" t="s">
        <v>2042</v>
      </c>
      <c r="V53" t="s">
        <v>2069</v>
      </c>
    </row>
    <row r="54" spans="1:22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>ROUND(E54/D54*100,0)</f>
        <v>34</v>
      </c>
      <c r="G54" s="10" t="s">
        <v>13</v>
      </c>
      <c r="H54">
        <v>75</v>
      </c>
      <c r="I54">
        <f>IF(H54=0,0,ROUND(E54/H54,2))</f>
        <v>32.79</v>
      </c>
      <c r="J54" t="s">
        <v>20</v>
      </c>
      <c r="K54" t="s">
        <v>21</v>
      </c>
      <c r="L54">
        <v>1284526800</v>
      </c>
      <c r="M54">
        <v>1284872400</v>
      </c>
      <c r="N54" s="4">
        <f>((L54/60)/60/24)+DATE(1970,1,1)</f>
        <v>40436.208333333336</v>
      </c>
      <c r="O54" s="4">
        <f>((M54/60)/60/24)+DATE(1970,1,1)</f>
        <v>40440.208333333336</v>
      </c>
      <c r="P54" t="b">
        <v>0</v>
      </c>
      <c r="Q54" t="b">
        <v>0</v>
      </c>
      <c r="R54" t="s">
        <v>32</v>
      </c>
      <c r="S54" t="str">
        <f>LEFT(R54,FIND("/",R54)-1)</f>
        <v>theater</v>
      </c>
      <c r="T54" t="str">
        <f>RIGHT(R54,LEN(R54)-FIND("/",R54))</f>
        <v>plays</v>
      </c>
      <c r="U54" t="s">
        <v>2043</v>
      </c>
      <c r="V54" t="s">
        <v>2061</v>
      </c>
    </row>
    <row r="55" spans="1:22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>ROUND(E55/D55*100,0)</f>
        <v>140</v>
      </c>
      <c r="G55" s="13" t="s">
        <v>19</v>
      </c>
      <c r="H55">
        <v>209</v>
      </c>
      <c r="I55">
        <f>IF(H55=0,0,ROUND(E55/H55,2))</f>
        <v>59.12</v>
      </c>
      <c r="J55" t="s">
        <v>20</v>
      </c>
      <c r="K55" t="s">
        <v>21</v>
      </c>
      <c r="L55">
        <v>1400562000</v>
      </c>
      <c r="M55">
        <v>1403931600</v>
      </c>
      <c r="N55" s="4">
        <f>((L55/60)/60/24)+DATE(1970,1,1)</f>
        <v>41779.208333333336</v>
      </c>
      <c r="O55" s="4">
        <f>((M55/60)/60/24)+DATE(1970,1,1)</f>
        <v>41818.208333333336</v>
      </c>
      <c r="P55" t="b">
        <v>0</v>
      </c>
      <c r="Q55" t="b">
        <v>0</v>
      </c>
      <c r="R55" t="s">
        <v>52</v>
      </c>
      <c r="S55" t="str">
        <f>LEFT(R55,FIND("/",R55)-1)</f>
        <v>film &amp; video</v>
      </c>
      <c r="T55" t="str">
        <f>RIGHT(R55,LEN(R55)-FIND("/",R55))</f>
        <v>drama</v>
      </c>
      <c r="U55" t="s">
        <v>2035</v>
      </c>
      <c r="V55" t="s">
        <v>2051</v>
      </c>
    </row>
    <row r="56" spans="1:22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>ROUND(E56/D56*100,0)</f>
        <v>90</v>
      </c>
      <c r="G56" s="10" t="s">
        <v>13</v>
      </c>
      <c r="H56">
        <v>120</v>
      </c>
      <c r="I56">
        <f>IF(H56=0,0,ROUND(E56/H56,2))</f>
        <v>44.93</v>
      </c>
      <c r="J56" t="s">
        <v>20</v>
      </c>
      <c r="K56" t="s">
        <v>21</v>
      </c>
      <c r="L56">
        <v>1520748000</v>
      </c>
      <c r="M56">
        <v>1521262800</v>
      </c>
      <c r="N56" s="4">
        <f>((L56/60)/60/24)+DATE(1970,1,1)</f>
        <v>43170.25</v>
      </c>
      <c r="O56" s="4">
        <f>((M56/60)/60/24)+DATE(1970,1,1)</f>
        <v>43176.208333333328</v>
      </c>
      <c r="P56" t="b">
        <v>0</v>
      </c>
      <c r="Q56" t="b">
        <v>0</v>
      </c>
      <c r="R56" t="s">
        <v>64</v>
      </c>
      <c r="S56" t="str">
        <f>LEFT(R56,FIND("/",R56)-1)</f>
        <v>technology</v>
      </c>
      <c r="T56" t="str">
        <f>RIGHT(R56,LEN(R56)-FIND("/",R56))</f>
        <v>wearables</v>
      </c>
      <c r="U56" t="s">
        <v>2042</v>
      </c>
      <c r="V56" t="s">
        <v>2069</v>
      </c>
    </row>
    <row r="57" spans="1:22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>ROUND(E57/D57*100,0)</f>
        <v>178</v>
      </c>
      <c r="G57" s="13" t="s">
        <v>19</v>
      </c>
      <c r="H57">
        <v>131</v>
      </c>
      <c r="I57">
        <f>IF(H57=0,0,ROUND(E57/H57,2))</f>
        <v>89.66</v>
      </c>
      <c r="J57" t="s">
        <v>20</v>
      </c>
      <c r="K57" t="s">
        <v>21</v>
      </c>
      <c r="L57">
        <v>1532926800</v>
      </c>
      <c r="M57">
        <v>1533358800</v>
      </c>
      <c r="N57" s="4">
        <f>((L57/60)/60/24)+DATE(1970,1,1)</f>
        <v>43311.208333333328</v>
      </c>
      <c r="O57" s="4">
        <f>((M57/60)/60/24)+DATE(1970,1,1)</f>
        <v>43316.208333333328</v>
      </c>
      <c r="P57" t="b">
        <v>0</v>
      </c>
      <c r="Q57" t="b">
        <v>0</v>
      </c>
      <c r="R57" t="s">
        <v>158</v>
      </c>
      <c r="S57" t="str">
        <f>LEFT(R57,FIND("/",R57)-1)</f>
        <v>music</v>
      </c>
      <c r="T57" t="str">
        <f>RIGHT(R57,LEN(R57)-FIND("/",R57))</f>
        <v>jazz</v>
      </c>
      <c r="U57" t="s">
        <v>2039</v>
      </c>
      <c r="V57" t="s">
        <v>2056</v>
      </c>
    </row>
    <row r="58" spans="1:22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>ROUND(E58/D58*100,0)</f>
        <v>144</v>
      </c>
      <c r="G58" s="13" t="s">
        <v>19</v>
      </c>
      <c r="H58">
        <v>164</v>
      </c>
      <c r="I58">
        <f>IF(H58=0,0,ROUND(E58/H58,2))</f>
        <v>70.08</v>
      </c>
      <c r="J58" t="s">
        <v>20</v>
      </c>
      <c r="K58" t="s">
        <v>21</v>
      </c>
      <c r="L58">
        <v>1420869600</v>
      </c>
      <c r="M58">
        <v>1421474400</v>
      </c>
      <c r="N58" s="4">
        <f>((L58/60)/60/24)+DATE(1970,1,1)</f>
        <v>42014.25</v>
      </c>
      <c r="O58" s="4">
        <f>((M58/60)/60/24)+DATE(1970,1,1)</f>
        <v>42021.25</v>
      </c>
      <c r="P58" t="b">
        <v>0</v>
      </c>
      <c r="Q58" t="b">
        <v>0</v>
      </c>
      <c r="R58" t="s">
        <v>64</v>
      </c>
      <c r="S58" t="str">
        <f>LEFT(R58,FIND("/",R58)-1)</f>
        <v>technology</v>
      </c>
      <c r="T58" t="str">
        <f>RIGHT(R58,LEN(R58)-FIND("/",R58))</f>
        <v>wearables</v>
      </c>
      <c r="U58" t="s">
        <v>2042</v>
      </c>
      <c r="V58" t="s">
        <v>2069</v>
      </c>
    </row>
    <row r="59" spans="1:22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>ROUND(E59/D59*100,0)</f>
        <v>215</v>
      </c>
      <c r="G59" s="13" t="s">
        <v>19</v>
      </c>
      <c r="H59">
        <v>201</v>
      </c>
      <c r="I59">
        <f>IF(H59=0,0,ROUND(E59/H59,2))</f>
        <v>31.06</v>
      </c>
      <c r="J59" t="s">
        <v>20</v>
      </c>
      <c r="K59" t="s">
        <v>21</v>
      </c>
      <c r="L59">
        <v>1504242000</v>
      </c>
      <c r="M59">
        <v>1505278800</v>
      </c>
      <c r="N59" s="4">
        <f>((L59/60)/60/24)+DATE(1970,1,1)</f>
        <v>42979.208333333328</v>
      </c>
      <c r="O59" s="4">
        <f>((M59/60)/60/24)+DATE(1970,1,1)</f>
        <v>42991.208333333328</v>
      </c>
      <c r="P59" t="b">
        <v>0</v>
      </c>
      <c r="Q59" t="b">
        <v>0</v>
      </c>
      <c r="R59" t="s">
        <v>88</v>
      </c>
      <c r="S59" t="str">
        <f>LEFT(R59,FIND("/",R59)-1)</f>
        <v>games</v>
      </c>
      <c r="T59" t="str">
        <f>RIGHT(R59,LEN(R59)-FIND("/",R59))</f>
        <v>video games</v>
      </c>
      <c r="U59" t="s">
        <v>2037</v>
      </c>
      <c r="V59" t="s">
        <v>2068</v>
      </c>
    </row>
    <row r="60" spans="1:22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>ROUND(E60/D60*100,0)</f>
        <v>227</v>
      </c>
      <c r="G60" s="13" t="s">
        <v>19</v>
      </c>
      <c r="H60">
        <v>211</v>
      </c>
      <c r="I60">
        <f>IF(H60=0,0,ROUND(E60/H60,2))</f>
        <v>29.06</v>
      </c>
      <c r="J60" t="s">
        <v>20</v>
      </c>
      <c r="K60" t="s">
        <v>21</v>
      </c>
      <c r="L60">
        <v>1442811600</v>
      </c>
      <c r="M60">
        <v>1443934800</v>
      </c>
      <c r="N60" s="4">
        <f>((L60/60)/60/24)+DATE(1970,1,1)</f>
        <v>42268.208333333328</v>
      </c>
      <c r="O60" s="4">
        <f>((M60/60)/60/24)+DATE(1970,1,1)</f>
        <v>42281.208333333328</v>
      </c>
      <c r="P60" t="b">
        <v>0</v>
      </c>
      <c r="Q60" t="b">
        <v>0</v>
      </c>
      <c r="R60" t="s">
        <v>32</v>
      </c>
      <c r="S60" t="str">
        <f>LEFT(R60,FIND("/",R60)-1)</f>
        <v>theater</v>
      </c>
      <c r="T60" t="str">
        <f>RIGHT(R60,LEN(R60)-FIND("/",R60))</f>
        <v>plays</v>
      </c>
      <c r="U60" t="s">
        <v>2043</v>
      </c>
      <c r="V60" t="s">
        <v>2061</v>
      </c>
    </row>
    <row r="61" spans="1:22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>ROUND(E61/D61*100,0)</f>
        <v>275</v>
      </c>
      <c r="G61" s="13" t="s">
        <v>19</v>
      </c>
      <c r="H61">
        <v>128</v>
      </c>
      <c r="I61">
        <f>IF(H61=0,0,ROUND(E61/H61,2))</f>
        <v>30.09</v>
      </c>
      <c r="J61" t="s">
        <v>20</v>
      </c>
      <c r="K61" t="s">
        <v>21</v>
      </c>
      <c r="L61">
        <v>1497243600</v>
      </c>
      <c r="M61">
        <v>1498539600</v>
      </c>
      <c r="N61" s="4">
        <f>((L61/60)/60/24)+DATE(1970,1,1)</f>
        <v>42898.208333333328</v>
      </c>
      <c r="O61" s="4">
        <f>((M61/60)/60/24)+DATE(1970,1,1)</f>
        <v>42913.208333333328</v>
      </c>
      <c r="P61" t="b">
        <v>0</v>
      </c>
      <c r="Q61" t="b">
        <v>1</v>
      </c>
      <c r="R61" t="s">
        <v>32</v>
      </c>
      <c r="S61" t="str">
        <f>LEFT(R61,FIND("/",R61)-1)</f>
        <v>theater</v>
      </c>
      <c r="T61" t="str">
        <f>RIGHT(R61,LEN(R61)-FIND("/",R61))</f>
        <v>plays</v>
      </c>
      <c r="U61" t="s">
        <v>2043</v>
      </c>
      <c r="V61" t="s">
        <v>2061</v>
      </c>
    </row>
    <row r="62" spans="1:22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>ROUND(E62/D62*100,0)</f>
        <v>144</v>
      </c>
      <c r="G62" s="13" t="s">
        <v>19</v>
      </c>
      <c r="H62">
        <v>1600</v>
      </c>
      <c r="I62">
        <f>IF(H62=0,0,ROUND(E62/H62,2))</f>
        <v>85</v>
      </c>
      <c r="J62" t="s">
        <v>14</v>
      </c>
      <c r="K62" t="s">
        <v>15</v>
      </c>
      <c r="L62">
        <v>1342501200</v>
      </c>
      <c r="M62">
        <v>1342760400</v>
      </c>
      <c r="N62" s="4">
        <f>((L62/60)/60/24)+DATE(1970,1,1)</f>
        <v>41107.208333333336</v>
      </c>
      <c r="O62" s="4">
        <f>((M62/60)/60/24)+DATE(1970,1,1)</f>
        <v>41110.208333333336</v>
      </c>
      <c r="P62" t="b">
        <v>0</v>
      </c>
      <c r="Q62" t="b">
        <v>0</v>
      </c>
      <c r="R62" t="s">
        <v>32</v>
      </c>
      <c r="S62" t="str">
        <f>LEFT(R62,FIND("/",R62)-1)</f>
        <v>theater</v>
      </c>
      <c r="T62" t="str">
        <f>RIGHT(R62,LEN(R62)-FIND("/",R62))</f>
        <v>plays</v>
      </c>
      <c r="U62" t="s">
        <v>2043</v>
      </c>
      <c r="V62" t="s">
        <v>2061</v>
      </c>
    </row>
    <row r="63" spans="1:22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>ROUND(E63/D63*100,0)</f>
        <v>93</v>
      </c>
      <c r="G63" s="10" t="s">
        <v>13</v>
      </c>
      <c r="H63">
        <v>2253</v>
      </c>
      <c r="I63">
        <f>IF(H63=0,0,ROUND(E63/H63,2))</f>
        <v>82</v>
      </c>
      <c r="J63" t="s">
        <v>14</v>
      </c>
      <c r="K63" t="s">
        <v>15</v>
      </c>
      <c r="L63">
        <v>1298268000</v>
      </c>
      <c r="M63">
        <v>1301720400</v>
      </c>
      <c r="N63" s="4">
        <f>((L63/60)/60/24)+DATE(1970,1,1)</f>
        <v>40595.25</v>
      </c>
      <c r="O63" s="4">
        <f>((M63/60)/60/24)+DATE(1970,1,1)</f>
        <v>40635.208333333336</v>
      </c>
      <c r="P63" t="b">
        <v>0</v>
      </c>
      <c r="Q63" t="b">
        <v>0</v>
      </c>
      <c r="R63" t="s">
        <v>32</v>
      </c>
      <c r="S63" t="str">
        <f>LEFT(R63,FIND("/",R63)-1)</f>
        <v>theater</v>
      </c>
      <c r="T63" t="str">
        <f>RIGHT(R63,LEN(R63)-FIND("/",R63))</f>
        <v>plays</v>
      </c>
      <c r="U63" t="s">
        <v>2043</v>
      </c>
      <c r="V63" t="s">
        <v>2061</v>
      </c>
    </row>
    <row r="64" spans="1:22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>ROUND(E64/D64*100,0)</f>
        <v>723</v>
      </c>
      <c r="G64" s="13" t="s">
        <v>19</v>
      </c>
      <c r="H64">
        <v>249</v>
      </c>
      <c r="I64">
        <f>IF(H64=0,0,ROUND(E64/H64,2))</f>
        <v>58.04</v>
      </c>
      <c r="J64" t="s">
        <v>20</v>
      </c>
      <c r="K64" t="s">
        <v>21</v>
      </c>
      <c r="L64">
        <v>1433480400</v>
      </c>
      <c r="M64">
        <v>1433566800</v>
      </c>
      <c r="N64" s="4">
        <f>((L64/60)/60/24)+DATE(1970,1,1)</f>
        <v>42160.208333333328</v>
      </c>
      <c r="O64" s="4">
        <f>((M64/60)/60/24)+DATE(1970,1,1)</f>
        <v>42161.208333333328</v>
      </c>
      <c r="P64" t="b">
        <v>0</v>
      </c>
      <c r="Q64" t="b">
        <v>0</v>
      </c>
      <c r="R64" t="s">
        <v>27</v>
      </c>
      <c r="S64" t="str">
        <f>LEFT(R64,FIND("/",R64)-1)</f>
        <v>technology</v>
      </c>
      <c r="T64" t="str">
        <f>RIGHT(R64,LEN(R64)-FIND("/",R64))</f>
        <v>web</v>
      </c>
      <c r="U64" t="s">
        <v>2042</v>
      </c>
      <c r="V64" t="s">
        <v>2070</v>
      </c>
    </row>
    <row r="65" spans="1:22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>ROUND(E65/D65*100,0)</f>
        <v>12</v>
      </c>
      <c r="G65" s="10" t="s">
        <v>13</v>
      </c>
      <c r="H65">
        <v>5</v>
      </c>
      <c r="I65">
        <f>IF(H65=0,0,ROUND(E65/H65,2))</f>
        <v>111.4</v>
      </c>
      <c r="J65" t="s">
        <v>20</v>
      </c>
      <c r="K65" t="s">
        <v>21</v>
      </c>
      <c r="L65">
        <v>1493355600</v>
      </c>
      <c r="M65">
        <v>1493874000</v>
      </c>
      <c r="N65" s="4">
        <f>((L65/60)/60/24)+DATE(1970,1,1)</f>
        <v>42853.208333333328</v>
      </c>
      <c r="O65" s="4">
        <f>((M65/60)/60/24)+DATE(1970,1,1)</f>
        <v>42859.208333333328</v>
      </c>
      <c r="P65" t="b">
        <v>0</v>
      </c>
      <c r="Q65" t="b">
        <v>0</v>
      </c>
      <c r="R65" t="s">
        <v>32</v>
      </c>
      <c r="S65" t="str">
        <f>LEFT(R65,FIND("/",R65)-1)</f>
        <v>theater</v>
      </c>
      <c r="T65" t="str">
        <f>RIGHT(R65,LEN(R65)-FIND("/",R65))</f>
        <v>plays</v>
      </c>
      <c r="U65" t="s">
        <v>2043</v>
      </c>
      <c r="V65" t="s">
        <v>2061</v>
      </c>
    </row>
    <row r="66" spans="1:22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>ROUND(E66/D66*100,0)</f>
        <v>98</v>
      </c>
      <c r="G66" s="10" t="s">
        <v>13</v>
      </c>
      <c r="H66">
        <v>38</v>
      </c>
      <c r="I66">
        <f>IF(H66=0,0,ROUND(E66/H66,2))</f>
        <v>71.95</v>
      </c>
      <c r="J66" t="s">
        <v>20</v>
      </c>
      <c r="K66" t="s">
        <v>21</v>
      </c>
      <c r="L66">
        <v>1530507600</v>
      </c>
      <c r="M66">
        <v>1531803600</v>
      </c>
      <c r="N66" s="4">
        <f>((L66/60)/60/24)+DATE(1970,1,1)</f>
        <v>43283.208333333328</v>
      </c>
      <c r="O66" s="4">
        <f>((M66/60)/60/24)+DATE(1970,1,1)</f>
        <v>43298.208333333328</v>
      </c>
      <c r="P66" t="b">
        <v>0</v>
      </c>
      <c r="Q66" t="b">
        <v>1</v>
      </c>
      <c r="R66" t="s">
        <v>27</v>
      </c>
      <c r="S66" t="str">
        <f>LEFT(R66,FIND("/",R66)-1)</f>
        <v>technology</v>
      </c>
      <c r="T66" t="str">
        <f>RIGHT(R66,LEN(R66)-FIND("/",R66))</f>
        <v>web</v>
      </c>
      <c r="U66" t="s">
        <v>2042</v>
      </c>
      <c r="V66" t="s">
        <v>2070</v>
      </c>
    </row>
    <row r="67" spans="1:22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>ROUND(E67/D67*100,0)</f>
        <v>236</v>
      </c>
      <c r="G67" s="13" t="s">
        <v>19</v>
      </c>
      <c r="H67">
        <v>236</v>
      </c>
      <c r="I67">
        <f>IF(H67=0,0,ROUND(E67/H67,2))</f>
        <v>61.04</v>
      </c>
      <c r="J67" t="s">
        <v>20</v>
      </c>
      <c r="K67" t="s">
        <v>21</v>
      </c>
      <c r="L67">
        <v>1296108000</v>
      </c>
      <c r="M67">
        <v>1296712800</v>
      </c>
      <c r="N67" s="4">
        <f>((L67/60)/60/24)+DATE(1970,1,1)</f>
        <v>40570.25</v>
      </c>
      <c r="O67" s="4">
        <f>((M67/60)/60/24)+DATE(1970,1,1)</f>
        <v>40577.25</v>
      </c>
      <c r="P67" t="b">
        <v>0</v>
      </c>
      <c r="Q67" t="b">
        <v>0</v>
      </c>
      <c r="R67" t="s">
        <v>32</v>
      </c>
      <c r="S67" t="str">
        <f>LEFT(R67,FIND("/",R67)-1)</f>
        <v>theater</v>
      </c>
      <c r="T67" t="str">
        <f>RIGHT(R67,LEN(R67)-FIND("/",R67))</f>
        <v>plays</v>
      </c>
      <c r="U67" t="s">
        <v>2043</v>
      </c>
      <c r="V67" t="s">
        <v>2061</v>
      </c>
    </row>
    <row r="68" spans="1:22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>ROUND(E68/D68*100,0)</f>
        <v>45</v>
      </c>
      <c r="G68" s="10" t="s">
        <v>13</v>
      </c>
      <c r="H68">
        <v>12</v>
      </c>
      <c r="I68">
        <f>IF(H68=0,0,ROUND(E68/H68,2))</f>
        <v>108.92</v>
      </c>
      <c r="J68" t="s">
        <v>20</v>
      </c>
      <c r="K68" t="s">
        <v>21</v>
      </c>
      <c r="L68">
        <v>1428469200</v>
      </c>
      <c r="M68">
        <v>1428901200</v>
      </c>
      <c r="N68" s="4">
        <f>((L68/60)/60/24)+DATE(1970,1,1)</f>
        <v>42102.208333333328</v>
      </c>
      <c r="O68" s="4">
        <f>((M68/60)/60/24)+DATE(1970,1,1)</f>
        <v>42107.208333333328</v>
      </c>
      <c r="P68" t="b">
        <v>0</v>
      </c>
      <c r="Q68" t="b">
        <v>1</v>
      </c>
      <c r="R68" t="s">
        <v>32</v>
      </c>
      <c r="S68" t="str">
        <f>LEFT(R68,FIND("/",R68)-1)</f>
        <v>theater</v>
      </c>
      <c r="T68" t="str">
        <f>RIGHT(R68,LEN(R68)-FIND("/",R68))</f>
        <v>plays</v>
      </c>
      <c r="U68" t="s">
        <v>2043</v>
      </c>
      <c r="V68" t="s">
        <v>2061</v>
      </c>
    </row>
    <row r="69" spans="1:22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>ROUND(E69/D69*100,0)</f>
        <v>162</v>
      </c>
      <c r="G69" s="13" t="s">
        <v>19</v>
      </c>
      <c r="H69">
        <v>4065</v>
      </c>
      <c r="I69">
        <f>IF(H69=0,0,ROUND(E69/H69,2))</f>
        <v>29</v>
      </c>
      <c r="J69" t="s">
        <v>39</v>
      </c>
      <c r="K69" t="s">
        <v>40</v>
      </c>
      <c r="L69">
        <v>1264399200</v>
      </c>
      <c r="M69">
        <v>1264831200</v>
      </c>
      <c r="N69" s="4">
        <f>((L69/60)/60/24)+DATE(1970,1,1)</f>
        <v>40203.25</v>
      </c>
      <c r="O69" s="4">
        <f>((M69/60)/60/24)+DATE(1970,1,1)</f>
        <v>40208.25</v>
      </c>
      <c r="P69" t="b">
        <v>0</v>
      </c>
      <c r="Q69" t="b">
        <v>1</v>
      </c>
      <c r="R69" t="s">
        <v>64</v>
      </c>
      <c r="S69" t="str">
        <f>LEFT(R69,FIND("/",R69)-1)</f>
        <v>technology</v>
      </c>
      <c r="T69" t="str">
        <f>RIGHT(R69,LEN(R69)-FIND("/",R69))</f>
        <v>wearables</v>
      </c>
      <c r="U69" t="s">
        <v>2042</v>
      </c>
      <c r="V69" t="s">
        <v>2069</v>
      </c>
    </row>
    <row r="70" spans="1:22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>ROUND(E70/D70*100,0)</f>
        <v>255</v>
      </c>
      <c r="G70" s="13" t="s">
        <v>19</v>
      </c>
      <c r="H70">
        <v>246</v>
      </c>
      <c r="I70">
        <f>IF(H70=0,0,ROUND(E70/H70,2))</f>
        <v>58.98</v>
      </c>
      <c r="J70" t="s">
        <v>106</v>
      </c>
      <c r="K70" t="s">
        <v>107</v>
      </c>
      <c r="L70">
        <v>1501131600</v>
      </c>
      <c r="M70">
        <v>1505192400</v>
      </c>
      <c r="N70" s="4">
        <f>((L70/60)/60/24)+DATE(1970,1,1)</f>
        <v>42943.208333333328</v>
      </c>
      <c r="O70" s="4">
        <f>((M70/60)/60/24)+DATE(1970,1,1)</f>
        <v>42990.208333333328</v>
      </c>
      <c r="P70" t="b">
        <v>0</v>
      </c>
      <c r="Q70" t="b">
        <v>1</v>
      </c>
      <c r="R70" t="s">
        <v>32</v>
      </c>
      <c r="S70" t="str">
        <f>LEFT(R70,FIND("/",R70)-1)</f>
        <v>theater</v>
      </c>
      <c r="T70" t="str">
        <f>RIGHT(R70,LEN(R70)-FIND("/",R70))</f>
        <v>plays</v>
      </c>
      <c r="U70" t="s">
        <v>2043</v>
      </c>
      <c r="V70" t="s">
        <v>2061</v>
      </c>
    </row>
    <row r="71" spans="1:22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>ROUND(E71/D71*100,0)</f>
        <v>24</v>
      </c>
      <c r="G71" s="9" t="s">
        <v>73</v>
      </c>
      <c r="H71">
        <v>17</v>
      </c>
      <c r="I71">
        <f>IF(H71=0,0,ROUND(E71/H71,2))</f>
        <v>111.82</v>
      </c>
      <c r="J71" t="s">
        <v>20</v>
      </c>
      <c r="K71" t="s">
        <v>21</v>
      </c>
      <c r="L71">
        <v>1292738400</v>
      </c>
      <c r="M71">
        <v>1295676000</v>
      </c>
      <c r="N71" s="4">
        <f>((L71/60)/60/24)+DATE(1970,1,1)</f>
        <v>40531.25</v>
      </c>
      <c r="O71" s="4">
        <f>((M71/60)/60/24)+DATE(1970,1,1)</f>
        <v>40565.25</v>
      </c>
      <c r="P71" t="b">
        <v>0</v>
      </c>
      <c r="Q71" t="b">
        <v>0</v>
      </c>
      <c r="R71" t="s">
        <v>32</v>
      </c>
      <c r="S71" t="str">
        <f>LEFT(R71,FIND("/",R71)-1)</f>
        <v>theater</v>
      </c>
      <c r="T71" t="str">
        <f>RIGHT(R71,LEN(R71)-FIND("/",R71))</f>
        <v>plays</v>
      </c>
      <c r="U71" t="s">
        <v>2043</v>
      </c>
      <c r="V71" t="s">
        <v>2061</v>
      </c>
    </row>
    <row r="72" spans="1:22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>ROUND(E72/D72*100,0)</f>
        <v>124</v>
      </c>
      <c r="G72" s="13" t="s">
        <v>19</v>
      </c>
      <c r="H72">
        <v>2475</v>
      </c>
      <c r="I72">
        <f>IF(H72=0,0,ROUND(E72/H72,2))</f>
        <v>64</v>
      </c>
      <c r="J72" t="s">
        <v>106</v>
      </c>
      <c r="K72" t="s">
        <v>107</v>
      </c>
      <c r="L72">
        <v>1288674000</v>
      </c>
      <c r="M72">
        <v>1292911200</v>
      </c>
      <c r="N72" s="4">
        <f>((L72/60)/60/24)+DATE(1970,1,1)</f>
        <v>40484.208333333336</v>
      </c>
      <c r="O72" s="4">
        <f>((M72/60)/60/24)+DATE(1970,1,1)</f>
        <v>40533.25</v>
      </c>
      <c r="P72" t="b">
        <v>0</v>
      </c>
      <c r="Q72" t="b">
        <v>1</v>
      </c>
      <c r="R72" t="s">
        <v>32</v>
      </c>
      <c r="S72" t="str">
        <f>LEFT(R72,FIND("/",R72)-1)</f>
        <v>theater</v>
      </c>
      <c r="T72" t="str">
        <f>RIGHT(R72,LEN(R72)-FIND("/",R72))</f>
        <v>plays</v>
      </c>
      <c r="U72" t="s">
        <v>2043</v>
      </c>
      <c r="V72" t="s">
        <v>2061</v>
      </c>
    </row>
    <row r="73" spans="1:22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>ROUND(E73/D73*100,0)</f>
        <v>108</v>
      </c>
      <c r="G73" s="13" t="s">
        <v>19</v>
      </c>
      <c r="H73">
        <v>76</v>
      </c>
      <c r="I73">
        <f>IF(H73=0,0,ROUND(E73/H73,2))</f>
        <v>85.32</v>
      </c>
      <c r="J73" t="s">
        <v>20</v>
      </c>
      <c r="K73" t="s">
        <v>21</v>
      </c>
      <c r="L73">
        <v>1575093600</v>
      </c>
      <c r="M73">
        <v>1575439200</v>
      </c>
      <c r="N73" s="4">
        <f>((L73/60)/60/24)+DATE(1970,1,1)</f>
        <v>43799.25</v>
      </c>
      <c r="O73" s="4">
        <f>((M73/60)/60/24)+DATE(1970,1,1)</f>
        <v>43803.25</v>
      </c>
      <c r="P73" t="b">
        <v>0</v>
      </c>
      <c r="Q73" t="b">
        <v>0</v>
      </c>
      <c r="R73" t="s">
        <v>32</v>
      </c>
      <c r="S73" t="str">
        <f>LEFT(R73,FIND("/",R73)-1)</f>
        <v>theater</v>
      </c>
      <c r="T73" t="str">
        <f>RIGHT(R73,LEN(R73)-FIND("/",R73))</f>
        <v>plays</v>
      </c>
      <c r="U73" t="s">
        <v>2043</v>
      </c>
      <c r="V73" t="s">
        <v>2061</v>
      </c>
    </row>
    <row r="74" spans="1:22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>ROUND(E74/D74*100,0)</f>
        <v>670</v>
      </c>
      <c r="G74" s="13" t="s">
        <v>19</v>
      </c>
      <c r="H74">
        <v>54</v>
      </c>
      <c r="I74">
        <f>IF(H74=0,0,ROUND(E74/H74,2))</f>
        <v>74.48</v>
      </c>
      <c r="J74" t="s">
        <v>20</v>
      </c>
      <c r="K74" t="s">
        <v>21</v>
      </c>
      <c r="L74">
        <v>1435726800</v>
      </c>
      <c r="M74">
        <v>1438837200</v>
      </c>
      <c r="N74" s="4">
        <f>((L74/60)/60/24)+DATE(1970,1,1)</f>
        <v>42186.208333333328</v>
      </c>
      <c r="O74" s="4">
        <f>((M74/60)/60/24)+DATE(1970,1,1)</f>
        <v>42222.208333333328</v>
      </c>
      <c r="P74" t="b">
        <v>0</v>
      </c>
      <c r="Q74" t="b">
        <v>0</v>
      </c>
      <c r="R74" t="s">
        <v>70</v>
      </c>
      <c r="S74" t="str">
        <f>LEFT(R74,FIND("/",R74)-1)</f>
        <v>film &amp; video</v>
      </c>
      <c r="T74" t="str">
        <f>RIGHT(R74,LEN(R74)-FIND("/",R74))</f>
        <v>animation</v>
      </c>
      <c r="U74" t="s">
        <v>2035</v>
      </c>
      <c r="V74" t="s">
        <v>2048</v>
      </c>
    </row>
    <row r="75" spans="1:22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>ROUND(E75/D75*100,0)</f>
        <v>661</v>
      </c>
      <c r="G75" s="13" t="s">
        <v>19</v>
      </c>
      <c r="H75">
        <v>88</v>
      </c>
      <c r="I75">
        <f>IF(H75=0,0,ROUND(E75/H75,2))</f>
        <v>105.15</v>
      </c>
      <c r="J75" t="s">
        <v>20</v>
      </c>
      <c r="K75" t="s">
        <v>21</v>
      </c>
      <c r="L75">
        <v>1480226400</v>
      </c>
      <c r="M75">
        <v>1480485600</v>
      </c>
      <c r="N75" s="4">
        <f>((L75/60)/60/24)+DATE(1970,1,1)</f>
        <v>42701.25</v>
      </c>
      <c r="O75" s="4">
        <f>((M75/60)/60/24)+DATE(1970,1,1)</f>
        <v>42704.25</v>
      </c>
      <c r="P75" t="b">
        <v>0</v>
      </c>
      <c r="Q75" t="b">
        <v>0</v>
      </c>
      <c r="R75" t="s">
        <v>158</v>
      </c>
      <c r="S75" t="str">
        <f>LEFT(R75,FIND("/",R75)-1)</f>
        <v>music</v>
      </c>
      <c r="T75" t="str">
        <f>RIGHT(R75,LEN(R75)-FIND("/",R75))</f>
        <v>jazz</v>
      </c>
      <c r="U75" t="s">
        <v>2039</v>
      </c>
      <c r="V75" t="s">
        <v>2056</v>
      </c>
    </row>
    <row r="76" spans="1:22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>ROUND(E76/D76*100,0)</f>
        <v>122</v>
      </c>
      <c r="G76" s="13" t="s">
        <v>19</v>
      </c>
      <c r="H76">
        <v>85</v>
      </c>
      <c r="I76">
        <f>IF(H76=0,0,ROUND(E76/H76,2))</f>
        <v>56.19</v>
      </c>
      <c r="J76" t="s">
        <v>39</v>
      </c>
      <c r="K76" t="s">
        <v>40</v>
      </c>
      <c r="L76">
        <v>1459054800</v>
      </c>
      <c r="M76">
        <v>1459141200</v>
      </c>
      <c r="N76" s="4">
        <f>((L76/60)/60/24)+DATE(1970,1,1)</f>
        <v>42456.208333333328</v>
      </c>
      <c r="O76" s="4">
        <f>((M76/60)/60/24)+DATE(1970,1,1)</f>
        <v>42457.208333333328</v>
      </c>
      <c r="P76" t="b">
        <v>0</v>
      </c>
      <c r="Q76" t="b">
        <v>0</v>
      </c>
      <c r="R76" t="s">
        <v>147</v>
      </c>
      <c r="S76" t="str">
        <f>LEFT(R76,FIND("/",R76)-1)</f>
        <v>music</v>
      </c>
      <c r="T76" t="str">
        <f>RIGHT(R76,LEN(R76)-FIND("/",R76))</f>
        <v>metal</v>
      </c>
      <c r="U76" t="s">
        <v>2039</v>
      </c>
      <c r="V76" t="s">
        <v>2057</v>
      </c>
    </row>
    <row r="77" spans="1:22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>ROUND(E77/D77*100,0)</f>
        <v>151</v>
      </c>
      <c r="G77" s="13" t="s">
        <v>19</v>
      </c>
      <c r="H77">
        <v>170</v>
      </c>
      <c r="I77">
        <f>IF(H77=0,0,ROUND(E77/H77,2))</f>
        <v>85.92</v>
      </c>
      <c r="J77" t="s">
        <v>20</v>
      </c>
      <c r="K77" t="s">
        <v>21</v>
      </c>
      <c r="L77">
        <v>1531630800</v>
      </c>
      <c r="M77">
        <v>1532322000</v>
      </c>
      <c r="N77" s="4">
        <f>((L77/60)/60/24)+DATE(1970,1,1)</f>
        <v>43296.208333333328</v>
      </c>
      <c r="O77" s="4">
        <f>((M77/60)/60/24)+DATE(1970,1,1)</f>
        <v>43304.208333333328</v>
      </c>
      <c r="P77" t="b">
        <v>0</v>
      </c>
      <c r="Q77" t="b">
        <v>0</v>
      </c>
      <c r="R77" t="s">
        <v>121</v>
      </c>
      <c r="S77" t="str">
        <f>LEFT(R77,FIND("/",R77)-1)</f>
        <v>photography</v>
      </c>
      <c r="T77" t="str">
        <f>RIGHT(R77,LEN(R77)-FIND("/",R77))</f>
        <v>photography books</v>
      </c>
      <c r="U77" t="s">
        <v>2040</v>
      </c>
      <c r="V77" t="s">
        <v>2060</v>
      </c>
    </row>
    <row r="78" spans="1:22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>ROUND(E78/D78*100,0)</f>
        <v>78</v>
      </c>
      <c r="G78" s="10" t="s">
        <v>13</v>
      </c>
      <c r="H78">
        <v>1684</v>
      </c>
      <c r="I78">
        <f>IF(H78=0,0,ROUND(E78/H78,2))</f>
        <v>57</v>
      </c>
      <c r="J78" t="s">
        <v>20</v>
      </c>
      <c r="K78" t="s">
        <v>21</v>
      </c>
      <c r="L78">
        <v>1421992800</v>
      </c>
      <c r="M78">
        <v>1426222800</v>
      </c>
      <c r="N78" s="4">
        <f>((L78/60)/60/24)+DATE(1970,1,1)</f>
        <v>42027.25</v>
      </c>
      <c r="O78" s="4">
        <f>((M78/60)/60/24)+DATE(1970,1,1)</f>
        <v>42076.208333333328</v>
      </c>
      <c r="P78" t="b">
        <v>1</v>
      </c>
      <c r="Q78" t="b">
        <v>1</v>
      </c>
      <c r="R78" t="s">
        <v>32</v>
      </c>
      <c r="S78" t="str">
        <f>LEFT(R78,FIND("/",R78)-1)</f>
        <v>theater</v>
      </c>
      <c r="T78" t="str">
        <f>RIGHT(R78,LEN(R78)-FIND("/",R78))</f>
        <v>plays</v>
      </c>
      <c r="U78" t="s">
        <v>2043</v>
      </c>
      <c r="V78" t="s">
        <v>2061</v>
      </c>
    </row>
    <row r="79" spans="1:22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>ROUND(E79/D79*100,0)</f>
        <v>47</v>
      </c>
      <c r="G79" s="10" t="s">
        <v>13</v>
      </c>
      <c r="H79">
        <v>56</v>
      </c>
      <c r="I79">
        <f>IF(H79=0,0,ROUND(E79/H79,2))</f>
        <v>79.64</v>
      </c>
      <c r="J79" t="s">
        <v>20</v>
      </c>
      <c r="K79" t="s">
        <v>21</v>
      </c>
      <c r="L79">
        <v>1285563600</v>
      </c>
      <c r="M79">
        <v>1286773200</v>
      </c>
      <c r="N79" s="4">
        <f>((L79/60)/60/24)+DATE(1970,1,1)</f>
        <v>40448.208333333336</v>
      </c>
      <c r="O79" s="4">
        <f>((M79/60)/60/24)+DATE(1970,1,1)</f>
        <v>40462.208333333336</v>
      </c>
      <c r="P79" t="b">
        <v>0</v>
      </c>
      <c r="Q79" t="b">
        <v>1</v>
      </c>
      <c r="R79" t="s">
        <v>70</v>
      </c>
      <c r="S79" t="str">
        <f>LEFT(R79,FIND("/",R79)-1)</f>
        <v>film &amp; video</v>
      </c>
      <c r="T79" t="str">
        <f>RIGHT(R79,LEN(R79)-FIND("/",R79))</f>
        <v>animation</v>
      </c>
      <c r="U79" t="s">
        <v>2035</v>
      </c>
      <c r="V79" t="s">
        <v>2048</v>
      </c>
    </row>
    <row r="80" spans="1:22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>ROUND(E80/D80*100,0)</f>
        <v>301</v>
      </c>
      <c r="G80" s="13" t="s">
        <v>19</v>
      </c>
      <c r="H80">
        <v>330</v>
      </c>
      <c r="I80">
        <f>IF(H80=0,0,ROUND(E80/H80,2))</f>
        <v>41.02</v>
      </c>
      <c r="J80" t="s">
        <v>20</v>
      </c>
      <c r="K80" t="s">
        <v>21</v>
      </c>
      <c r="L80">
        <v>1523854800</v>
      </c>
      <c r="M80">
        <v>1523941200</v>
      </c>
      <c r="N80" s="4">
        <f>((L80/60)/60/24)+DATE(1970,1,1)</f>
        <v>43206.208333333328</v>
      </c>
      <c r="O80" s="4">
        <f>((M80/60)/60/24)+DATE(1970,1,1)</f>
        <v>43207.208333333328</v>
      </c>
      <c r="P80" t="b">
        <v>0</v>
      </c>
      <c r="Q80" t="b">
        <v>0</v>
      </c>
      <c r="R80" t="s">
        <v>205</v>
      </c>
      <c r="S80" t="str">
        <f>LEFT(R80,FIND("/",R80)-1)</f>
        <v>publishing</v>
      </c>
      <c r="T80" t="str">
        <f>RIGHT(R80,LEN(R80)-FIND("/",R80))</f>
        <v>translations</v>
      </c>
      <c r="U80" t="s">
        <v>2041</v>
      </c>
      <c r="V80" t="s">
        <v>2067</v>
      </c>
    </row>
    <row r="81" spans="1:22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>ROUND(E81/D81*100,0)</f>
        <v>70</v>
      </c>
      <c r="G81" s="10" t="s">
        <v>13</v>
      </c>
      <c r="H81">
        <v>838</v>
      </c>
      <c r="I81">
        <f>IF(H81=0,0,ROUND(E81/H81,2))</f>
        <v>48</v>
      </c>
      <c r="J81" t="s">
        <v>20</v>
      </c>
      <c r="K81" t="s">
        <v>21</v>
      </c>
      <c r="L81">
        <v>1529125200</v>
      </c>
      <c r="M81">
        <v>1529557200</v>
      </c>
      <c r="N81" s="4">
        <f>((L81/60)/60/24)+DATE(1970,1,1)</f>
        <v>43267.208333333328</v>
      </c>
      <c r="O81" s="4">
        <f>((M81/60)/60/24)+DATE(1970,1,1)</f>
        <v>43272.208333333328</v>
      </c>
      <c r="P81" t="b">
        <v>0</v>
      </c>
      <c r="Q81" t="b">
        <v>0</v>
      </c>
      <c r="R81" t="s">
        <v>32</v>
      </c>
      <c r="S81" t="str">
        <f>LEFT(R81,FIND("/",R81)-1)</f>
        <v>theater</v>
      </c>
      <c r="T81" t="str">
        <f>RIGHT(R81,LEN(R81)-FIND("/",R81))</f>
        <v>plays</v>
      </c>
      <c r="U81" t="s">
        <v>2043</v>
      </c>
      <c r="V81" t="s">
        <v>2061</v>
      </c>
    </row>
    <row r="82" spans="1:22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>ROUND(E82/D82*100,0)</f>
        <v>637</v>
      </c>
      <c r="G82" s="13" t="s">
        <v>19</v>
      </c>
      <c r="H82">
        <v>127</v>
      </c>
      <c r="I82">
        <f>IF(H82=0,0,ROUND(E82/H82,2))</f>
        <v>55.21</v>
      </c>
      <c r="J82" t="s">
        <v>20</v>
      </c>
      <c r="K82" t="s">
        <v>21</v>
      </c>
      <c r="L82">
        <v>1503982800</v>
      </c>
      <c r="M82">
        <v>1506574800</v>
      </c>
      <c r="N82" s="4">
        <f>((L82/60)/60/24)+DATE(1970,1,1)</f>
        <v>42976.208333333328</v>
      </c>
      <c r="O82" s="4">
        <f>((M82/60)/60/24)+DATE(1970,1,1)</f>
        <v>43006.208333333328</v>
      </c>
      <c r="P82" t="b">
        <v>0</v>
      </c>
      <c r="Q82" t="b">
        <v>0</v>
      </c>
      <c r="R82" t="s">
        <v>88</v>
      </c>
      <c r="S82" t="str">
        <f>LEFT(R82,FIND("/",R82)-1)</f>
        <v>games</v>
      </c>
      <c r="T82" t="str">
        <f>RIGHT(R82,LEN(R82)-FIND("/",R82))</f>
        <v>video games</v>
      </c>
      <c r="U82" t="s">
        <v>2037</v>
      </c>
      <c r="V82" t="s">
        <v>2068</v>
      </c>
    </row>
    <row r="83" spans="1:22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>ROUND(E83/D83*100,0)</f>
        <v>225</v>
      </c>
      <c r="G83" s="13" t="s">
        <v>19</v>
      </c>
      <c r="H83">
        <v>411</v>
      </c>
      <c r="I83">
        <f>IF(H83=0,0,ROUND(E83/H83,2))</f>
        <v>92.11</v>
      </c>
      <c r="J83" t="s">
        <v>20</v>
      </c>
      <c r="K83" t="s">
        <v>21</v>
      </c>
      <c r="L83">
        <v>1511416800</v>
      </c>
      <c r="M83">
        <v>1513576800</v>
      </c>
      <c r="N83" s="4">
        <f>((L83/60)/60/24)+DATE(1970,1,1)</f>
        <v>43062.25</v>
      </c>
      <c r="O83" s="4">
        <f>((M83/60)/60/24)+DATE(1970,1,1)</f>
        <v>43087.25</v>
      </c>
      <c r="P83" t="b">
        <v>0</v>
      </c>
      <c r="Q83" t="b">
        <v>0</v>
      </c>
      <c r="R83" t="s">
        <v>22</v>
      </c>
      <c r="S83" t="str">
        <f>LEFT(R83,FIND("/",R83)-1)</f>
        <v>music</v>
      </c>
      <c r="T83" t="str">
        <f>RIGHT(R83,LEN(R83)-FIND("/",R83))</f>
        <v>rock</v>
      </c>
      <c r="U83" t="s">
        <v>2039</v>
      </c>
      <c r="V83" t="s">
        <v>2063</v>
      </c>
    </row>
    <row r="84" spans="1:22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>ROUND(E84/D84*100,0)</f>
        <v>1497</v>
      </c>
      <c r="G84" s="13" t="s">
        <v>19</v>
      </c>
      <c r="H84">
        <v>180</v>
      </c>
      <c r="I84">
        <f>IF(H84=0,0,ROUND(E84/H84,2))</f>
        <v>83.18</v>
      </c>
      <c r="J84" t="s">
        <v>39</v>
      </c>
      <c r="K84" t="s">
        <v>40</v>
      </c>
      <c r="L84">
        <v>1547704800</v>
      </c>
      <c r="M84">
        <v>1548309600</v>
      </c>
      <c r="N84" s="4">
        <f>((L84/60)/60/24)+DATE(1970,1,1)</f>
        <v>43482.25</v>
      </c>
      <c r="O84" s="4">
        <f>((M84/60)/60/24)+DATE(1970,1,1)</f>
        <v>43489.25</v>
      </c>
      <c r="P84" t="b">
        <v>0</v>
      </c>
      <c r="Q84" t="b">
        <v>1</v>
      </c>
      <c r="R84" t="s">
        <v>88</v>
      </c>
      <c r="S84" t="str">
        <f>LEFT(R84,FIND("/",R84)-1)</f>
        <v>games</v>
      </c>
      <c r="T84" t="str">
        <f>RIGHT(R84,LEN(R84)-FIND("/",R84))</f>
        <v>video games</v>
      </c>
      <c r="U84" t="s">
        <v>2037</v>
      </c>
      <c r="V84" t="s">
        <v>2068</v>
      </c>
    </row>
    <row r="85" spans="1:22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>ROUND(E85/D85*100,0)</f>
        <v>38</v>
      </c>
      <c r="G85" s="10" t="s">
        <v>13</v>
      </c>
      <c r="H85">
        <v>1000</v>
      </c>
      <c r="I85">
        <f>IF(H85=0,0,ROUND(E85/H85,2))</f>
        <v>40</v>
      </c>
      <c r="J85" t="s">
        <v>20</v>
      </c>
      <c r="K85" t="s">
        <v>21</v>
      </c>
      <c r="L85">
        <v>1469682000</v>
      </c>
      <c r="M85">
        <v>1471582800</v>
      </c>
      <c r="N85" s="4">
        <f>((L85/60)/60/24)+DATE(1970,1,1)</f>
        <v>42579.208333333328</v>
      </c>
      <c r="O85" s="4">
        <f>((M85/60)/60/24)+DATE(1970,1,1)</f>
        <v>42601.208333333328</v>
      </c>
      <c r="P85" t="b">
        <v>0</v>
      </c>
      <c r="Q85" t="b">
        <v>0</v>
      </c>
      <c r="R85" t="s">
        <v>49</v>
      </c>
      <c r="S85" t="str">
        <f>LEFT(R85,FIND("/",R85)-1)</f>
        <v>music</v>
      </c>
      <c r="T85" t="str">
        <f>RIGHT(R85,LEN(R85)-FIND("/",R85))</f>
        <v>electric music</v>
      </c>
      <c r="U85" t="s">
        <v>2039</v>
      </c>
      <c r="V85" t="s">
        <v>2052</v>
      </c>
    </row>
    <row r="86" spans="1:22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>ROUND(E86/D86*100,0)</f>
        <v>132</v>
      </c>
      <c r="G86" s="13" t="s">
        <v>19</v>
      </c>
      <c r="H86">
        <v>374</v>
      </c>
      <c r="I86">
        <f>IF(H86=0,0,ROUND(E86/H86,2))</f>
        <v>111.13</v>
      </c>
      <c r="J86" t="s">
        <v>20</v>
      </c>
      <c r="K86" t="s">
        <v>21</v>
      </c>
      <c r="L86">
        <v>1343451600</v>
      </c>
      <c r="M86">
        <v>1344315600</v>
      </c>
      <c r="N86" s="4">
        <f>((L86/60)/60/24)+DATE(1970,1,1)</f>
        <v>41118.208333333336</v>
      </c>
      <c r="O86" s="4">
        <f>((M86/60)/60/24)+DATE(1970,1,1)</f>
        <v>41128.208333333336</v>
      </c>
      <c r="P86" t="b">
        <v>0</v>
      </c>
      <c r="Q86" t="b">
        <v>0</v>
      </c>
      <c r="R86" t="s">
        <v>64</v>
      </c>
      <c r="S86" t="str">
        <f>LEFT(R86,FIND("/",R86)-1)</f>
        <v>technology</v>
      </c>
      <c r="T86" t="str">
        <f>RIGHT(R86,LEN(R86)-FIND("/",R86))</f>
        <v>wearables</v>
      </c>
      <c r="U86" t="s">
        <v>2042</v>
      </c>
      <c r="V86" t="s">
        <v>2069</v>
      </c>
    </row>
    <row r="87" spans="1:22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>ROUND(E87/D87*100,0)</f>
        <v>131</v>
      </c>
      <c r="G87" s="13" t="s">
        <v>19</v>
      </c>
      <c r="H87">
        <v>71</v>
      </c>
      <c r="I87">
        <f>IF(H87=0,0,ROUND(E87/H87,2))</f>
        <v>90.56</v>
      </c>
      <c r="J87" t="s">
        <v>25</v>
      </c>
      <c r="K87" t="s">
        <v>26</v>
      </c>
      <c r="L87">
        <v>1315717200</v>
      </c>
      <c r="M87">
        <v>1316408400</v>
      </c>
      <c r="N87" s="4">
        <f>((L87/60)/60/24)+DATE(1970,1,1)</f>
        <v>40797.208333333336</v>
      </c>
      <c r="O87" s="4">
        <f>((M87/60)/60/24)+DATE(1970,1,1)</f>
        <v>40805.208333333336</v>
      </c>
      <c r="P87" t="b">
        <v>0</v>
      </c>
      <c r="Q87" t="b">
        <v>0</v>
      </c>
      <c r="R87" t="s">
        <v>59</v>
      </c>
      <c r="S87" t="str">
        <f>LEFT(R87,FIND("/",R87)-1)</f>
        <v>music</v>
      </c>
      <c r="T87" t="str">
        <f>RIGHT(R87,LEN(R87)-FIND("/",R87))</f>
        <v>indie rock</v>
      </c>
      <c r="U87" t="s">
        <v>2039</v>
      </c>
      <c r="V87" t="s">
        <v>2055</v>
      </c>
    </row>
    <row r="88" spans="1:22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>ROUND(E88/D88*100,0)</f>
        <v>168</v>
      </c>
      <c r="G88" s="13" t="s">
        <v>19</v>
      </c>
      <c r="H88">
        <v>203</v>
      </c>
      <c r="I88">
        <f>IF(H88=0,0,ROUND(E88/H88,2))</f>
        <v>61.11</v>
      </c>
      <c r="J88" t="s">
        <v>20</v>
      </c>
      <c r="K88" t="s">
        <v>21</v>
      </c>
      <c r="L88">
        <v>1430715600</v>
      </c>
      <c r="M88">
        <v>1431838800</v>
      </c>
      <c r="N88" s="4">
        <f>((L88/60)/60/24)+DATE(1970,1,1)</f>
        <v>42128.208333333328</v>
      </c>
      <c r="O88" s="4">
        <f>((M88/60)/60/24)+DATE(1970,1,1)</f>
        <v>42141.208333333328</v>
      </c>
      <c r="P88" t="b">
        <v>1</v>
      </c>
      <c r="Q88" t="b">
        <v>0</v>
      </c>
      <c r="R88" t="s">
        <v>32</v>
      </c>
      <c r="S88" t="str">
        <f>LEFT(R88,FIND("/",R88)-1)</f>
        <v>theater</v>
      </c>
      <c r="T88" t="str">
        <f>RIGHT(R88,LEN(R88)-FIND("/",R88))</f>
        <v>plays</v>
      </c>
      <c r="U88" t="s">
        <v>2043</v>
      </c>
      <c r="V88" t="s">
        <v>2061</v>
      </c>
    </row>
    <row r="89" spans="1:22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>ROUND(E89/D89*100,0)</f>
        <v>62</v>
      </c>
      <c r="G89" s="10" t="s">
        <v>13</v>
      </c>
      <c r="H89">
        <v>1482</v>
      </c>
      <c r="I89">
        <f>IF(H89=0,0,ROUND(E89/H89,2))</f>
        <v>83.02</v>
      </c>
      <c r="J89" t="s">
        <v>25</v>
      </c>
      <c r="K89" t="s">
        <v>26</v>
      </c>
      <c r="L89">
        <v>1299564000</v>
      </c>
      <c r="M89">
        <v>1300510800</v>
      </c>
      <c r="N89" s="4">
        <f>((L89/60)/60/24)+DATE(1970,1,1)</f>
        <v>40610.25</v>
      </c>
      <c r="O89" s="4">
        <f>((M89/60)/60/24)+DATE(1970,1,1)</f>
        <v>40621.208333333336</v>
      </c>
      <c r="P89" t="b">
        <v>0</v>
      </c>
      <c r="Q89" t="b">
        <v>1</v>
      </c>
      <c r="R89" t="s">
        <v>22</v>
      </c>
      <c r="S89" t="str">
        <f>LEFT(R89,FIND("/",R89)-1)</f>
        <v>music</v>
      </c>
      <c r="T89" t="str">
        <f>RIGHT(R89,LEN(R89)-FIND("/",R89))</f>
        <v>rock</v>
      </c>
      <c r="U89" t="s">
        <v>2039</v>
      </c>
      <c r="V89" t="s">
        <v>2063</v>
      </c>
    </row>
    <row r="90" spans="1:22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>ROUND(E90/D90*100,0)</f>
        <v>261</v>
      </c>
      <c r="G90" s="13" t="s">
        <v>19</v>
      </c>
      <c r="H90">
        <v>113</v>
      </c>
      <c r="I90">
        <f>IF(H90=0,0,ROUND(E90/H90,2))</f>
        <v>110.76</v>
      </c>
      <c r="J90" t="s">
        <v>20</v>
      </c>
      <c r="K90" t="s">
        <v>21</v>
      </c>
      <c r="L90">
        <v>1429160400</v>
      </c>
      <c r="M90">
        <v>1431061200</v>
      </c>
      <c r="N90" s="4">
        <f>((L90/60)/60/24)+DATE(1970,1,1)</f>
        <v>42110.208333333328</v>
      </c>
      <c r="O90" s="4">
        <f>((M90/60)/60/24)+DATE(1970,1,1)</f>
        <v>42132.208333333328</v>
      </c>
      <c r="P90" t="b">
        <v>0</v>
      </c>
      <c r="Q90" t="b">
        <v>0</v>
      </c>
      <c r="R90" t="s">
        <v>205</v>
      </c>
      <c r="S90" t="str">
        <f>LEFT(R90,FIND("/",R90)-1)</f>
        <v>publishing</v>
      </c>
      <c r="T90" t="str">
        <f>RIGHT(R90,LEN(R90)-FIND("/",R90))</f>
        <v>translations</v>
      </c>
      <c r="U90" t="s">
        <v>2041</v>
      </c>
      <c r="V90" t="s">
        <v>2067</v>
      </c>
    </row>
    <row r="91" spans="1:22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>ROUND(E91/D91*100,0)</f>
        <v>253</v>
      </c>
      <c r="G91" s="13" t="s">
        <v>19</v>
      </c>
      <c r="H91">
        <v>96</v>
      </c>
      <c r="I91">
        <f>IF(H91=0,0,ROUND(E91/H91,2))</f>
        <v>89.46</v>
      </c>
      <c r="J91" t="s">
        <v>20</v>
      </c>
      <c r="K91" t="s">
        <v>21</v>
      </c>
      <c r="L91">
        <v>1271307600</v>
      </c>
      <c r="M91">
        <v>1271480400</v>
      </c>
      <c r="N91" s="4">
        <f>((L91/60)/60/24)+DATE(1970,1,1)</f>
        <v>40283.208333333336</v>
      </c>
      <c r="O91" s="4">
        <f>((M91/60)/60/24)+DATE(1970,1,1)</f>
        <v>40285.208333333336</v>
      </c>
      <c r="P91" t="b">
        <v>0</v>
      </c>
      <c r="Q91" t="b">
        <v>0</v>
      </c>
      <c r="R91" t="s">
        <v>32</v>
      </c>
      <c r="S91" t="str">
        <f>LEFT(R91,FIND("/",R91)-1)</f>
        <v>theater</v>
      </c>
      <c r="T91" t="str">
        <f>RIGHT(R91,LEN(R91)-FIND("/",R91))</f>
        <v>plays</v>
      </c>
      <c r="U91" t="s">
        <v>2043</v>
      </c>
      <c r="V91" t="s">
        <v>2061</v>
      </c>
    </row>
    <row r="92" spans="1:22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>ROUND(E92/D92*100,0)</f>
        <v>79</v>
      </c>
      <c r="G92" s="10" t="s">
        <v>13</v>
      </c>
      <c r="H92">
        <v>106</v>
      </c>
      <c r="I92">
        <f>IF(H92=0,0,ROUND(E92/H92,2))</f>
        <v>57.85</v>
      </c>
      <c r="J92" t="s">
        <v>20</v>
      </c>
      <c r="K92" t="s">
        <v>21</v>
      </c>
      <c r="L92">
        <v>1456380000</v>
      </c>
      <c r="M92">
        <v>1456380000</v>
      </c>
      <c r="N92" s="4">
        <f>((L92/60)/60/24)+DATE(1970,1,1)</f>
        <v>42425.25</v>
      </c>
      <c r="O92" s="4">
        <f>((M92/60)/60/24)+DATE(1970,1,1)</f>
        <v>42425.25</v>
      </c>
      <c r="P92" t="b">
        <v>0</v>
      </c>
      <c r="Q92" t="b">
        <v>1</v>
      </c>
      <c r="R92" t="s">
        <v>32</v>
      </c>
      <c r="S92" t="str">
        <f>LEFT(R92,FIND("/",R92)-1)</f>
        <v>theater</v>
      </c>
      <c r="T92" t="str">
        <f>RIGHT(R92,LEN(R92)-FIND("/",R92))</f>
        <v>plays</v>
      </c>
      <c r="U92" t="s">
        <v>2043</v>
      </c>
      <c r="V92" t="s">
        <v>2061</v>
      </c>
    </row>
    <row r="93" spans="1:22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>ROUND(E93/D93*100,0)</f>
        <v>48</v>
      </c>
      <c r="G93" s="10" t="s">
        <v>13</v>
      </c>
      <c r="H93">
        <v>679</v>
      </c>
      <c r="I93">
        <f>IF(H93=0,0,ROUND(E93/H93,2))</f>
        <v>110</v>
      </c>
      <c r="J93" t="s">
        <v>106</v>
      </c>
      <c r="K93" t="s">
        <v>107</v>
      </c>
      <c r="L93">
        <v>1470459600</v>
      </c>
      <c r="M93">
        <v>1472878800</v>
      </c>
      <c r="N93" s="4">
        <f>((L93/60)/60/24)+DATE(1970,1,1)</f>
        <v>42588.208333333328</v>
      </c>
      <c r="O93" s="4">
        <f>((M93/60)/60/24)+DATE(1970,1,1)</f>
        <v>42616.208333333328</v>
      </c>
      <c r="P93" t="b">
        <v>0</v>
      </c>
      <c r="Q93" t="b">
        <v>0</v>
      </c>
      <c r="R93" t="s">
        <v>205</v>
      </c>
      <c r="S93" t="str">
        <f>LEFT(R93,FIND("/",R93)-1)</f>
        <v>publishing</v>
      </c>
      <c r="T93" t="str">
        <f>RIGHT(R93,LEN(R93)-FIND("/",R93))</f>
        <v>translations</v>
      </c>
      <c r="U93" t="s">
        <v>2041</v>
      </c>
      <c r="V93" t="s">
        <v>2067</v>
      </c>
    </row>
    <row r="94" spans="1:22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>ROUND(E94/D94*100,0)</f>
        <v>259</v>
      </c>
      <c r="G94" s="13" t="s">
        <v>19</v>
      </c>
      <c r="H94">
        <v>498</v>
      </c>
      <c r="I94">
        <f>IF(H94=0,0,ROUND(E94/H94,2))</f>
        <v>103.97</v>
      </c>
      <c r="J94" t="s">
        <v>97</v>
      </c>
      <c r="K94" t="s">
        <v>98</v>
      </c>
      <c r="L94">
        <v>1277269200</v>
      </c>
      <c r="M94">
        <v>1277355600</v>
      </c>
      <c r="N94" s="4">
        <f>((L94/60)/60/24)+DATE(1970,1,1)</f>
        <v>40352.208333333336</v>
      </c>
      <c r="O94" s="4">
        <f>((M94/60)/60/24)+DATE(1970,1,1)</f>
        <v>40353.208333333336</v>
      </c>
      <c r="P94" t="b">
        <v>0</v>
      </c>
      <c r="Q94" t="b">
        <v>1</v>
      </c>
      <c r="R94" t="s">
        <v>88</v>
      </c>
      <c r="S94" t="str">
        <f>LEFT(R94,FIND("/",R94)-1)</f>
        <v>games</v>
      </c>
      <c r="T94" t="str">
        <f>RIGHT(R94,LEN(R94)-FIND("/",R94))</f>
        <v>video games</v>
      </c>
      <c r="U94" t="s">
        <v>2037</v>
      </c>
      <c r="V94" t="s">
        <v>2068</v>
      </c>
    </row>
    <row r="95" spans="1:22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>ROUND(E95/D95*100,0)</f>
        <v>61</v>
      </c>
      <c r="G95" s="9" t="s">
        <v>73</v>
      </c>
      <c r="H95">
        <v>610</v>
      </c>
      <c r="I95">
        <f>IF(H95=0,0,ROUND(E95/H95,2))</f>
        <v>108</v>
      </c>
      <c r="J95" t="s">
        <v>20</v>
      </c>
      <c r="K95" t="s">
        <v>21</v>
      </c>
      <c r="L95">
        <v>1350709200</v>
      </c>
      <c r="M95">
        <v>1351054800</v>
      </c>
      <c r="N95" s="4">
        <f>((L95/60)/60/24)+DATE(1970,1,1)</f>
        <v>41202.208333333336</v>
      </c>
      <c r="O95" s="4">
        <f>((M95/60)/60/24)+DATE(1970,1,1)</f>
        <v>41206.208333333336</v>
      </c>
      <c r="P95" t="b">
        <v>0</v>
      </c>
      <c r="Q95" t="b">
        <v>1</v>
      </c>
      <c r="R95" t="s">
        <v>32</v>
      </c>
      <c r="S95" t="str">
        <f>LEFT(R95,FIND("/",R95)-1)</f>
        <v>theater</v>
      </c>
      <c r="T95" t="str">
        <f>RIGHT(R95,LEN(R95)-FIND("/",R95))</f>
        <v>plays</v>
      </c>
      <c r="U95" t="s">
        <v>2043</v>
      </c>
      <c r="V95" t="s">
        <v>2061</v>
      </c>
    </row>
    <row r="96" spans="1:22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>ROUND(E96/D96*100,0)</f>
        <v>304</v>
      </c>
      <c r="G96" s="13" t="s">
        <v>19</v>
      </c>
      <c r="H96">
        <v>180</v>
      </c>
      <c r="I96">
        <f>IF(H96=0,0,ROUND(E96/H96,2))</f>
        <v>48.93</v>
      </c>
      <c r="J96" t="s">
        <v>39</v>
      </c>
      <c r="K96" t="s">
        <v>40</v>
      </c>
      <c r="L96">
        <v>1554613200</v>
      </c>
      <c r="M96">
        <v>1555563600</v>
      </c>
      <c r="N96" s="4">
        <f>((L96/60)/60/24)+DATE(1970,1,1)</f>
        <v>43562.208333333328</v>
      </c>
      <c r="O96" s="4">
        <f>((M96/60)/60/24)+DATE(1970,1,1)</f>
        <v>43573.208333333328</v>
      </c>
      <c r="P96" t="b">
        <v>0</v>
      </c>
      <c r="Q96" t="b">
        <v>0</v>
      </c>
      <c r="R96" t="s">
        <v>27</v>
      </c>
      <c r="S96" t="str">
        <f>LEFT(R96,FIND("/",R96)-1)</f>
        <v>technology</v>
      </c>
      <c r="T96" t="str">
        <f>RIGHT(R96,LEN(R96)-FIND("/",R96))</f>
        <v>web</v>
      </c>
      <c r="U96" t="s">
        <v>2042</v>
      </c>
      <c r="V96" t="s">
        <v>2070</v>
      </c>
    </row>
    <row r="97" spans="1:22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>ROUND(E97/D97*100,0)</f>
        <v>113</v>
      </c>
      <c r="G97" s="13" t="s">
        <v>19</v>
      </c>
      <c r="H97">
        <v>27</v>
      </c>
      <c r="I97">
        <f>IF(H97=0,0,ROUND(E97/H97,2))</f>
        <v>37.67</v>
      </c>
      <c r="J97" t="s">
        <v>20</v>
      </c>
      <c r="K97" t="s">
        <v>21</v>
      </c>
      <c r="L97">
        <v>1571029200</v>
      </c>
      <c r="M97">
        <v>1571634000</v>
      </c>
      <c r="N97" s="4">
        <f>((L97/60)/60/24)+DATE(1970,1,1)</f>
        <v>43752.208333333328</v>
      </c>
      <c r="O97" s="4">
        <f>((M97/60)/60/24)+DATE(1970,1,1)</f>
        <v>43759.208333333328</v>
      </c>
      <c r="P97" t="b">
        <v>0</v>
      </c>
      <c r="Q97" t="b">
        <v>0</v>
      </c>
      <c r="R97" t="s">
        <v>41</v>
      </c>
      <c r="S97" t="str">
        <f>LEFT(R97,FIND("/",R97)-1)</f>
        <v>film &amp; video</v>
      </c>
      <c r="T97" t="str">
        <f>RIGHT(R97,LEN(R97)-FIND("/",R97))</f>
        <v>documentary</v>
      </c>
      <c r="U97" t="s">
        <v>2035</v>
      </c>
      <c r="V97" t="s">
        <v>2050</v>
      </c>
    </row>
    <row r="98" spans="1:22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>ROUND(E98/D98*100,0)</f>
        <v>217</v>
      </c>
      <c r="G98" s="13" t="s">
        <v>19</v>
      </c>
      <c r="H98">
        <v>2331</v>
      </c>
      <c r="I98">
        <f>IF(H98=0,0,ROUND(E98/H98,2))</f>
        <v>65</v>
      </c>
      <c r="J98" t="s">
        <v>20</v>
      </c>
      <c r="K98" t="s">
        <v>21</v>
      </c>
      <c r="L98">
        <v>1299736800</v>
      </c>
      <c r="M98">
        <v>1300856400</v>
      </c>
      <c r="N98" s="4">
        <f>((L98/60)/60/24)+DATE(1970,1,1)</f>
        <v>40612.25</v>
      </c>
      <c r="O98" s="4">
        <f>((M98/60)/60/24)+DATE(1970,1,1)</f>
        <v>40625.208333333336</v>
      </c>
      <c r="P98" t="b">
        <v>0</v>
      </c>
      <c r="Q98" t="b">
        <v>0</v>
      </c>
      <c r="R98" t="s">
        <v>32</v>
      </c>
      <c r="S98" t="str">
        <f>LEFT(R98,FIND("/",R98)-1)</f>
        <v>theater</v>
      </c>
      <c r="T98" t="str">
        <f>RIGHT(R98,LEN(R98)-FIND("/",R98))</f>
        <v>plays</v>
      </c>
      <c r="U98" t="s">
        <v>2043</v>
      </c>
      <c r="V98" t="s">
        <v>2061</v>
      </c>
    </row>
    <row r="99" spans="1:22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>ROUND(E99/D99*100,0)</f>
        <v>927</v>
      </c>
      <c r="G99" s="13" t="s">
        <v>19</v>
      </c>
      <c r="H99">
        <v>113</v>
      </c>
      <c r="I99">
        <f>IF(H99=0,0,ROUND(E99/H99,2))</f>
        <v>106.61</v>
      </c>
      <c r="J99" t="s">
        <v>20</v>
      </c>
      <c r="K99" t="s">
        <v>21</v>
      </c>
      <c r="L99">
        <v>1435208400</v>
      </c>
      <c r="M99">
        <v>1439874000</v>
      </c>
      <c r="N99" s="4">
        <f>((L99/60)/60/24)+DATE(1970,1,1)</f>
        <v>42180.208333333328</v>
      </c>
      <c r="O99" s="4">
        <f>((M99/60)/60/24)+DATE(1970,1,1)</f>
        <v>42234.208333333328</v>
      </c>
      <c r="P99" t="b">
        <v>0</v>
      </c>
      <c r="Q99" t="b">
        <v>0</v>
      </c>
      <c r="R99" t="s">
        <v>16</v>
      </c>
      <c r="S99" t="str">
        <f>LEFT(R99,FIND("/",R99)-1)</f>
        <v>food</v>
      </c>
      <c r="T99" t="str">
        <f>RIGHT(R99,LEN(R99)-FIND("/",R99))</f>
        <v>food trucks</v>
      </c>
      <c r="U99" t="s">
        <v>2036</v>
      </c>
      <c r="V99" t="s">
        <v>2054</v>
      </c>
    </row>
    <row r="100" spans="1:22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>ROUND(E100/D100*100,0)</f>
        <v>34</v>
      </c>
      <c r="G100" s="10" t="s">
        <v>13</v>
      </c>
      <c r="H100">
        <v>1220</v>
      </c>
      <c r="I100">
        <f>IF(H100=0,0,ROUND(E100/H100,2))</f>
        <v>27.01</v>
      </c>
      <c r="J100" t="s">
        <v>25</v>
      </c>
      <c r="K100" t="s">
        <v>26</v>
      </c>
      <c r="L100">
        <v>1437973200</v>
      </c>
      <c r="M100">
        <v>1438318800</v>
      </c>
      <c r="N100" s="4">
        <f>((L100/60)/60/24)+DATE(1970,1,1)</f>
        <v>42212.208333333328</v>
      </c>
      <c r="O100" s="4">
        <f>((M100/60)/60/24)+DATE(1970,1,1)</f>
        <v>42216.208333333328</v>
      </c>
      <c r="P100" t="b">
        <v>0</v>
      </c>
      <c r="Q100" t="b">
        <v>0</v>
      </c>
      <c r="R100" t="s">
        <v>88</v>
      </c>
      <c r="S100" t="str">
        <f>LEFT(R100,FIND("/",R100)-1)</f>
        <v>games</v>
      </c>
      <c r="T100" t="str">
        <f>RIGHT(R100,LEN(R100)-FIND("/",R100))</f>
        <v>video games</v>
      </c>
      <c r="U100" t="s">
        <v>2037</v>
      </c>
      <c r="V100" t="s">
        <v>2068</v>
      </c>
    </row>
    <row r="101" spans="1:22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>ROUND(E101/D101*100,0)</f>
        <v>197</v>
      </c>
      <c r="G101" s="13" t="s">
        <v>19</v>
      </c>
      <c r="H101">
        <v>164</v>
      </c>
      <c r="I101">
        <f>IF(H101=0,0,ROUND(E101/H101,2))</f>
        <v>91.16</v>
      </c>
      <c r="J101" t="s">
        <v>20</v>
      </c>
      <c r="K101" t="s">
        <v>21</v>
      </c>
      <c r="L101">
        <v>1416895200</v>
      </c>
      <c r="M101">
        <v>1419400800</v>
      </c>
      <c r="N101" s="4">
        <f>((L101/60)/60/24)+DATE(1970,1,1)</f>
        <v>41968.25</v>
      </c>
      <c r="O101" s="4">
        <f>((M101/60)/60/24)+DATE(1970,1,1)</f>
        <v>41997.25</v>
      </c>
      <c r="P101" t="b">
        <v>0</v>
      </c>
      <c r="Q101" t="b">
        <v>0</v>
      </c>
      <c r="R101" t="s">
        <v>32</v>
      </c>
      <c r="S101" t="str">
        <f>LEFT(R101,FIND("/",R101)-1)</f>
        <v>theater</v>
      </c>
      <c r="T101" t="str">
        <f>RIGHT(R101,LEN(R101)-FIND("/",R101))</f>
        <v>plays</v>
      </c>
      <c r="U101" t="s">
        <v>2043</v>
      </c>
      <c r="V101" t="s">
        <v>2061</v>
      </c>
    </row>
    <row r="102" spans="1:22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>ROUND(E102/D102*100,0)</f>
        <v>1</v>
      </c>
      <c r="G102" s="10" t="s">
        <v>13</v>
      </c>
      <c r="H102">
        <v>1</v>
      </c>
      <c r="I102">
        <f>IF(H102=0,0,ROUND(E102/H102,2))</f>
        <v>1</v>
      </c>
      <c r="J102" t="s">
        <v>20</v>
      </c>
      <c r="K102" t="s">
        <v>21</v>
      </c>
      <c r="L102">
        <v>1319000400</v>
      </c>
      <c r="M102">
        <v>1320555600</v>
      </c>
      <c r="N102" s="4">
        <f>((L102/60)/60/24)+DATE(1970,1,1)</f>
        <v>40835.208333333336</v>
      </c>
      <c r="O102" s="4">
        <f>((M102/60)/60/24)+DATE(1970,1,1)</f>
        <v>40853.208333333336</v>
      </c>
      <c r="P102" t="b">
        <v>0</v>
      </c>
      <c r="Q102" t="b">
        <v>0</v>
      </c>
      <c r="R102" t="s">
        <v>32</v>
      </c>
      <c r="S102" t="str">
        <f>LEFT(R102,FIND("/",R102)-1)</f>
        <v>theater</v>
      </c>
      <c r="T102" t="str">
        <f>RIGHT(R102,LEN(R102)-FIND("/",R102))</f>
        <v>plays</v>
      </c>
      <c r="U102" t="s">
        <v>2043</v>
      </c>
      <c r="V102" t="s">
        <v>2061</v>
      </c>
    </row>
    <row r="103" spans="1:22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>ROUND(E103/D103*100,0)</f>
        <v>1021</v>
      </c>
      <c r="G103" s="13" t="s">
        <v>19</v>
      </c>
      <c r="H103">
        <v>164</v>
      </c>
      <c r="I103">
        <f>IF(H103=0,0,ROUND(E103/H103,2))</f>
        <v>56.05</v>
      </c>
      <c r="J103" t="s">
        <v>20</v>
      </c>
      <c r="K103" t="s">
        <v>21</v>
      </c>
      <c r="L103">
        <v>1424498400</v>
      </c>
      <c r="M103">
        <v>1425103200</v>
      </c>
      <c r="N103" s="4">
        <f>((L103/60)/60/24)+DATE(1970,1,1)</f>
        <v>42056.25</v>
      </c>
      <c r="O103" s="4">
        <f>((M103/60)/60/24)+DATE(1970,1,1)</f>
        <v>42063.25</v>
      </c>
      <c r="P103" t="b">
        <v>0</v>
      </c>
      <c r="Q103" t="b">
        <v>1</v>
      </c>
      <c r="R103" t="s">
        <v>49</v>
      </c>
      <c r="S103" t="str">
        <f>LEFT(R103,FIND("/",R103)-1)</f>
        <v>music</v>
      </c>
      <c r="T103" t="str">
        <f>RIGHT(R103,LEN(R103)-FIND("/",R103))</f>
        <v>electric music</v>
      </c>
      <c r="U103" t="s">
        <v>2039</v>
      </c>
      <c r="V103" t="s">
        <v>2052</v>
      </c>
    </row>
    <row r="104" spans="1:22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>ROUND(E104/D104*100,0)</f>
        <v>282</v>
      </c>
      <c r="G104" s="13" t="s">
        <v>19</v>
      </c>
      <c r="H104">
        <v>336</v>
      </c>
      <c r="I104">
        <f>IF(H104=0,0,ROUND(E104/H104,2))</f>
        <v>31.02</v>
      </c>
      <c r="J104" t="s">
        <v>20</v>
      </c>
      <c r="K104" t="s">
        <v>21</v>
      </c>
      <c r="L104">
        <v>1526274000</v>
      </c>
      <c r="M104">
        <v>1526878800</v>
      </c>
      <c r="N104" s="4">
        <f>((L104/60)/60/24)+DATE(1970,1,1)</f>
        <v>43234.208333333328</v>
      </c>
      <c r="O104" s="4">
        <f>((M104/60)/60/24)+DATE(1970,1,1)</f>
        <v>43241.208333333328</v>
      </c>
      <c r="P104" t="b">
        <v>0</v>
      </c>
      <c r="Q104" t="b">
        <v>1</v>
      </c>
      <c r="R104" t="s">
        <v>64</v>
      </c>
      <c r="S104" t="str">
        <f>LEFT(R104,FIND("/",R104)-1)</f>
        <v>technology</v>
      </c>
      <c r="T104" t="str">
        <f>RIGHT(R104,LEN(R104)-FIND("/",R104))</f>
        <v>wearables</v>
      </c>
      <c r="U104" t="s">
        <v>2042</v>
      </c>
      <c r="V104" t="s">
        <v>2069</v>
      </c>
    </row>
    <row r="105" spans="1:22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>ROUND(E105/D105*100,0)</f>
        <v>25</v>
      </c>
      <c r="G105" s="10" t="s">
        <v>13</v>
      </c>
      <c r="H105">
        <v>37</v>
      </c>
      <c r="I105">
        <f>IF(H105=0,0,ROUND(E105/H105,2))</f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s="4">
        <f>((L105/60)/60/24)+DATE(1970,1,1)</f>
        <v>40475.208333333336</v>
      </c>
      <c r="O105" s="4">
        <f>((M105/60)/60/24)+DATE(1970,1,1)</f>
        <v>40484.208333333336</v>
      </c>
      <c r="P105" t="b">
        <v>0</v>
      </c>
      <c r="Q105" t="b">
        <v>0</v>
      </c>
      <c r="R105" t="s">
        <v>49</v>
      </c>
      <c r="S105" t="str">
        <f>LEFT(R105,FIND("/",R105)-1)</f>
        <v>music</v>
      </c>
      <c r="T105" t="str">
        <f>RIGHT(R105,LEN(R105)-FIND("/",R105))</f>
        <v>electric music</v>
      </c>
      <c r="U105" t="s">
        <v>2039</v>
      </c>
      <c r="V105" t="s">
        <v>2052</v>
      </c>
    </row>
    <row r="106" spans="1:22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>ROUND(E106/D106*100,0)</f>
        <v>143</v>
      </c>
      <c r="G106" s="13" t="s">
        <v>19</v>
      </c>
      <c r="H106">
        <v>1917</v>
      </c>
      <c r="I106">
        <f>IF(H106=0,0,ROUND(E106/H106,2))</f>
        <v>89.01</v>
      </c>
      <c r="J106" t="s">
        <v>20</v>
      </c>
      <c r="K106" t="s">
        <v>21</v>
      </c>
      <c r="L106">
        <v>1495515600</v>
      </c>
      <c r="M106">
        <v>1495602000</v>
      </c>
      <c r="N106" s="4">
        <f>((L106/60)/60/24)+DATE(1970,1,1)</f>
        <v>42878.208333333328</v>
      </c>
      <c r="O106" s="4">
        <f>((M106/60)/60/24)+DATE(1970,1,1)</f>
        <v>42879.208333333328</v>
      </c>
      <c r="P106" t="b">
        <v>0</v>
      </c>
      <c r="Q106" t="b">
        <v>0</v>
      </c>
      <c r="R106" t="s">
        <v>59</v>
      </c>
      <c r="S106" t="str">
        <f>LEFT(R106,FIND("/",R106)-1)</f>
        <v>music</v>
      </c>
      <c r="T106" t="str">
        <f>RIGHT(R106,LEN(R106)-FIND("/",R106))</f>
        <v>indie rock</v>
      </c>
      <c r="U106" t="s">
        <v>2039</v>
      </c>
      <c r="V106" t="s">
        <v>2055</v>
      </c>
    </row>
    <row r="107" spans="1:22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>ROUND(E107/D107*100,0)</f>
        <v>145</v>
      </c>
      <c r="G107" s="13" t="s">
        <v>19</v>
      </c>
      <c r="H107">
        <v>95</v>
      </c>
      <c r="I107">
        <f>IF(H107=0,0,ROUND(E107/H107,2))</f>
        <v>103.46</v>
      </c>
      <c r="J107" t="s">
        <v>20</v>
      </c>
      <c r="K107" t="s">
        <v>21</v>
      </c>
      <c r="L107">
        <v>1364878800</v>
      </c>
      <c r="M107">
        <v>1366434000</v>
      </c>
      <c r="N107" s="4">
        <f>((L107/60)/60/24)+DATE(1970,1,1)</f>
        <v>41366.208333333336</v>
      </c>
      <c r="O107" s="4">
        <f>((M107/60)/60/24)+DATE(1970,1,1)</f>
        <v>41384.208333333336</v>
      </c>
      <c r="P107" t="b">
        <v>0</v>
      </c>
      <c r="Q107" t="b">
        <v>0</v>
      </c>
      <c r="R107" t="s">
        <v>27</v>
      </c>
      <c r="S107" t="str">
        <f>LEFT(R107,FIND("/",R107)-1)</f>
        <v>technology</v>
      </c>
      <c r="T107" t="str">
        <f>RIGHT(R107,LEN(R107)-FIND("/",R107))</f>
        <v>web</v>
      </c>
      <c r="U107" t="s">
        <v>2042</v>
      </c>
      <c r="V107" t="s">
        <v>2070</v>
      </c>
    </row>
    <row r="108" spans="1:22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>ROUND(E108/D108*100,0)</f>
        <v>359</v>
      </c>
      <c r="G108" s="13" t="s">
        <v>19</v>
      </c>
      <c r="H108">
        <v>147</v>
      </c>
      <c r="I108">
        <f>IF(H108=0,0,ROUND(E108/H108,2))</f>
        <v>95.28</v>
      </c>
      <c r="J108" t="s">
        <v>20</v>
      </c>
      <c r="K108" t="s">
        <v>21</v>
      </c>
      <c r="L108">
        <v>1567918800</v>
      </c>
      <c r="M108">
        <v>1568350800</v>
      </c>
      <c r="N108" s="4">
        <f>((L108/60)/60/24)+DATE(1970,1,1)</f>
        <v>43716.208333333328</v>
      </c>
      <c r="O108" s="4">
        <f>((M108/60)/60/24)+DATE(1970,1,1)</f>
        <v>43721.208333333328</v>
      </c>
      <c r="P108" t="b">
        <v>0</v>
      </c>
      <c r="Q108" t="b">
        <v>0</v>
      </c>
      <c r="R108" t="s">
        <v>32</v>
      </c>
      <c r="S108" t="str">
        <f>LEFT(R108,FIND("/",R108)-1)</f>
        <v>theater</v>
      </c>
      <c r="T108" t="str">
        <f>RIGHT(R108,LEN(R108)-FIND("/",R108))</f>
        <v>plays</v>
      </c>
      <c r="U108" t="s">
        <v>2043</v>
      </c>
      <c r="V108" t="s">
        <v>2061</v>
      </c>
    </row>
    <row r="109" spans="1:22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>ROUND(E109/D109*100,0)</f>
        <v>186</v>
      </c>
      <c r="G109" s="13" t="s">
        <v>19</v>
      </c>
      <c r="H109">
        <v>86</v>
      </c>
      <c r="I109">
        <f>IF(H109=0,0,ROUND(E109/H109,2))</f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s="4">
        <f>((L109/60)/60/24)+DATE(1970,1,1)</f>
        <v>43213.208333333328</v>
      </c>
      <c r="O109" s="4">
        <f>((M109/60)/60/24)+DATE(1970,1,1)</f>
        <v>43230.208333333328</v>
      </c>
      <c r="P109" t="b">
        <v>0</v>
      </c>
      <c r="Q109" t="b">
        <v>1</v>
      </c>
      <c r="R109" t="s">
        <v>32</v>
      </c>
      <c r="S109" t="str">
        <f>LEFT(R109,FIND("/",R109)-1)</f>
        <v>theater</v>
      </c>
      <c r="T109" t="str">
        <f>RIGHT(R109,LEN(R109)-FIND("/",R109))</f>
        <v>plays</v>
      </c>
      <c r="U109" t="s">
        <v>2043</v>
      </c>
      <c r="V109" t="s">
        <v>2061</v>
      </c>
    </row>
    <row r="110" spans="1:22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>ROUND(E110/D110*100,0)</f>
        <v>595</v>
      </c>
      <c r="G110" s="13" t="s">
        <v>19</v>
      </c>
      <c r="H110">
        <v>83</v>
      </c>
      <c r="I110">
        <f>IF(H110=0,0,ROUND(E110/H110,2))</f>
        <v>107.58</v>
      </c>
      <c r="J110" t="s">
        <v>20</v>
      </c>
      <c r="K110" t="s">
        <v>21</v>
      </c>
      <c r="L110">
        <v>1333688400</v>
      </c>
      <c r="M110">
        <v>1336885200</v>
      </c>
      <c r="N110" s="4">
        <f>((L110/60)/60/24)+DATE(1970,1,1)</f>
        <v>41005.208333333336</v>
      </c>
      <c r="O110" s="4">
        <f>((M110/60)/60/24)+DATE(1970,1,1)</f>
        <v>41042.208333333336</v>
      </c>
      <c r="P110" t="b">
        <v>0</v>
      </c>
      <c r="Q110" t="b">
        <v>0</v>
      </c>
      <c r="R110" t="s">
        <v>41</v>
      </c>
      <c r="S110" t="str">
        <f>LEFT(R110,FIND("/",R110)-1)</f>
        <v>film &amp; video</v>
      </c>
      <c r="T110" t="str">
        <f>RIGHT(R110,LEN(R110)-FIND("/",R110))</f>
        <v>documentary</v>
      </c>
      <c r="U110" t="s">
        <v>2035</v>
      </c>
      <c r="V110" t="s">
        <v>2050</v>
      </c>
    </row>
    <row r="111" spans="1:22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>ROUND(E111/D111*100,0)</f>
        <v>59</v>
      </c>
      <c r="G111" s="10" t="s">
        <v>13</v>
      </c>
      <c r="H111">
        <v>60</v>
      </c>
      <c r="I111">
        <f>IF(H111=0,0,ROUND(E111/H111,2))</f>
        <v>51.32</v>
      </c>
      <c r="J111" t="s">
        <v>20</v>
      </c>
      <c r="K111" t="s">
        <v>21</v>
      </c>
      <c r="L111">
        <v>1389506400</v>
      </c>
      <c r="M111">
        <v>1389679200</v>
      </c>
      <c r="N111" s="4">
        <f>((L111/60)/60/24)+DATE(1970,1,1)</f>
        <v>41651.25</v>
      </c>
      <c r="O111" s="4">
        <f>((M111/60)/60/24)+DATE(1970,1,1)</f>
        <v>41653.25</v>
      </c>
      <c r="P111" t="b">
        <v>0</v>
      </c>
      <c r="Q111" t="b">
        <v>0</v>
      </c>
      <c r="R111" t="s">
        <v>268</v>
      </c>
      <c r="S111" t="str">
        <f>LEFT(R111,FIND("/",R111)-1)</f>
        <v>film &amp; video</v>
      </c>
      <c r="T111" t="str">
        <f>RIGHT(R111,LEN(R111)-FIND("/",R111))</f>
        <v>television</v>
      </c>
      <c r="U111" t="s">
        <v>2035</v>
      </c>
      <c r="V111" t="s">
        <v>2066</v>
      </c>
    </row>
    <row r="112" spans="1:22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>ROUND(E112/D112*100,0)</f>
        <v>15</v>
      </c>
      <c r="G112" s="10" t="s">
        <v>13</v>
      </c>
      <c r="H112">
        <v>296</v>
      </c>
      <c r="I112">
        <f>IF(H112=0,0,ROUND(E112/H112,2))</f>
        <v>71.98</v>
      </c>
      <c r="J112" t="s">
        <v>20</v>
      </c>
      <c r="K112" t="s">
        <v>21</v>
      </c>
      <c r="L112">
        <v>1536642000</v>
      </c>
      <c r="M112">
        <v>1538283600</v>
      </c>
      <c r="N112" s="4">
        <f>((L112/60)/60/24)+DATE(1970,1,1)</f>
        <v>43354.208333333328</v>
      </c>
      <c r="O112" s="4">
        <f>((M112/60)/60/24)+DATE(1970,1,1)</f>
        <v>43373.208333333328</v>
      </c>
      <c r="P112" t="b">
        <v>0</v>
      </c>
      <c r="Q112" t="b">
        <v>0</v>
      </c>
      <c r="R112" t="s">
        <v>16</v>
      </c>
      <c r="S112" t="str">
        <f>LEFT(R112,FIND("/",R112)-1)</f>
        <v>food</v>
      </c>
      <c r="T112" t="str">
        <f>RIGHT(R112,LEN(R112)-FIND("/",R112))</f>
        <v>food trucks</v>
      </c>
      <c r="U112" t="s">
        <v>2036</v>
      </c>
      <c r="V112" t="s">
        <v>2054</v>
      </c>
    </row>
    <row r="113" spans="1:22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>ROUND(E113/D113*100,0)</f>
        <v>120</v>
      </c>
      <c r="G113" s="13" t="s">
        <v>19</v>
      </c>
      <c r="H113">
        <v>676</v>
      </c>
      <c r="I113">
        <f>IF(H113=0,0,ROUND(E113/H113,2))</f>
        <v>108.95</v>
      </c>
      <c r="J113" t="s">
        <v>20</v>
      </c>
      <c r="K113" t="s">
        <v>21</v>
      </c>
      <c r="L113">
        <v>1348290000</v>
      </c>
      <c r="M113">
        <v>1348808400</v>
      </c>
      <c r="N113" s="4">
        <f>((L113/60)/60/24)+DATE(1970,1,1)</f>
        <v>41174.208333333336</v>
      </c>
      <c r="O113" s="4">
        <f>((M113/60)/60/24)+DATE(1970,1,1)</f>
        <v>41180.208333333336</v>
      </c>
      <c r="P113" t="b">
        <v>0</v>
      </c>
      <c r="Q113" t="b">
        <v>0</v>
      </c>
      <c r="R113" t="s">
        <v>132</v>
      </c>
      <c r="S113" t="str">
        <f>LEFT(R113,FIND("/",R113)-1)</f>
        <v>publishing</v>
      </c>
      <c r="T113" t="str">
        <f>RIGHT(R113,LEN(R113)-FIND("/",R113))</f>
        <v>radio &amp; podcasts</v>
      </c>
      <c r="U113" t="s">
        <v>2041</v>
      </c>
      <c r="V113" t="s">
        <v>2062</v>
      </c>
    </row>
    <row r="114" spans="1:22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>ROUND(E114/D114*100,0)</f>
        <v>269</v>
      </c>
      <c r="G114" s="13" t="s">
        <v>19</v>
      </c>
      <c r="H114">
        <v>361</v>
      </c>
      <c r="I114">
        <f>IF(H114=0,0,ROUND(E114/H114,2))</f>
        <v>35</v>
      </c>
      <c r="J114" t="s">
        <v>25</v>
      </c>
      <c r="K114" t="s">
        <v>26</v>
      </c>
      <c r="L114">
        <v>1408856400</v>
      </c>
      <c r="M114">
        <v>1410152400</v>
      </c>
      <c r="N114" s="4">
        <f>((L114/60)/60/24)+DATE(1970,1,1)</f>
        <v>41875.208333333336</v>
      </c>
      <c r="O114" s="4">
        <f>((M114/60)/60/24)+DATE(1970,1,1)</f>
        <v>41890.208333333336</v>
      </c>
      <c r="P114" t="b">
        <v>0</v>
      </c>
      <c r="Q114" t="b">
        <v>0</v>
      </c>
      <c r="R114" t="s">
        <v>27</v>
      </c>
      <c r="S114" t="str">
        <f>LEFT(R114,FIND("/",R114)-1)</f>
        <v>technology</v>
      </c>
      <c r="T114" t="str">
        <f>RIGHT(R114,LEN(R114)-FIND("/",R114))</f>
        <v>web</v>
      </c>
      <c r="U114" t="s">
        <v>2042</v>
      </c>
      <c r="V114" t="s">
        <v>2070</v>
      </c>
    </row>
    <row r="115" spans="1:22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>ROUND(E115/D115*100,0)</f>
        <v>377</v>
      </c>
      <c r="G115" s="13" t="s">
        <v>19</v>
      </c>
      <c r="H115">
        <v>131</v>
      </c>
      <c r="I115">
        <f>IF(H115=0,0,ROUND(E115/H115,2))</f>
        <v>94.94</v>
      </c>
      <c r="J115" t="s">
        <v>20</v>
      </c>
      <c r="K115" t="s">
        <v>21</v>
      </c>
      <c r="L115">
        <v>1505192400</v>
      </c>
      <c r="M115">
        <v>1505797200</v>
      </c>
      <c r="N115" s="4">
        <f>((L115/60)/60/24)+DATE(1970,1,1)</f>
        <v>42990.208333333328</v>
      </c>
      <c r="O115" s="4">
        <f>((M115/60)/60/24)+DATE(1970,1,1)</f>
        <v>42997.208333333328</v>
      </c>
      <c r="P115" t="b">
        <v>0</v>
      </c>
      <c r="Q115" t="b">
        <v>0</v>
      </c>
      <c r="R115" t="s">
        <v>16</v>
      </c>
      <c r="S115" t="str">
        <f>LEFT(R115,FIND("/",R115)-1)</f>
        <v>food</v>
      </c>
      <c r="T115" t="str">
        <f>RIGHT(R115,LEN(R115)-FIND("/",R115))</f>
        <v>food trucks</v>
      </c>
      <c r="U115" t="s">
        <v>2036</v>
      </c>
      <c r="V115" t="s">
        <v>2054</v>
      </c>
    </row>
    <row r="116" spans="1:22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>ROUND(E116/D116*100,0)</f>
        <v>727</v>
      </c>
      <c r="G116" s="13" t="s">
        <v>19</v>
      </c>
      <c r="H116">
        <v>126</v>
      </c>
      <c r="I116">
        <f>IF(H116=0,0,ROUND(E116/H116,2))</f>
        <v>109.65</v>
      </c>
      <c r="J116" t="s">
        <v>20</v>
      </c>
      <c r="K116" t="s">
        <v>21</v>
      </c>
      <c r="L116">
        <v>1554786000</v>
      </c>
      <c r="M116">
        <v>1554872400</v>
      </c>
      <c r="N116" s="4">
        <f>((L116/60)/60/24)+DATE(1970,1,1)</f>
        <v>43564.208333333328</v>
      </c>
      <c r="O116" s="4">
        <f>((M116/60)/60/24)+DATE(1970,1,1)</f>
        <v>43565.208333333328</v>
      </c>
      <c r="P116" t="b">
        <v>0</v>
      </c>
      <c r="Q116" t="b">
        <v>1</v>
      </c>
      <c r="R116" t="s">
        <v>64</v>
      </c>
      <c r="S116" t="str">
        <f>LEFT(R116,FIND("/",R116)-1)</f>
        <v>technology</v>
      </c>
      <c r="T116" t="str">
        <f>RIGHT(R116,LEN(R116)-FIND("/",R116))</f>
        <v>wearables</v>
      </c>
      <c r="U116" t="s">
        <v>2042</v>
      </c>
      <c r="V116" t="s">
        <v>2069</v>
      </c>
    </row>
    <row r="117" spans="1:22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>ROUND(E117/D117*100,0)</f>
        <v>87</v>
      </c>
      <c r="G117" s="10" t="s">
        <v>13</v>
      </c>
      <c r="H117">
        <v>3304</v>
      </c>
      <c r="I117">
        <f>IF(H117=0,0,ROUND(E117/H117,2))</f>
        <v>44</v>
      </c>
      <c r="J117" t="s">
        <v>106</v>
      </c>
      <c r="K117" t="s">
        <v>107</v>
      </c>
      <c r="L117">
        <v>1510898400</v>
      </c>
      <c r="M117">
        <v>1513922400</v>
      </c>
      <c r="N117" s="4">
        <f>((L117/60)/60/24)+DATE(1970,1,1)</f>
        <v>43056.25</v>
      </c>
      <c r="O117" s="4">
        <f>((M117/60)/60/24)+DATE(1970,1,1)</f>
        <v>43091.25</v>
      </c>
      <c r="P117" t="b">
        <v>0</v>
      </c>
      <c r="Q117" t="b">
        <v>0</v>
      </c>
      <c r="R117" t="s">
        <v>118</v>
      </c>
      <c r="S117" t="str">
        <f>LEFT(R117,FIND("/",R117)-1)</f>
        <v>publishing</v>
      </c>
      <c r="T117" t="str">
        <f>RIGHT(R117,LEN(R117)-FIND("/",R117))</f>
        <v>fiction</v>
      </c>
      <c r="U117" t="s">
        <v>2041</v>
      </c>
      <c r="V117" t="s">
        <v>2053</v>
      </c>
    </row>
    <row r="118" spans="1:22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>ROUND(E118/D118*100,0)</f>
        <v>88</v>
      </c>
      <c r="G118" s="10" t="s">
        <v>13</v>
      </c>
      <c r="H118">
        <v>73</v>
      </c>
      <c r="I118">
        <f>IF(H118=0,0,ROUND(E118/H118,2))</f>
        <v>86.79</v>
      </c>
      <c r="J118" t="s">
        <v>20</v>
      </c>
      <c r="K118" t="s">
        <v>21</v>
      </c>
      <c r="L118">
        <v>1442552400</v>
      </c>
      <c r="M118">
        <v>1442638800</v>
      </c>
      <c r="N118" s="4">
        <f>((L118/60)/60/24)+DATE(1970,1,1)</f>
        <v>42265.208333333328</v>
      </c>
      <c r="O118" s="4">
        <f>((M118/60)/60/24)+DATE(1970,1,1)</f>
        <v>42266.208333333328</v>
      </c>
      <c r="P118" t="b">
        <v>0</v>
      </c>
      <c r="Q118" t="b">
        <v>0</v>
      </c>
      <c r="R118" t="s">
        <v>32</v>
      </c>
      <c r="S118" t="str">
        <f>LEFT(R118,FIND("/",R118)-1)</f>
        <v>theater</v>
      </c>
      <c r="T118" t="str">
        <f>RIGHT(R118,LEN(R118)-FIND("/",R118))</f>
        <v>plays</v>
      </c>
      <c r="U118" t="s">
        <v>2043</v>
      </c>
      <c r="V118" t="s">
        <v>2061</v>
      </c>
    </row>
    <row r="119" spans="1:22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>ROUND(E119/D119*100,0)</f>
        <v>174</v>
      </c>
      <c r="G119" s="13" t="s">
        <v>19</v>
      </c>
      <c r="H119">
        <v>275</v>
      </c>
      <c r="I119">
        <f>IF(H119=0,0,ROUND(E119/H119,2))</f>
        <v>30.99</v>
      </c>
      <c r="J119" t="s">
        <v>20</v>
      </c>
      <c r="K119" t="s">
        <v>21</v>
      </c>
      <c r="L119">
        <v>1316667600</v>
      </c>
      <c r="M119">
        <v>1317186000</v>
      </c>
      <c r="N119" s="4">
        <f>((L119/60)/60/24)+DATE(1970,1,1)</f>
        <v>40808.208333333336</v>
      </c>
      <c r="O119" s="4">
        <f>((M119/60)/60/24)+DATE(1970,1,1)</f>
        <v>40814.208333333336</v>
      </c>
      <c r="P119" t="b">
        <v>0</v>
      </c>
      <c r="Q119" t="b">
        <v>0</v>
      </c>
      <c r="R119" t="s">
        <v>268</v>
      </c>
      <c r="S119" t="str">
        <f>LEFT(R119,FIND("/",R119)-1)</f>
        <v>film &amp; video</v>
      </c>
      <c r="T119" t="str">
        <f>RIGHT(R119,LEN(R119)-FIND("/",R119))</f>
        <v>television</v>
      </c>
      <c r="U119" t="s">
        <v>2035</v>
      </c>
      <c r="V119" t="s">
        <v>2066</v>
      </c>
    </row>
    <row r="120" spans="1:22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>ROUND(E120/D120*100,0)</f>
        <v>118</v>
      </c>
      <c r="G120" s="13" t="s">
        <v>19</v>
      </c>
      <c r="H120">
        <v>67</v>
      </c>
      <c r="I120">
        <f>IF(H120=0,0,ROUND(E120/H120,2))</f>
        <v>94.79</v>
      </c>
      <c r="J120" t="s">
        <v>20</v>
      </c>
      <c r="K120" t="s">
        <v>21</v>
      </c>
      <c r="L120">
        <v>1390716000</v>
      </c>
      <c r="M120">
        <v>1391234400</v>
      </c>
      <c r="N120" s="4">
        <f>((L120/60)/60/24)+DATE(1970,1,1)</f>
        <v>41665.25</v>
      </c>
      <c r="O120" s="4">
        <f>((M120/60)/60/24)+DATE(1970,1,1)</f>
        <v>41671.25</v>
      </c>
      <c r="P120" t="b">
        <v>0</v>
      </c>
      <c r="Q120" t="b">
        <v>0</v>
      </c>
      <c r="R120" t="s">
        <v>121</v>
      </c>
      <c r="S120" t="str">
        <f>LEFT(R120,FIND("/",R120)-1)</f>
        <v>photography</v>
      </c>
      <c r="T120" t="str">
        <f>RIGHT(R120,LEN(R120)-FIND("/",R120))</f>
        <v>photography books</v>
      </c>
      <c r="U120" t="s">
        <v>2040</v>
      </c>
      <c r="V120" t="s">
        <v>2060</v>
      </c>
    </row>
    <row r="121" spans="1:22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>ROUND(E121/D121*100,0)</f>
        <v>215</v>
      </c>
      <c r="G121" s="13" t="s">
        <v>19</v>
      </c>
      <c r="H121">
        <v>154</v>
      </c>
      <c r="I121">
        <f>IF(H121=0,0,ROUND(E121/H121,2))</f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s="4">
        <f>((L121/60)/60/24)+DATE(1970,1,1)</f>
        <v>41806.208333333336</v>
      </c>
      <c r="O121" s="4">
        <f>((M121/60)/60/24)+DATE(1970,1,1)</f>
        <v>41823.208333333336</v>
      </c>
      <c r="P121" t="b">
        <v>0</v>
      </c>
      <c r="Q121" t="b">
        <v>1</v>
      </c>
      <c r="R121" t="s">
        <v>41</v>
      </c>
      <c r="S121" t="str">
        <f>LEFT(R121,FIND("/",R121)-1)</f>
        <v>film &amp; video</v>
      </c>
      <c r="T121" t="str">
        <f>RIGHT(R121,LEN(R121)-FIND("/",R121))</f>
        <v>documentary</v>
      </c>
      <c r="U121" t="s">
        <v>2035</v>
      </c>
      <c r="V121" t="s">
        <v>2050</v>
      </c>
    </row>
    <row r="122" spans="1:22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>ROUND(E122/D122*100,0)</f>
        <v>149</v>
      </c>
      <c r="G122" s="13" t="s">
        <v>19</v>
      </c>
      <c r="H122">
        <v>1782</v>
      </c>
      <c r="I122">
        <f>IF(H122=0,0,ROUND(E122/H122,2))</f>
        <v>63</v>
      </c>
      <c r="J122" t="s">
        <v>20</v>
      </c>
      <c r="K122" t="s">
        <v>21</v>
      </c>
      <c r="L122">
        <v>1429246800</v>
      </c>
      <c r="M122">
        <v>1429592400</v>
      </c>
      <c r="N122" s="4">
        <f>((L122/60)/60/24)+DATE(1970,1,1)</f>
        <v>42111.208333333328</v>
      </c>
      <c r="O122" s="4">
        <f>((M122/60)/60/24)+DATE(1970,1,1)</f>
        <v>42115.208333333328</v>
      </c>
      <c r="P122" t="b">
        <v>0</v>
      </c>
      <c r="Q122" t="b">
        <v>1</v>
      </c>
      <c r="R122" t="s">
        <v>291</v>
      </c>
      <c r="S122" t="str">
        <f>LEFT(R122,FIND("/",R122)-1)</f>
        <v>games</v>
      </c>
      <c r="T122" t="str">
        <f>RIGHT(R122,LEN(R122)-FIND("/",R122))</f>
        <v>mobile games</v>
      </c>
      <c r="U122" t="s">
        <v>2037</v>
      </c>
      <c r="V122" t="s">
        <v>2058</v>
      </c>
    </row>
    <row r="123" spans="1:22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>ROUND(E123/D123*100,0)</f>
        <v>219</v>
      </c>
      <c r="G123" s="13" t="s">
        <v>19</v>
      </c>
      <c r="H123">
        <v>903</v>
      </c>
      <c r="I123">
        <f>IF(H123=0,0,ROUND(E123/H123,2))</f>
        <v>110.03</v>
      </c>
      <c r="J123" t="s">
        <v>20</v>
      </c>
      <c r="K123" t="s">
        <v>21</v>
      </c>
      <c r="L123">
        <v>1412485200</v>
      </c>
      <c r="M123">
        <v>1413608400</v>
      </c>
      <c r="N123" s="4">
        <f>((L123/60)/60/24)+DATE(1970,1,1)</f>
        <v>41917.208333333336</v>
      </c>
      <c r="O123" s="4">
        <f>((M123/60)/60/24)+DATE(1970,1,1)</f>
        <v>41930.208333333336</v>
      </c>
      <c r="P123" t="b">
        <v>0</v>
      </c>
      <c r="Q123" t="b">
        <v>0</v>
      </c>
      <c r="R123" t="s">
        <v>88</v>
      </c>
      <c r="S123" t="str">
        <f>LEFT(R123,FIND("/",R123)-1)</f>
        <v>games</v>
      </c>
      <c r="T123" t="str">
        <f>RIGHT(R123,LEN(R123)-FIND("/",R123))</f>
        <v>video games</v>
      </c>
      <c r="U123" t="s">
        <v>2037</v>
      </c>
      <c r="V123" t="s">
        <v>2068</v>
      </c>
    </row>
    <row r="124" spans="1:22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>ROUND(E124/D124*100,0)</f>
        <v>64</v>
      </c>
      <c r="G124" s="10" t="s">
        <v>13</v>
      </c>
      <c r="H124">
        <v>3387</v>
      </c>
      <c r="I124">
        <f>IF(H124=0,0,ROUND(E124/H124,2))</f>
        <v>26</v>
      </c>
      <c r="J124" t="s">
        <v>20</v>
      </c>
      <c r="K124" t="s">
        <v>21</v>
      </c>
      <c r="L124">
        <v>1417068000</v>
      </c>
      <c r="M124">
        <v>1419400800</v>
      </c>
      <c r="N124" s="4">
        <f>((L124/60)/60/24)+DATE(1970,1,1)</f>
        <v>41970.25</v>
      </c>
      <c r="O124" s="4">
        <f>((M124/60)/60/24)+DATE(1970,1,1)</f>
        <v>41997.25</v>
      </c>
      <c r="P124" t="b">
        <v>0</v>
      </c>
      <c r="Q124" t="b">
        <v>0</v>
      </c>
      <c r="R124" t="s">
        <v>118</v>
      </c>
      <c r="S124" t="str">
        <f>LEFT(R124,FIND("/",R124)-1)</f>
        <v>publishing</v>
      </c>
      <c r="T124" t="str">
        <f>RIGHT(R124,LEN(R124)-FIND("/",R124))</f>
        <v>fiction</v>
      </c>
      <c r="U124" t="s">
        <v>2041</v>
      </c>
      <c r="V124" t="s">
        <v>2053</v>
      </c>
    </row>
    <row r="125" spans="1:22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>ROUND(E125/D125*100,0)</f>
        <v>19</v>
      </c>
      <c r="G125" s="10" t="s">
        <v>13</v>
      </c>
      <c r="H125">
        <v>662</v>
      </c>
      <c r="I125">
        <f>IF(H125=0,0,ROUND(E125/H125,2))</f>
        <v>49.99</v>
      </c>
      <c r="J125" t="s">
        <v>14</v>
      </c>
      <c r="K125" t="s">
        <v>15</v>
      </c>
      <c r="L125">
        <v>1448344800</v>
      </c>
      <c r="M125">
        <v>1448604000</v>
      </c>
      <c r="N125" s="4">
        <f>((L125/60)/60/24)+DATE(1970,1,1)</f>
        <v>42332.25</v>
      </c>
      <c r="O125" s="4">
        <f>((M125/60)/60/24)+DATE(1970,1,1)</f>
        <v>42335.25</v>
      </c>
      <c r="P125" t="b">
        <v>1</v>
      </c>
      <c r="Q125" t="b">
        <v>0</v>
      </c>
      <c r="R125" t="s">
        <v>32</v>
      </c>
      <c r="S125" t="str">
        <f>LEFT(R125,FIND("/",R125)-1)</f>
        <v>theater</v>
      </c>
      <c r="T125" t="str">
        <f>RIGHT(R125,LEN(R125)-FIND("/",R125))</f>
        <v>plays</v>
      </c>
      <c r="U125" t="s">
        <v>2043</v>
      </c>
      <c r="V125" t="s">
        <v>2061</v>
      </c>
    </row>
    <row r="126" spans="1:22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>ROUND(E126/D126*100,0)</f>
        <v>368</v>
      </c>
      <c r="G126" s="13" t="s">
        <v>19</v>
      </c>
      <c r="H126">
        <v>94</v>
      </c>
      <c r="I126">
        <f>IF(H126=0,0,ROUND(E126/H126,2))</f>
        <v>101.72</v>
      </c>
      <c r="J126" t="s">
        <v>106</v>
      </c>
      <c r="K126" t="s">
        <v>107</v>
      </c>
      <c r="L126">
        <v>1557723600</v>
      </c>
      <c r="M126">
        <v>1562302800</v>
      </c>
      <c r="N126" s="4">
        <f>((L126/60)/60/24)+DATE(1970,1,1)</f>
        <v>43598.208333333328</v>
      </c>
      <c r="O126" s="4">
        <f>((M126/60)/60/24)+DATE(1970,1,1)</f>
        <v>43651.208333333328</v>
      </c>
      <c r="P126" t="b">
        <v>0</v>
      </c>
      <c r="Q126" t="b">
        <v>0</v>
      </c>
      <c r="R126" t="s">
        <v>121</v>
      </c>
      <c r="S126" t="str">
        <f>LEFT(R126,FIND("/",R126)-1)</f>
        <v>photography</v>
      </c>
      <c r="T126" t="str">
        <f>RIGHT(R126,LEN(R126)-FIND("/",R126))</f>
        <v>photography books</v>
      </c>
      <c r="U126" t="s">
        <v>2040</v>
      </c>
      <c r="V126" t="s">
        <v>2060</v>
      </c>
    </row>
    <row r="127" spans="1:22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>ROUND(E127/D127*100,0)</f>
        <v>160</v>
      </c>
      <c r="G127" s="13" t="s">
        <v>19</v>
      </c>
      <c r="H127">
        <v>180</v>
      </c>
      <c r="I127">
        <f>IF(H127=0,0,ROUND(E127/H127,2))</f>
        <v>47.08</v>
      </c>
      <c r="J127" t="s">
        <v>20</v>
      </c>
      <c r="K127" t="s">
        <v>21</v>
      </c>
      <c r="L127">
        <v>1537333200</v>
      </c>
      <c r="M127">
        <v>1537678800</v>
      </c>
      <c r="N127" s="4">
        <f>((L127/60)/60/24)+DATE(1970,1,1)</f>
        <v>43362.208333333328</v>
      </c>
      <c r="O127" s="4">
        <f>((M127/60)/60/24)+DATE(1970,1,1)</f>
        <v>43366.208333333328</v>
      </c>
      <c r="P127" t="b">
        <v>0</v>
      </c>
      <c r="Q127" t="b">
        <v>0</v>
      </c>
      <c r="R127" t="s">
        <v>32</v>
      </c>
      <c r="S127" t="str">
        <f>LEFT(R127,FIND("/",R127)-1)</f>
        <v>theater</v>
      </c>
      <c r="T127" t="str">
        <f>RIGHT(R127,LEN(R127)-FIND("/",R127))</f>
        <v>plays</v>
      </c>
      <c r="U127" t="s">
        <v>2043</v>
      </c>
      <c r="V127" t="s">
        <v>2061</v>
      </c>
    </row>
    <row r="128" spans="1:22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>ROUND(E128/D128*100,0)</f>
        <v>39</v>
      </c>
      <c r="G128" s="10" t="s">
        <v>13</v>
      </c>
      <c r="H128">
        <v>774</v>
      </c>
      <c r="I128">
        <f>IF(H128=0,0,ROUND(E128/H128,2))</f>
        <v>89.94</v>
      </c>
      <c r="J128" t="s">
        <v>20</v>
      </c>
      <c r="K128" t="s">
        <v>21</v>
      </c>
      <c r="L128">
        <v>1471150800</v>
      </c>
      <c r="M128">
        <v>1473570000</v>
      </c>
      <c r="N128" s="4">
        <f>((L128/60)/60/24)+DATE(1970,1,1)</f>
        <v>42596.208333333328</v>
      </c>
      <c r="O128" s="4">
        <f>((M128/60)/60/24)+DATE(1970,1,1)</f>
        <v>42624.208333333328</v>
      </c>
      <c r="P128" t="b">
        <v>0</v>
      </c>
      <c r="Q128" t="b">
        <v>1</v>
      </c>
      <c r="R128" t="s">
        <v>32</v>
      </c>
      <c r="S128" t="str">
        <f>LEFT(R128,FIND("/",R128)-1)</f>
        <v>theater</v>
      </c>
      <c r="T128" t="str">
        <f>RIGHT(R128,LEN(R128)-FIND("/",R128))</f>
        <v>plays</v>
      </c>
      <c r="U128" t="s">
        <v>2043</v>
      </c>
      <c r="V128" t="s">
        <v>2061</v>
      </c>
    </row>
    <row r="129" spans="1:22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>ROUND(E129/D129*100,0)</f>
        <v>51</v>
      </c>
      <c r="G129" s="10" t="s">
        <v>13</v>
      </c>
      <c r="H129">
        <v>672</v>
      </c>
      <c r="I129">
        <f>IF(H129=0,0,ROUND(E129/H129,2))</f>
        <v>78.97</v>
      </c>
      <c r="J129" t="s">
        <v>14</v>
      </c>
      <c r="K129" t="s">
        <v>15</v>
      </c>
      <c r="L129">
        <v>1273640400</v>
      </c>
      <c r="M129">
        <v>1273899600</v>
      </c>
      <c r="N129" s="4">
        <f>((L129/60)/60/24)+DATE(1970,1,1)</f>
        <v>40310.208333333336</v>
      </c>
      <c r="O129" s="4">
        <f>((M129/60)/60/24)+DATE(1970,1,1)</f>
        <v>40313.208333333336</v>
      </c>
      <c r="P129" t="b">
        <v>0</v>
      </c>
      <c r="Q129" t="b">
        <v>0</v>
      </c>
      <c r="R129" t="s">
        <v>32</v>
      </c>
      <c r="S129" t="str">
        <f>LEFT(R129,FIND("/",R129)-1)</f>
        <v>theater</v>
      </c>
      <c r="T129" t="str">
        <f>RIGHT(R129,LEN(R129)-FIND("/",R129))</f>
        <v>plays</v>
      </c>
      <c r="U129" t="s">
        <v>2043</v>
      </c>
      <c r="V129" t="s">
        <v>2061</v>
      </c>
    </row>
    <row r="130" spans="1:22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>ROUND(E130/D130*100,0)</f>
        <v>60</v>
      </c>
      <c r="G130" s="9" t="s">
        <v>73</v>
      </c>
      <c r="H130">
        <v>532</v>
      </c>
      <c r="I130">
        <f>IF(H130=0,0,ROUND(E130/H130,2))</f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s="4">
        <f>((L130/60)/60/24)+DATE(1970,1,1)</f>
        <v>40417.208333333336</v>
      </c>
      <c r="O130" s="4">
        <f>((M130/60)/60/24)+DATE(1970,1,1)</f>
        <v>40430.208333333336</v>
      </c>
      <c r="P130" t="b">
        <v>0</v>
      </c>
      <c r="Q130" t="b">
        <v>0</v>
      </c>
      <c r="R130" t="s">
        <v>22</v>
      </c>
      <c r="S130" t="str">
        <f>LEFT(R130,FIND("/",R130)-1)</f>
        <v>music</v>
      </c>
      <c r="T130" t="str">
        <f>RIGHT(R130,LEN(R130)-FIND("/",R130))</f>
        <v>rock</v>
      </c>
      <c r="U130" t="s">
        <v>2039</v>
      </c>
      <c r="V130" t="s">
        <v>2063</v>
      </c>
    </row>
    <row r="131" spans="1:22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>ROUND(E131/D131*100,0)</f>
        <v>3</v>
      </c>
      <c r="G131" s="9" t="s">
        <v>73</v>
      </c>
      <c r="H131">
        <v>55</v>
      </c>
      <c r="I131">
        <f>IF(H131=0,0,ROUND(E131/H131,2))</f>
        <v>86.47</v>
      </c>
      <c r="J131" t="s">
        <v>25</v>
      </c>
      <c r="K131" t="s">
        <v>26</v>
      </c>
      <c r="L131">
        <v>1422943200</v>
      </c>
      <c r="M131">
        <v>1425103200</v>
      </c>
      <c r="N131" s="4">
        <f>((L131/60)/60/24)+DATE(1970,1,1)</f>
        <v>42038.25</v>
      </c>
      <c r="O131" s="4">
        <f>((M131/60)/60/24)+DATE(1970,1,1)</f>
        <v>42063.25</v>
      </c>
      <c r="P131" t="b">
        <v>0</v>
      </c>
      <c r="Q131" t="b">
        <v>0</v>
      </c>
      <c r="R131" t="s">
        <v>16</v>
      </c>
      <c r="S131" t="str">
        <f>LEFT(R131,FIND("/",R131)-1)</f>
        <v>food</v>
      </c>
      <c r="T131" t="str">
        <f>RIGHT(R131,LEN(R131)-FIND("/",R131))</f>
        <v>food trucks</v>
      </c>
      <c r="U131" t="s">
        <v>2036</v>
      </c>
      <c r="V131" t="s">
        <v>2054</v>
      </c>
    </row>
    <row r="132" spans="1:22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>ROUND(E132/D132*100,0)</f>
        <v>155</v>
      </c>
      <c r="G132" s="13" t="s">
        <v>19</v>
      </c>
      <c r="H132">
        <v>533</v>
      </c>
      <c r="I132">
        <f>IF(H132=0,0,ROUND(E132/H132,2))</f>
        <v>28</v>
      </c>
      <c r="J132" t="s">
        <v>35</v>
      </c>
      <c r="K132" t="s">
        <v>36</v>
      </c>
      <c r="L132">
        <v>1319605200</v>
      </c>
      <c r="M132">
        <v>1320991200</v>
      </c>
      <c r="N132" s="4">
        <f>((L132/60)/60/24)+DATE(1970,1,1)</f>
        <v>40842.208333333336</v>
      </c>
      <c r="O132" s="4">
        <f>((M132/60)/60/24)+DATE(1970,1,1)</f>
        <v>40858.25</v>
      </c>
      <c r="P132" t="b">
        <v>0</v>
      </c>
      <c r="Q132" t="b">
        <v>0</v>
      </c>
      <c r="R132" t="s">
        <v>52</v>
      </c>
      <c r="S132" t="str">
        <f>LEFT(R132,FIND("/",R132)-1)</f>
        <v>film &amp; video</v>
      </c>
      <c r="T132" t="str">
        <f>RIGHT(R132,LEN(R132)-FIND("/",R132))</f>
        <v>drama</v>
      </c>
      <c r="U132" t="s">
        <v>2035</v>
      </c>
      <c r="V132" t="s">
        <v>2051</v>
      </c>
    </row>
    <row r="133" spans="1:22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>ROUND(E133/D133*100,0)</f>
        <v>101</v>
      </c>
      <c r="G133" s="13" t="s">
        <v>19</v>
      </c>
      <c r="H133">
        <v>2443</v>
      </c>
      <c r="I133">
        <f>IF(H133=0,0,ROUND(E133/H133,2))</f>
        <v>68</v>
      </c>
      <c r="J133" t="s">
        <v>39</v>
      </c>
      <c r="K133" t="s">
        <v>40</v>
      </c>
      <c r="L133">
        <v>1385704800</v>
      </c>
      <c r="M133">
        <v>1386828000</v>
      </c>
      <c r="N133" s="4">
        <f>((L133/60)/60/24)+DATE(1970,1,1)</f>
        <v>41607.25</v>
      </c>
      <c r="O133" s="4">
        <f>((M133/60)/60/24)+DATE(1970,1,1)</f>
        <v>41620.25</v>
      </c>
      <c r="P133" t="b">
        <v>0</v>
      </c>
      <c r="Q133" t="b">
        <v>0</v>
      </c>
      <c r="R133" t="s">
        <v>27</v>
      </c>
      <c r="S133" t="str">
        <f>LEFT(R133,FIND("/",R133)-1)</f>
        <v>technology</v>
      </c>
      <c r="T133" t="str">
        <f>RIGHT(R133,LEN(R133)-FIND("/",R133))</f>
        <v>web</v>
      </c>
      <c r="U133" t="s">
        <v>2042</v>
      </c>
      <c r="V133" t="s">
        <v>2070</v>
      </c>
    </row>
    <row r="134" spans="1:22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>ROUND(E134/D134*100,0)</f>
        <v>116</v>
      </c>
      <c r="G134" s="13" t="s">
        <v>19</v>
      </c>
      <c r="H134">
        <v>89</v>
      </c>
      <c r="I134">
        <f>IF(H134=0,0,ROUND(E134/H134,2))</f>
        <v>43.08</v>
      </c>
      <c r="J134" t="s">
        <v>20</v>
      </c>
      <c r="K134" t="s">
        <v>21</v>
      </c>
      <c r="L134">
        <v>1515736800</v>
      </c>
      <c r="M134">
        <v>1517119200</v>
      </c>
      <c r="N134" s="4">
        <f>((L134/60)/60/24)+DATE(1970,1,1)</f>
        <v>43112.25</v>
      </c>
      <c r="O134" s="4">
        <f>((M134/60)/60/24)+DATE(1970,1,1)</f>
        <v>43128.25</v>
      </c>
      <c r="P134" t="b">
        <v>0</v>
      </c>
      <c r="Q134" t="b">
        <v>1</v>
      </c>
      <c r="R134" t="s">
        <v>32</v>
      </c>
      <c r="S134" t="str">
        <f>LEFT(R134,FIND("/",R134)-1)</f>
        <v>theater</v>
      </c>
      <c r="T134" t="str">
        <f>RIGHT(R134,LEN(R134)-FIND("/",R134))</f>
        <v>plays</v>
      </c>
      <c r="U134" t="s">
        <v>2043</v>
      </c>
      <c r="V134" t="s">
        <v>2061</v>
      </c>
    </row>
    <row r="135" spans="1:22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>ROUND(E135/D135*100,0)</f>
        <v>311</v>
      </c>
      <c r="G135" s="13" t="s">
        <v>19</v>
      </c>
      <c r="H135">
        <v>159</v>
      </c>
      <c r="I135">
        <f>IF(H135=0,0,ROUND(E135/H135,2))</f>
        <v>87.96</v>
      </c>
      <c r="J135" t="s">
        <v>20</v>
      </c>
      <c r="K135" t="s">
        <v>21</v>
      </c>
      <c r="L135">
        <v>1313125200</v>
      </c>
      <c r="M135">
        <v>1315026000</v>
      </c>
      <c r="N135" s="4">
        <f>((L135/60)/60/24)+DATE(1970,1,1)</f>
        <v>40767.208333333336</v>
      </c>
      <c r="O135" s="4">
        <f>((M135/60)/60/24)+DATE(1970,1,1)</f>
        <v>40789.208333333336</v>
      </c>
      <c r="P135" t="b">
        <v>0</v>
      </c>
      <c r="Q135" t="b">
        <v>0</v>
      </c>
      <c r="R135" t="s">
        <v>318</v>
      </c>
      <c r="S135" t="str">
        <f>LEFT(R135,FIND("/",R135)-1)</f>
        <v>music</v>
      </c>
      <c r="T135" t="str">
        <f>RIGHT(R135,LEN(R135)-FIND("/",R135))</f>
        <v>world music</v>
      </c>
      <c r="U135" t="s">
        <v>2039</v>
      </c>
      <c r="V135" t="s">
        <v>2071</v>
      </c>
    </row>
    <row r="136" spans="1:22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>ROUND(E136/D136*100,0)</f>
        <v>90</v>
      </c>
      <c r="G136" s="10" t="s">
        <v>13</v>
      </c>
      <c r="H136">
        <v>940</v>
      </c>
      <c r="I136">
        <f>IF(H136=0,0,ROUND(E136/H136,2))</f>
        <v>94.99</v>
      </c>
      <c r="J136" t="s">
        <v>97</v>
      </c>
      <c r="K136" t="s">
        <v>98</v>
      </c>
      <c r="L136">
        <v>1308459600</v>
      </c>
      <c r="M136">
        <v>1312693200</v>
      </c>
      <c r="N136" s="4">
        <f>((L136/60)/60/24)+DATE(1970,1,1)</f>
        <v>40713.208333333336</v>
      </c>
      <c r="O136" s="4">
        <f>((M136/60)/60/24)+DATE(1970,1,1)</f>
        <v>40762.208333333336</v>
      </c>
      <c r="P136" t="b">
        <v>0</v>
      </c>
      <c r="Q136" t="b">
        <v>1</v>
      </c>
      <c r="R136" t="s">
        <v>41</v>
      </c>
      <c r="S136" t="str">
        <f>LEFT(R136,FIND("/",R136)-1)</f>
        <v>film &amp; video</v>
      </c>
      <c r="T136" t="str">
        <f>RIGHT(R136,LEN(R136)-FIND("/",R136))</f>
        <v>documentary</v>
      </c>
      <c r="U136" t="s">
        <v>2035</v>
      </c>
      <c r="V136" t="s">
        <v>2050</v>
      </c>
    </row>
    <row r="137" spans="1:22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>ROUND(E137/D137*100,0)</f>
        <v>71</v>
      </c>
      <c r="G137" s="10" t="s">
        <v>13</v>
      </c>
      <c r="H137">
        <v>117</v>
      </c>
      <c r="I137">
        <f>IF(H137=0,0,ROUND(E137/H137,2))</f>
        <v>46.91</v>
      </c>
      <c r="J137" t="s">
        <v>20</v>
      </c>
      <c r="K137" t="s">
        <v>21</v>
      </c>
      <c r="L137">
        <v>1362636000</v>
      </c>
      <c r="M137">
        <v>1363064400</v>
      </c>
      <c r="N137" s="4">
        <f>((L137/60)/60/24)+DATE(1970,1,1)</f>
        <v>41340.25</v>
      </c>
      <c r="O137" s="4">
        <f>((M137/60)/60/24)+DATE(1970,1,1)</f>
        <v>41345.208333333336</v>
      </c>
      <c r="P137" t="b">
        <v>0</v>
      </c>
      <c r="Q137" t="b">
        <v>1</v>
      </c>
      <c r="R137" t="s">
        <v>32</v>
      </c>
      <c r="S137" t="str">
        <f>LEFT(R137,FIND("/",R137)-1)</f>
        <v>theater</v>
      </c>
      <c r="T137" t="str">
        <f>RIGHT(R137,LEN(R137)-FIND("/",R137))</f>
        <v>plays</v>
      </c>
      <c r="U137" t="s">
        <v>2043</v>
      </c>
      <c r="V137" t="s">
        <v>2061</v>
      </c>
    </row>
    <row r="138" spans="1:22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>ROUND(E138/D138*100,0)</f>
        <v>3</v>
      </c>
      <c r="G138" s="9" t="s">
        <v>73</v>
      </c>
      <c r="H138">
        <v>58</v>
      </c>
      <c r="I138">
        <f>IF(H138=0,0,ROUND(E138/H138,2))</f>
        <v>46.91</v>
      </c>
      <c r="J138" t="s">
        <v>20</v>
      </c>
      <c r="K138" t="s">
        <v>21</v>
      </c>
      <c r="L138">
        <v>1402117200</v>
      </c>
      <c r="M138">
        <v>1403154000</v>
      </c>
      <c r="N138" s="4">
        <f>((L138/60)/60/24)+DATE(1970,1,1)</f>
        <v>41797.208333333336</v>
      </c>
      <c r="O138" s="4">
        <f>((M138/60)/60/24)+DATE(1970,1,1)</f>
        <v>41809.208333333336</v>
      </c>
      <c r="P138" t="b">
        <v>0</v>
      </c>
      <c r="Q138" t="b">
        <v>1</v>
      </c>
      <c r="R138" t="s">
        <v>52</v>
      </c>
      <c r="S138" t="str">
        <f>LEFT(R138,FIND("/",R138)-1)</f>
        <v>film &amp; video</v>
      </c>
      <c r="T138" t="str">
        <f>RIGHT(R138,LEN(R138)-FIND("/",R138))</f>
        <v>drama</v>
      </c>
      <c r="U138" t="s">
        <v>2035</v>
      </c>
      <c r="V138" t="s">
        <v>2051</v>
      </c>
    </row>
    <row r="139" spans="1:22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>ROUND(E139/D139*100,0)</f>
        <v>262</v>
      </c>
      <c r="G139" s="13" t="s">
        <v>19</v>
      </c>
      <c r="H139">
        <v>50</v>
      </c>
      <c r="I139">
        <f>IF(H139=0,0,ROUND(E139/H139,2))</f>
        <v>94.24</v>
      </c>
      <c r="J139" t="s">
        <v>20</v>
      </c>
      <c r="K139" t="s">
        <v>21</v>
      </c>
      <c r="L139">
        <v>1286341200</v>
      </c>
      <c r="M139">
        <v>1286859600</v>
      </c>
      <c r="N139" s="4">
        <f>((L139/60)/60/24)+DATE(1970,1,1)</f>
        <v>40457.208333333336</v>
      </c>
      <c r="O139" s="4">
        <f>((M139/60)/60/24)+DATE(1970,1,1)</f>
        <v>40463.208333333336</v>
      </c>
      <c r="P139" t="b">
        <v>0</v>
      </c>
      <c r="Q139" t="b">
        <v>0</v>
      </c>
      <c r="R139" t="s">
        <v>67</v>
      </c>
      <c r="S139" t="str">
        <f>LEFT(R139,FIND("/",R139)-1)</f>
        <v>publishing</v>
      </c>
      <c r="T139" t="str">
        <f>RIGHT(R139,LEN(R139)-FIND("/",R139))</f>
        <v>nonfiction</v>
      </c>
      <c r="U139" t="s">
        <v>2041</v>
      </c>
      <c r="V139" t="s">
        <v>2059</v>
      </c>
    </row>
    <row r="140" spans="1:22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>ROUND(E140/D140*100,0)</f>
        <v>96</v>
      </c>
      <c r="G140" s="10" t="s">
        <v>13</v>
      </c>
      <c r="H140">
        <v>115</v>
      </c>
      <c r="I140">
        <f>IF(H140=0,0,ROUND(E140/H140,2))</f>
        <v>80.14</v>
      </c>
      <c r="J140" t="s">
        <v>20</v>
      </c>
      <c r="K140" t="s">
        <v>21</v>
      </c>
      <c r="L140">
        <v>1348808400</v>
      </c>
      <c r="M140">
        <v>1349326800</v>
      </c>
      <c r="N140" s="4">
        <f>((L140/60)/60/24)+DATE(1970,1,1)</f>
        <v>41180.208333333336</v>
      </c>
      <c r="O140" s="4">
        <f>((M140/60)/60/24)+DATE(1970,1,1)</f>
        <v>41186.208333333336</v>
      </c>
      <c r="P140" t="b">
        <v>0</v>
      </c>
      <c r="Q140" t="b">
        <v>0</v>
      </c>
      <c r="R140" t="s">
        <v>291</v>
      </c>
      <c r="S140" t="str">
        <f>LEFT(R140,FIND("/",R140)-1)</f>
        <v>games</v>
      </c>
      <c r="T140" t="str">
        <f>RIGHT(R140,LEN(R140)-FIND("/",R140))</f>
        <v>mobile games</v>
      </c>
      <c r="U140" t="s">
        <v>2037</v>
      </c>
      <c r="V140" t="s">
        <v>2058</v>
      </c>
    </row>
    <row r="141" spans="1:22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>ROUND(E141/D141*100,0)</f>
        <v>21</v>
      </c>
      <c r="G141" s="10" t="s">
        <v>13</v>
      </c>
      <c r="H141">
        <v>326</v>
      </c>
      <c r="I141">
        <f>IF(H141=0,0,ROUND(E141/H141,2))</f>
        <v>59.04</v>
      </c>
      <c r="J141" t="s">
        <v>20</v>
      </c>
      <c r="K141" t="s">
        <v>21</v>
      </c>
      <c r="L141">
        <v>1429592400</v>
      </c>
      <c r="M141">
        <v>1430974800</v>
      </c>
      <c r="N141" s="4">
        <f>((L141/60)/60/24)+DATE(1970,1,1)</f>
        <v>42115.208333333328</v>
      </c>
      <c r="O141" s="4">
        <f>((M141/60)/60/24)+DATE(1970,1,1)</f>
        <v>42131.208333333328</v>
      </c>
      <c r="P141" t="b">
        <v>0</v>
      </c>
      <c r="Q141" t="b">
        <v>1</v>
      </c>
      <c r="R141" t="s">
        <v>64</v>
      </c>
      <c r="S141" t="str">
        <f>LEFT(R141,FIND("/",R141)-1)</f>
        <v>technology</v>
      </c>
      <c r="T141" t="str">
        <f>RIGHT(R141,LEN(R141)-FIND("/",R141))</f>
        <v>wearables</v>
      </c>
      <c r="U141" t="s">
        <v>2042</v>
      </c>
      <c r="V141" t="s">
        <v>2069</v>
      </c>
    </row>
    <row r="142" spans="1:22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>ROUND(E142/D142*100,0)</f>
        <v>223</v>
      </c>
      <c r="G142" s="13" t="s">
        <v>19</v>
      </c>
      <c r="H142">
        <v>186</v>
      </c>
      <c r="I142">
        <f>IF(H142=0,0,ROUND(E142/H142,2))</f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s="4">
        <f>((L142/60)/60/24)+DATE(1970,1,1)</f>
        <v>43156.25</v>
      </c>
      <c r="O142" s="4">
        <f>((M142/60)/60/24)+DATE(1970,1,1)</f>
        <v>43161.25</v>
      </c>
      <c r="P142" t="b">
        <v>0</v>
      </c>
      <c r="Q142" t="b">
        <v>0</v>
      </c>
      <c r="R142" t="s">
        <v>41</v>
      </c>
      <c r="S142" t="str">
        <f>LEFT(R142,FIND("/",R142)-1)</f>
        <v>film &amp; video</v>
      </c>
      <c r="T142" t="str">
        <f>RIGHT(R142,LEN(R142)-FIND("/",R142))</f>
        <v>documentary</v>
      </c>
      <c r="U142" t="s">
        <v>2035</v>
      </c>
      <c r="V142" t="s">
        <v>2050</v>
      </c>
    </row>
    <row r="143" spans="1:22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>ROUND(E143/D143*100,0)</f>
        <v>102</v>
      </c>
      <c r="G143" s="13" t="s">
        <v>19</v>
      </c>
      <c r="H143">
        <v>1071</v>
      </c>
      <c r="I143">
        <f>IF(H143=0,0,ROUND(E143/H143,2))</f>
        <v>60.99</v>
      </c>
      <c r="J143" t="s">
        <v>20</v>
      </c>
      <c r="K143" t="s">
        <v>21</v>
      </c>
      <c r="L143">
        <v>1434085200</v>
      </c>
      <c r="M143">
        <v>1434603600</v>
      </c>
      <c r="N143" s="4">
        <f>((L143/60)/60/24)+DATE(1970,1,1)</f>
        <v>42167.208333333328</v>
      </c>
      <c r="O143" s="4">
        <f>((M143/60)/60/24)+DATE(1970,1,1)</f>
        <v>42173.208333333328</v>
      </c>
      <c r="P143" t="b">
        <v>0</v>
      </c>
      <c r="Q143" t="b">
        <v>0</v>
      </c>
      <c r="R143" t="s">
        <v>27</v>
      </c>
      <c r="S143" t="str">
        <f>LEFT(R143,FIND("/",R143)-1)</f>
        <v>technology</v>
      </c>
      <c r="T143" t="str">
        <f>RIGHT(R143,LEN(R143)-FIND("/",R143))</f>
        <v>web</v>
      </c>
      <c r="U143" t="s">
        <v>2042</v>
      </c>
      <c r="V143" t="s">
        <v>2070</v>
      </c>
    </row>
    <row r="144" spans="1:22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>ROUND(E144/D144*100,0)</f>
        <v>230</v>
      </c>
      <c r="G144" s="13" t="s">
        <v>19</v>
      </c>
      <c r="H144">
        <v>117</v>
      </c>
      <c r="I144">
        <f>IF(H144=0,0,ROUND(E144/H144,2))</f>
        <v>98.31</v>
      </c>
      <c r="J144" t="s">
        <v>20</v>
      </c>
      <c r="K144" t="s">
        <v>21</v>
      </c>
      <c r="L144">
        <v>1333688400</v>
      </c>
      <c r="M144">
        <v>1337230800</v>
      </c>
      <c r="N144" s="4">
        <f>((L144/60)/60/24)+DATE(1970,1,1)</f>
        <v>41005.208333333336</v>
      </c>
      <c r="O144" s="4">
        <f>((M144/60)/60/24)+DATE(1970,1,1)</f>
        <v>41046.208333333336</v>
      </c>
      <c r="P144" t="b">
        <v>0</v>
      </c>
      <c r="Q144" t="b">
        <v>0</v>
      </c>
      <c r="R144" t="s">
        <v>27</v>
      </c>
      <c r="S144" t="str">
        <f>LEFT(R144,FIND("/",R144)-1)</f>
        <v>technology</v>
      </c>
      <c r="T144" t="str">
        <f>RIGHT(R144,LEN(R144)-FIND("/",R144))</f>
        <v>web</v>
      </c>
      <c r="U144" t="s">
        <v>2042</v>
      </c>
      <c r="V144" t="s">
        <v>2070</v>
      </c>
    </row>
    <row r="145" spans="1:22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>ROUND(E145/D145*100,0)</f>
        <v>136</v>
      </c>
      <c r="G145" s="13" t="s">
        <v>19</v>
      </c>
      <c r="H145">
        <v>70</v>
      </c>
      <c r="I145">
        <f>IF(H145=0,0,ROUND(E145/H145,2))</f>
        <v>104.6</v>
      </c>
      <c r="J145" t="s">
        <v>20</v>
      </c>
      <c r="K145" t="s">
        <v>21</v>
      </c>
      <c r="L145">
        <v>1277701200</v>
      </c>
      <c r="M145">
        <v>1279429200</v>
      </c>
      <c r="N145" s="4">
        <f>((L145/60)/60/24)+DATE(1970,1,1)</f>
        <v>40357.208333333336</v>
      </c>
      <c r="O145" s="4">
        <f>((M145/60)/60/24)+DATE(1970,1,1)</f>
        <v>40377.208333333336</v>
      </c>
      <c r="P145" t="b">
        <v>0</v>
      </c>
      <c r="Q145" t="b">
        <v>0</v>
      </c>
      <c r="R145" t="s">
        <v>59</v>
      </c>
      <c r="S145" t="str">
        <f>LEFT(R145,FIND("/",R145)-1)</f>
        <v>music</v>
      </c>
      <c r="T145" t="str">
        <f>RIGHT(R145,LEN(R145)-FIND("/",R145))</f>
        <v>indie rock</v>
      </c>
      <c r="U145" t="s">
        <v>2039</v>
      </c>
      <c r="V145" t="s">
        <v>2055</v>
      </c>
    </row>
    <row r="146" spans="1:22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>ROUND(E146/D146*100,0)</f>
        <v>129</v>
      </c>
      <c r="G146" s="13" t="s">
        <v>19</v>
      </c>
      <c r="H146">
        <v>135</v>
      </c>
      <c r="I146">
        <f>IF(H146=0,0,ROUND(E146/H146,2))</f>
        <v>86.07</v>
      </c>
      <c r="J146" t="s">
        <v>20</v>
      </c>
      <c r="K146" t="s">
        <v>21</v>
      </c>
      <c r="L146">
        <v>1560747600</v>
      </c>
      <c r="M146">
        <v>1561438800</v>
      </c>
      <c r="N146" s="4">
        <f>((L146/60)/60/24)+DATE(1970,1,1)</f>
        <v>43633.208333333328</v>
      </c>
      <c r="O146" s="4">
        <f>((M146/60)/60/24)+DATE(1970,1,1)</f>
        <v>43641.208333333328</v>
      </c>
      <c r="P146" t="b">
        <v>0</v>
      </c>
      <c r="Q146" t="b">
        <v>0</v>
      </c>
      <c r="R146" t="s">
        <v>32</v>
      </c>
      <c r="S146" t="str">
        <f>LEFT(R146,FIND("/",R146)-1)</f>
        <v>theater</v>
      </c>
      <c r="T146" t="str">
        <f>RIGHT(R146,LEN(R146)-FIND("/",R146))</f>
        <v>plays</v>
      </c>
      <c r="U146" t="s">
        <v>2043</v>
      </c>
      <c r="V146" t="s">
        <v>2061</v>
      </c>
    </row>
    <row r="147" spans="1:22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>ROUND(E147/D147*100,0)</f>
        <v>237</v>
      </c>
      <c r="G147" s="13" t="s">
        <v>19</v>
      </c>
      <c r="H147">
        <v>768</v>
      </c>
      <c r="I147">
        <f>IF(H147=0,0,ROUND(E147/H147,2))</f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s="4">
        <f>((L147/60)/60/24)+DATE(1970,1,1)</f>
        <v>41889.208333333336</v>
      </c>
      <c r="O147" s="4">
        <f>((M147/60)/60/24)+DATE(1970,1,1)</f>
        <v>41894.208333333336</v>
      </c>
      <c r="P147" t="b">
        <v>0</v>
      </c>
      <c r="Q147" t="b">
        <v>0</v>
      </c>
      <c r="R147" t="s">
        <v>64</v>
      </c>
      <c r="S147" t="str">
        <f>LEFT(R147,FIND("/",R147)-1)</f>
        <v>technology</v>
      </c>
      <c r="T147" t="str">
        <f>RIGHT(R147,LEN(R147)-FIND("/",R147))</f>
        <v>wearables</v>
      </c>
      <c r="U147" t="s">
        <v>2042</v>
      </c>
      <c r="V147" t="s">
        <v>2069</v>
      </c>
    </row>
    <row r="148" spans="1:22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>ROUND(E148/D148*100,0)</f>
        <v>17</v>
      </c>
      <c r="G148" s="9" t="s">
        <v>73</v>
      </c>
      <c r="H148">
        <v>51</v>
      </c>
      <c r="I148">
        <f>IF(H148=0,0,ROUND(E148/H148,2))</f>
        <v>29.76</v>
      </c>
      <c r="J148" t="s">
        <v>20</v>
      </c>
      <c r="K148" t="s">
        <v>21</v>
      </c>
      <c r="L148">
        <v>1320732000</v>
      </c>
      <c r="M148">
        <v>1322460000</v>
      </c>
      <c r="N148" s="4">
        <f>((L148/60)/60/24)+DATE(1970,1,1)</f>
        <v>40855.25</v>
      </c>
      <c r="O148" s="4">
        <f>((M148/60)/60/24)+DATE(1970,1,1)</f>
        <v>40875.25</v>
      </c>
      <c r="P148" t="b">
        <v>0</v>
      </c>
      <c r="Q148" t="b">
        <v>0</v>
      </c>
      <c r="R148" t="s">
        <v>32</v>
      </c>
      <c r="S148" t="str">
        <f>LEFT(R148,FIND("/",R148)-1)</f>
        <v>theater</v>
      </c>
      <c r="T148" t="str">
        <f>RIGHT(R148,LEN(R148)-FIND("/",R148))</f>
        <v>plays</v>
      </c>
      <c r="U148" t="s">
        <v>2043</v>
      </c>
      <c r="V148" t="s">
        <v>2061</v>
      </c>
    </row>
    <row r="149" spans="1:22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>ROUND(E149/D149*100,0)</f>
        <v>112</v>
      </c>
      <c r="G149" s="13" t="s">
        <v>19</v>
      </c>
      <c r="H149">
        <v>199</v>
      </c>
      <c r="I149">
        <f>IF(H149=0,0,ROUND(E149/H149,2))</f>
        <v>46.92</v>
      </c>
      <c r="J149" t="s">
        <v>20</v>
      </c>
      <c r="K149" t="s">
        <v>21</v>
      </c>
      <c r="L149">
        <v>1465794000</v>
      </c>
      <c r="M149">
        <v>1466312400</v>
      </c>
      <c r="N149" s="4">
        <f>((L149/60)/60/24)+DATE(1970,1,1)</f>
        <v>42534.208333333328</v>
      </c>
      <c r="O149" s="4">
        <f>((M149/60)/60/24)+DATE(1970,1,1)</f>
        <v>42540.208333333328</v>
      </c>
      <c r="P149" t="b">
        <v>0</v>
      </c>
      <c r="Q149" t="b">
        <v>1</v>
      </c>
      <c r="R149" t="s">
        <v>32</v>
      </c>
      <c r="S149" t="str">
        <f>LEFT(R149,FIND("/",R149)-1)</f>
        <v>theater</v>
      </c>
      <c r="T149" t="str">
        <f>RIGHT(R149,LEN(R149)-FIND("/",R149))</f>
        <v>plays</v>
      </c>
      <c r="U149" t="s">
        <v>2043</v>
      </c>
      <c r="V149" t="s">
        <v>2061</v>
      </c>
    </row>
    <row r="150" spans="1:22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>ROUND(E150/D150*100,0)</f>
        <v>121</v>
      </c>
      <c r="G150" s="13" t="s">
        <v>19</v>
      </c>
      <c r="H150">
        <v>107</v>
      </c>
      <c r="I150">
        <f>IF(H150=0,0,ROUND(E150/H150,2))</f>
        <v>105.19</v>
      </c>
      <c r="J150" t="s">
        <v>20</v>
      </c>
      <c r="K150" t="s">
        <v>21</v>
      </c>
      <c r="L150">
        <v>1500958800</v>
      </c>
      <c r="M150">
        <v>1501736400</v>
      </c>
      <c r="N150" s="4">
        <f>((L150/60)/60/24)+DATE(1970,1,1)</f>
        <v>42941.208333333328</v>
      </c>
      <c r="O150" s="4">
        <f>((M150/60)/60/24)+DATE(1970,1,1)</f>
        <v>42950.208333333328</v>
      </c>
      <c r="P150" t="b">
        <v>0</v>
      </c>
      <c r="Q150" t="b">
        <v>0</v>
      </c>
      <c r="R150" t="s">
        <v>64</v>
      </c>
      <c r="S150" t="str">
        <f>LEFT(R150,FIND("/",R150)-1)</f>
        <v>technology</v>
      </c>
      <c r="T150" t="str">
        <f>RIGHT(R150,LEN(R150)-FIND("/",R150))</f>
        <v>wearables</v>
      </c>
      <c r="U150" t="s">
        <v>2042</v>
      </c>
      <c r="V150" t="s">
        <v>2069</v>
      </c>
    </row>
    <row r="151" spans="1:22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>ROUND(E151/D151*100,0)</f>
        <v>220</v>
      </c>
      <c r="G151" s="13" t="s">
        <v>19</v>
      </c>
      <c r="H151">
        <v>195</v>
      </c>
      <c r="I151">
        <f>IF(H151=0,0,ROUND(E151/H151,2))</f>
        <v>69.91</v>
      </c>
      <c r="J151" t="s">
        <v>20</v>
      </c>
      <c r="K151" t="s">
        <v>21</v>
      </c>
      <c r="L151">
        <v>1357020000</v>
      </c>
      <c r="M151">
        <v>1361512800</v>
      </c>
      <c r="N151" s="4">
        <f>((L151/60)/60/24)+DATE(1970,1,1)</f>
        <v>41275.25</v>
      </c>
      <c r="O151" s="4">
        <f>((M151/60)/60/24)+DATE(1970,1,1)</f>
        <v>41327.25</v>
      </c>
      <c r="P151" t="b">
        <v>0</v>
      </c>
      <c r="Q151" t="b">
        <v>0</v>
      </c>
      <c r="R151" t="s">
        <v>59</v>
      </c>
      <c r="S151" t="str">
        <f>LEFT(R151,FIND("/",R151)-1)</f>
        <v>music</v>
      </c>
      <c r="T151" t="str">
        <f>RIGHT(R151,LEN(R151)-FIND("/",R151))</f>
        <v>indie rock</v>
      </c>
      <c r="U151" t="s">
        <v>2039</v>
      </c>
      <c r="V151" t="s">
        <v>2055</v>
      </c>
    </row>
    <row r="152" spans="1:22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>ROUND(E152/D152*100,0)</f>
        <v>1</v>
      </c>
      <c r="G152" s="10" t="s">
        <v>13</v>
      </c>
      <c r="H152">
        <v>1</v>
      </c>
      <c r="I152">
        <f>IF(H152=0,0,ROUND(E152/H152,2))</f>
        <v>1</v>
      </c>
      <c r="J152" t="s">
        <v>20</v>
      </c>
      <c r="K152" t="s">
        <v>21</v>
      </c>
      <c r="L152">
        <v>1544940000</v>
      </c>
      <c r="M152">
        <v>1545026400</v>
      </c>
      <c r="N152" s="4">
        <f>((L152/60)/60/24)+DATE(1970,1,1)</f>
        <v>43450.25</v>
      </c>
      <c r="O152" s="4">
        <f>((M152/60)/60/24)+DATE(1970,1,1)</f>
        <v>43451.25</v>
      </c>
      <c r="P152" t="b">
        <v>0</v>
      </c>
      <c r="Q152" t="b">
        <v>0</v>
      </c>
      <c r="R152" t="s">
        <v>22</v>
      </c>
      <c r="S152" t="str">
        <f>LEFT(R152,FIND("/",R152)-1)</f>
        <v>music</v>
      </c>
      <c r="T152" t="str">
        <f>RIGHT(R152,LEN(R152)-FIND("/",R152))</f>
        <v>rock</v>
      </c>
      <c r="U152" t="s">
        <v>2039</v>
      </c>
      <c r="V152" t="s">
        <v>2063</v>
      </c>
    </row>
    <row r="153" spans="1:22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>ROUND(E153/D153*100,0)</f>
        <v>64</v>
      </c>
      <c r="G153" s="10" t="s">
        <v>13</v>
      </c>
      <c r="H153">
        <v>1467</v>
      </c>
      <c r="I153">
        <f>IF(H153=0,0,ROUND(E153/H153,2))</f>
        <v>60.01</v>
      </c>
      <c r="J153" t="s">
        <v>20</v>
      </c>
      <c r="K153" t="s">
        <v>21</v>
      </c>
      <c r="L153">
        <v>1402290000</v>
      </c>
      <c r="M153">
        <v>1406696400</v>
      </c>
      <c r="N153" s="4">
        <f>((L153/60)/60/24)+DATE(1970,1,1)</f>
        <v>41799.208333333336</v>
      </c>
      <c r="O153" s="4">
        <f>((M153/60)/60/24)+DATE(1970,1,1)</f>
        <v>41850.208333333336</v>
      </c>
      <c r="P153" t="b">
        <v>0</v>
      </c>
      <c r="Q153" t="b">
        <v>0</v>
      </c>
      <c r="R153" t="s">
        <v>49</v>
      </c>
      <c r="S153" t="str">
        <f>LEFT(R153,FIND("/",R153)-1)</f>
        <v>music</v>
      </c>
      <c r="T153" t="str">
        <f>RIGHT(R153,LEN(R153)-FIND("/",R153))</f>
        <v>electric music</v>
      </c>
      <c r="U153" t="s">
        <v>2039</v>
      </c>
      <c r="V153" t="s">
        <v>2052</v>
      </c>
    </row>
    <row r="154" spans="1:22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>ROUND(E154/D154*100,0)</f>
        <v>423</v>
      </c>
      <c r="G154" s="13" t="s">
        <v>19</v>
      </c>
      <c r="H154">
        <v>3376</v>
      </c>
      <c r="I154">
        <f>IF(H154=0,0,ROUND(E154/H154,2))</f>
        <v>52.01</v>
      </c>
      <c r="J154" t="s">
        <v>20</v>
      </c>
      <c r="K154" t="s">
        <v>21</v>
      </c>
      <c r="L154">
        <v>1487311200</v>
      </c>
      <c r="M154">
        <v>1487916000</v>
      </c>
      <c r="N154" s="4">
        <f>((L154/60)/60/24)+DATE(1970,1,1)</f>
        <v>42783.25</v>
      </c>
      <c r="O154" s="4">
        <f>((M154/60)/60/24)+DATE(1970,1,1)</f>
        <v>42790.25</v>
      </c>
      <c r="P154" t="b">
        <v>0</v>
      </c>
      <c r="Q154" t="b">
        <v>0</v>
      </c>
      <c r="R154" t="s">
        <v>59</v>
      </c>
      <c r="S154" t="str">
        <f>LEFT(R154,FIND("/",R154)-1)</f>
        <v>music</v>
      </c>
      <c r="T154" t="str">
        <f>RIGHT(R154,LEN(R154)-FIND("/",R154))</f>
        <v>indie rock</v>
      </c>
      <c r="U154" t="s">
        <v>2039</v>
      </c>
      <c r="V154" t="s">
        <v>2055</v>
      </c>
    </row>
    <row r="155" spans="1:22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>ROUND(E155/D155*100,0)</f>
        <v>93</v>
      </c>
      <c r="G155" s="10" t="s">
        <v>13</v>
      </c>
      <c r="H155">
        <v>5681</v>
      </c>
      <c r="I155">
        <f>IF(H155=0,0,ROUND(E155/H155,2))</f>
        <v>31</v>
      </c>
      <c r="J155" t="s">
        <v>20</v>
      </c>
      <c r="K155" t="s">
        <v>21</v>
      </c>
      <c r="L155">
        <v>1350622800</v>
      </c>
      <c r="M155">
        <v>1351141200</v>
      </c>
      <c r="N155" s="4">
        <f>((L155/60)/60/24)+DATE(1970,1,1)</f>
        <v>41201.208333333336</v>
      </c>
      <c r="O155" s="4">
        <f>((M155/60)/60/24)+DATE(1970,1,1)</f>
        <v>41207.208333333336</v>
      </c>
      <c r="P155" t="b">
        <v>0</v>
      </c>
      <c r="Q155" t="b">
        <v>0</v>
      </c>
      <c r="R155" t="s">
        <v>32</v>
      </c>
      <c r="S155" t="str">
        <f>LEFT(R155,FIND("/",R155)-1)</f>
        <v>theater</v>
      </c>
      <c r="T155" t="str">
        <f>RIGHT(R155,LEN(R155)-FIND("/",R155))</f>
        <v>plays</v>
      </c>
      <c r="U155" t="s">
        <v>2043</v>
      </c>
      <c r="V155" t="s">
        <v>2061</v>
      </c>
    </row>
    <row r="156" spans="1:22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>ROUND(E156/D156*100,0)</f>
        <v>59</v>
      </c>
      <c r="G156" s="10" t="s">
        <v>13</v>
      </c>
      <c r="H156">
        <v>1059</v>
      </c>
      <c r="I156">
        <f>IF(H156=0,0,ROUND(E156/H156,2))</f>
        <v>95.04</v>
      </c>
      <c r="J156" t="s">
        <v>20</v>
      </c>
      <c r="K156" t="s">
        <v>21</v>
      </c>
      <c r="L156">
        <v>1463029200</v>
      </c>
      <c r="M156">
        <v>1465016400</v>
      </c>
      <c r="N156" s="4">
        <f>((L156/60)/60/24)+DATE(1970,1,1)</f>
        <v>42502.208333333328</v>
      </c>
      <c r="O156" s="4">
        <f>((M156/60)/60/24)+DATE(1970,1,1)</f>
        <v>42525.208333333328</v>
      </c>
      <c r="P156" t="b">
        <v>0</v>
      </c>
      <c r="Q156" t="b">
        <v>1</v>
      </c>
      <c r="R156" t="s">
        <v>59</v>
      </c>
      <c r="S156" t="str">
        <f>LEFT(R156,FIND("/",R156)-1)</f>
        <v>music</v>
      </c>
      <c r="T156" t="str">
        <f>RIGHT(R156,LEN(R156)-FIND("/",R156))</f>
        <v>indie rock</v>
      </c>
      <c r="U156" t="s">
        <v>2039</v>
      </c>
      <c r="V156" t="s">
        <v>2055</v>
      </c>
    </row>
    <row r="157" spans="1:22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>ROUND(E157/D157*100,0)</f>
        <v>65</v>
      </c>
      <c r="G157" s="10" t="s">
        <v>13</v>
      </c>
      <c r="H157">
        <v>1194</v>
      </c>
      <c r="I157">
        <f>IF(H157=0,0,ROUND(E157/H157,2))</f>
        <v>75.97</v>
      </c>
      <c r="J157" t="s">
        <v>20</v>
      </c>
      <c r="K157" t="s">
        <v>21</v>
      </c>
      <c r="L157">
        <v>1269493200</v>
      </c>
      <c r="M157">
        <v>1270789200</v>
      </c>
      <c r="N157" s="4">
        <f>((L157/60)/60/24)+DATE(1970,1,1)</f>
        <v>40262.208333333336</v>
      </c>
      <c r="O157" s="4">
        <f>((M157/60)/60/24)+DATE(1970,1,1)</f>
        <v>40277.208333333336</v>
      </c>
      <c r="P157" t="b">
        <v>0</v>
      </c>
      <c r="Q157" t="b">
        <v>0</v>
      </c>
      <c r="R157" t="s">
        <v>32</v>
      </c>
      <c r="S157" t="str">
        <f>LEFT(R157,FIND("/",R157)-1)</f>
        <v>theater</v>
      </c>
      <c r="T157" t="str">
        <f>RIGHT(R157,LEN(R157)-FIND("/",R157))</f>
        <v>plays</v>
      </c>
      <c r="U157" t="s">
        <v>2043</v>
      </c>
      <c r="V157" t="s">
        <v>2061</v>
      </c>
    </row>
    <row r="158" spans="1:22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>ROUND(E158/D158*100,0)</f>
        <v>74</v>
      </c>
      <c r="G158" s="9" t="s">
        <v>73</v>
      </c>
      <c r="H158">
        <v>379</v>
      </c>
      <c r="I158">
        <f>IF(H158=0,0,ROUND(E158/H158,2))</f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s="4">
        <f>((L158/60)/60/24)+DATE(1970,1,1)</f>
        <v>43743.208333333328</v>
      </c>
      <c r="O158" s="4">
        <f>((M158/60)/60/24)+DATE(1970,1,1)</f>
        <v>43767.208333333328</v>
      </c>
      <c r="P158" t="b">
        <v>0</v>
      </c>
      <c r="Q158" t="b">
        <v>0</v>
      </c>
      <c r="R158" t="s">
        <v>22</v>
      </c>
      <c r="S158" t="str">
        <f>LEFT(R158,FIND("/",R158)-1)</f>
        <v>music</v>
      </c>
      <c r="T158" t="str">
        <f>RIGHT(R158,LEN(R158)-FIND("/",R158))</f>
        <v>rock</v>
      </c>
      <c r="U158" t="s">
        <v>2039</v>
      </c>
      <c r="V158" t="s">
        <v>2063</v>
      </c>
    </row>
    <row r="159" spans="1:22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>ROUND(E159/D159*100,0)</f>
        <v>53</v>
      </c>
      <c r="G159" s="10" t="s">
        <v>13</v>
      </c>
      <c r="H159">
        <v>30</v>
      </c>
      <c r="I159">
        <f>IF(H159=0,0,ROUND(E159/H159,2))</f>
        <v>73.73</v>
      </c>
      <c r="J159" t="s">
        <v>25</v>
      </c>
      <c r="K159" t="s">
        <v>26</v>
      </c>
      <c r="L159">
        <v>1388383200</v>
      </c>
      <c r="M159">
        <v>1389420000</v>
      </c>
      <c r="N159" s="4">
        <f>((L159/60)/60/24)+DATE(1970,1,1)</f>
        <v>41638.25</v>
      </c>
      <c r="O159" s="4">
        <f>((M159/60)/60/24)+DATE(1970,1,1)</f>
        <v>41650.25</v>
      </c>
      <c r="P159" t="b">
        <v>0</v>
      </c>
      <c r="Q159" t="b">
        <v>0</v>
      </c>
      <c r="R159" t="s">
        <v>121</v>
      </c>
      <c r="S159" t="str">
        <f>LEFT(R159,FIND("/",R159)-1)</f>
        <v>photography</v>
      </c>
      <c r="T159" t="str">
        <f>RIGHT(R159,LEN(R159)-FIND("/",R159))</f>
        <v>photography books</v>
      </c>
      <c r="U159" t="s">
        <v>2040</v>
      </c>
      <c r="V159" t="s">
        <v>2060</v>
      </c>
    </row>
    <row r="160" spans="1:22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>ROUND(E160/D160*100,0)</f>
        <v>221</v>
      </c>
      <c r="G160" s="13" t="s">
        <v>19</v>
      </c>
      <c r="H160">
        <v>41</v>
      </c>
      <c r="I160">
        <f>IF(H160=0,0,ROUND(E160/H160,2))</f>
        <v>113.17</v>
      </c>
      <c r="J160" t="s">
        <v>20</v>
      </c>
      <c r="K160" t="s">
        <v>21</v>
      </c>
      <c r="L160">
        <v>1449554400</v>
      </c>
      <c r="M160">
        <v>1449640800</v>
      </c>
      <c r="N160" s="4">
        <f>((L160/60)/60/24)+DATE(1970,1,1)</f>
        <v>42346.25</v>
      </c>
      <c r="O160" s="4">
        <f>((M160/60)/60/24)+DATE(1970,1,1)</f>
        <v>42347.25</v>
      </c>
      <c r="P160" t="b">
        <v>0</v>
      </c>
      <c r="Q160" t="b">
        <v>0</v>
      </c>
      <c r="R160" t="s">
        <v>22</v>
      </c>
      <c r="S160" t="str">
        <f>LEFT(R160,FIND("/",R160)-1)</f>
        <v>music</v>
      </c>
      <c r="T160" t="str">
        <f>RIGHT(R160,LEN(R160)-FIND("/",R160))</f>
        <v>rock</v>
      </c>
      <c r="U160" t="s">
        <v>2039</v>
      </c>
      <c r="V160" t="s">
        <v>2063</v>
      </c>
    </row>
    <row r="161" spans="1:22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>ROUND(E161/D161*100,0)</f>
        <v>100</v>
      </c>
      <c r="G161" s="13" t="s">
        <v>19</v>
      </c>
      <c r="H161">
        <v>1821</v>
      </c>
      <c r="I161">
        <f>IF(H161=0,0,ROUND(E161/H161,2))</f>
        <v>105.01</v>
      </c>
      <c r="J161" t="s">
        <v>20</v>
      </c>
      <c r="K161" t="s">
        <v>21</v>
      </c>
      <c r="L161">
        <v>1553662800</v>
      </c>
      <c r="M161">
        <v>1555218000</v>
      </c>
      <c r="N161" s="4">
        <f>((L161/60)/60/24)+DATE(1970,1,1)</f>
        <v>43551.208333333328</v>
      </c>
      <c r="O161" s="4">
        <f>((M161/60)/60/24)+DATE(1970,1,1)</f>
        <v>43569.208333333328</v>
      </c>
      <c r="P161" t="b">
        <v>0</v>
      </c>
      <c r="Q161" t="b">
        <v>1</v>
      </c>
      <c r="R161" t="s">
        <v>32</v>
      </c>
      <c r="S161" t="str">
        <f>LEFT(R161,FIND("/",R161)-1)</f>
        <v>theater</v>
      </c>
      <c r="T161" t="str">
        <f>RIGHT(R161,LEN(R161)-FIND("/",R161))</f>
        <v>plays</v>
      </c>
      <c r="U161" t="s">
        <v>2043</v>
      </c>
      <c r="V161" t="s">
        <v>2061</v>
      </c>
    </row>
    <row r="162" spans="1:22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>ROUND(E162/D162*100,0)</f>
        <v>162</v>
      </c>
      <c r="G162" s="13" t="s">
        <v>19</v>
      </c>
      <c r="H162">
        <v>164</v>
      </c>
      <c r="I162">
        <f>IF(H162=0,0,ROUND(E162/H162,2))</f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s="4">
        <f>((L162/60)/60/24)+DATE(1970,1,1)</f>
        <v>43582.208333333328</v>
      </c>
      <c r="O162" s="4">
        <f>((M162/60)/60/24)+DATE(1970,1,1)</f>
        <v>43598.208333333328</v>
      </c>
      <c r="P162" t="b">
        <v>0</v>
      </c>
      <c r="Q162" t="b">
        <v>0</v>
      </c>
      <c r="R162" t="s">
        <v>64</v>
      </c>
      <c r="S162" t="str">
        <f>LEFT(R162,FIND("/",R162)-1)</f>
        <v>technology</v>
      </c>
      <c r="T162" t="str">
        <f>RIGHT(R162,LEN(R162)-FIND("/",R162))</f>
        <v>wearables</v>
      </c>
      <c r="U162" t="s">
        <v>2042</v>
      </c>
      <c r="V162" t="s">
        <v>2069</v>
      </c>
    </row>
    <row r="163" spans="1:22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>ROUND(E163/D163*100,0)</f>
        <v>78</v>
      </c>
      <c r="G163" s="10" t="s">
        <v>13</v>
      </c>
      <c r="H163">
        <v>75</v>
      </c>
      <c r="I163">
        <f>IF(H163=0,0,ROUND(E163/H163,2))</f>
        <v>57.33</v>
      </c>
      <c r="J163" t="s">
        <v>20</v>
      </c>
      <c r="K163" t="s">
        <v>21</v>
      </c>
      <c r="L163">
        <v>1442984400</v>
      </c>
      <c r="M163">
        <v>1443502800</v>
      </c>
      <c r="N163" s="4">
        <f>((L163/60)/60/24)+DATE(1970,1,1)</f>
        <v>42270.208333333328</v>
      </c>
      <c r="O163" s="4">
        <f>((M163/60)/60/24)+DATE(1970,1,1)</f>
        <v>42276.208333333328</v>
      </c>
      <c r="P163" t="b">
        <v>0</v>
      </c>
      <c r="Q163" t="b">
        <v>1</v>
      </c>
      <c r="R163" t="s">
        <v>27</v>
      </c>
      <c r="S163" t="str">
        <f>LEFT(R163,FIND("/",R163)-1)</f>
        <v>technology</v>
      </c>
      <c r="T163" t="str">
        <f>RIGHT(R163,LEN(R163)-FIND("/",R163))</f>
        <v>web</v>
      </c>
      <c r="U163" t="s">
        <v>2042</v>
      </c>
      <c r="V163" t="s">
        <v>2070</v>
      </c>
    </row>
    <row r="164" spans="1:22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>ROUND(E164/D164*100,0)</f>
        <v>150</v>
      </c>
      <c r="G164" s="13" t="s">
        <v>19</v>
      </c>
      <c r="H164">
        <v>157</v>
      </c>
      <c r="I164">
        <f>IF(H164=0,0,ROUND(E164/H164,2))</f>
        <v>58.18</v>
      </c>
      <c r="J164" t="s">
        <v>97</v>
      </c>
      <c r="K164" t="s">
        <v>98</v>
      </c>
      <c r="L164">
        <v>1544248800</v>
      </c>
      <c r="M164">
        <v>1546840800</v>
      </c>
      <c r="N164" s="4">
        <f>((L164/60)/60/24)+DATE(1970,1,1)</f>
        <v>43442.25</v>
      </c>
      <c r="O164" s="4">
        <f>((M164/60)/60/24)+DATE(1970,1,1)</f>
        <v>43472.25</v>
      </c>
      <c r="P164" t="b">
        <v>0</v>
      </c>
      <c r="Q164" t="b">
        <v>0</v>
      </c>
      <c r="R164" t="s">
        <v>22</v>
      </c>
      <c r="S164" t="str">
        <f>LEFT(R164,FIND("/",R164)-1)</f>
        <v>music</v>
      </c>
      <c r="T164" t="str">
        <f>RIGHT(R164,LEN(R164)-FIND("/",R164))</f>
        <v>rock</v>
      </c>
      <c r="U164" t="s">
        <v>2039</v>
      </c>
      <c r="V164" t="s">
        <v>2063</v>
      </c>
    </row>
    <row r="165" spans="1:22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>ROUND(E165/D165*100,0)</f>
        <v>253</v>
      </c>
      <c r="G165" s="13" t="s">
        <v>19</v>
      </c>
      <c r="H165">
        <v>246</v>
      </c>
      <c r="I165">
        <f>IF(H165=0,0,ROUND(E165/H165,2))</f>
        <v>36.03</v>
      </c>
      <c r="J165" t="s">
        <v>20</v>
      </c>
      <c r="K165" t="s">
        <v>21</v>
      </c>
      <c r="L165">
        <v>1508475600</v>
      </c>
      <c r="M165">
        <v>1512712800</v>
      </c>
      <c r="N165" s="4">
        <f>((L165/60)/60/24)+DATE(1970,1,1)</f>
        <v>43028.208333333328</v>
      </c>
      <c r="O165" s="4">
        <f>((M165/60)/60/24)+DATE(1970,1,1)</f>
        <v>43077.25</v>
      </c>
      <c r="P165" t="b">
        <v>0</v>
      </c>
      <c r="Q165" t="b">
        <v>1</v>
      </c>
      <c r="R165" t="s">
        <v>121</v>
      </c>
      <c r="S165" t="str">
        <f>LEFT(R165,FIND("/",R165)-1)</f>
        <v>photography</v>
      </c>
      <c r="T165" t="str">
        <f>RIGHT(R165,LEN(R165)-FIND("/",R165))</f>
        <v>photography books</v>
      </c>
      <c r="U165" t="s">
        <v>2040</v>
      </c>
      <c r="V165" t="s">
        <v>2060</v>
      </c>
    </row>
    <row r="166" spans="1:22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>ROUND(E166/D166*100,0)</f>
        <v>100</v>
      </c>
      <c r="G166" s="13" t="s">
        <v>19</v>
      </c>
      <c r="H166">
        <v>1396</v>
      </c>
      <c r="I166">
        <f>IF(H166=0,0,ROUND(E166/H166,2))</f>
        <v>107.99</v>
      </c>
      <c r="J166" t="s">
        <v>20</v>
      </c>
      <c r="K166" t="s">
        <v>21</v>
      </c>
      <c r="L166">
        <v>1507438800</v>
      </c>
      <c r="M166">
        <v>1507525200</v>
      </c>
      <c r="N166" s="4">
        <f>((L166/60)/60/24)+DATE(1970,1,1)</f>
        <v>43016.208333333328</v>
      </c>
      <c r="O166" s="4">
        <f>((M166/60)/60/24)+DATE(1970,1,1)</f>
        <v>43017.208333333328</v>
      </c>
      <c r="P166" t="b">
        <v>0</v>
      </c>
      <c r="Q166" t="b">
        <v>0</v>
      </c>
      <c r="R166" t="s">
        <v>32</v>
      </c>
      <c r="S166" t="str">
        <f>LEFT(R166,FIND("/",R166)-1)</f>
        <v>theater</v>
      </c>
      <c r="T166" t="str">
        <f>RIGHT(R166,LEN(R166)-FIND("/",R166))</f>
        <v>plays</v>
      </c>
      <c r="U166" t="s">
        <v>2043</v>
      </c>
      <c r="V166" t="s">
        <v>2061</v>
      </c>
    </row>
    <row r="167" spans="1:22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>ROUND(E167/D167*100,0)</f>
        <v>122</v>
      </c>
      <c r="G167" s="13" t="s">
        <v>19</v>
      </c>
      <c r="H167">
        <v>2506</v>
      </c>
      <c r="I167">
        <f>IF(H167=0,0,ROUND(E167/H167,2))</f>
        <v>44.01</v>
      </c>
      <c r="J167" t="s">
        <v>20</v>
      </c>
      <c r="K167" t="s">
        <v>21</v>
      </c>
      <c r="L167">
        <v>1501563600</v>
      </c>
      <c r="M167">
        <v>1504328400</v>
      </c>
      <c r="N167" s="4">
        <f>((L167/60)/60/24)+DATE(1970,1,1)</f>
        <v>42948.208333333328</v>
      </c>
      <c r="O167" s="4">
        <f>((M167/60)/60/24)+DATE(1970,1,1)</f>
        <v>42980.208333333328</v>
      </c>
      <c r="P167" t="b">
        <v>0</v>
      </c>
      <c r="Q167" t="b">
        <v>0</v>
      </c>
      <c r="R167" t="s">
        <v>27</v>
      </c>
      <c r="S167" t="str">
        <f>LEFT(R167,FIND("/",R167)-1)</f>
        <v>technology</v>
      </c>
      <c r="T167" t="str">
        <f>RIGHT(R167,LEN(R167)-FIND("/",R167))</f>
        <v>web</v>
      </c>
      <c r="U167" t="s">
        <v>2042</v>
      </c>
      <c r="V167" t="s">
        <v>2070</v>
      </c>
    </row>
    <row r="168" spans="1:22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>ROUND(E168/D168*100,0)</f>
        <v>137</v>
      </c>
      <c r="G168" s="13" t="s">
        <v>19</v>
      </c>
      <c r="H168">
        <v>244</v>
      </c>
      <c r="I168">
        <f>IF(H168=0,0,ROUND(E168/H168,2))</f>
        <v>55.08</v>
      </c>
      <c r="J168" t="s">
        <v>20</v>
      </c>
      <c r="K168" t="s">
        <v>21</v>
      </c>
      <c r="L168">
        <v>1292997600</v>
      </c>
      <c r="M168">
        <v>1293343200</v>
      </c>
      <c r="N168" s="4">
        <f>((L168/60)/60/24)+DATE(1970,1,1)</f>
        <v>40534.25</v>
      </c>
      <c r="O168" s="4">
        <f>((M168/60)/60/24)+DATE(1970,1,1)</f>
        <v>40538.25</v>
      </c>
      <c r="P168" t="b">
        <v>0</v>
      </c>
      <c r="Q168" t="b">
        <v>0</v>
      </c>
      <c r="R168" t="s">
        <v>121</v>
      </c>
      <c r="S168" t="str">
        <f>LEFT(R168,FIND("/",R168)-1)</f>
        <v>photography</v>
      </c>
      <c r="T168" t="str">
        <f>RIGHT(R168,LEN(R168)-FIND("/",R168))</f>
        <v>photography books</v>
      </c>
      <c r="U168" t="s">
        <v>2040</v>
      </c>
      <c r="V168" t="s">
        <v>2060</v>
      </c>
    </row>
    <row r="169" spans="1:22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>ROUND(E169/D169*100,0)</f>
        <v>416</v>
      </c>
      <c r="G169" s="13" t="s">
        <v>19</v>
      </c>
      <c r="H169">
        <v>146</v>
      </c>
      <c r="I169">
        <f>IF(H169=0,0,ROUND(E169/H169,2))</f>
        <v>74</v>
      </c>
      <c r="J169" t="s">
        <v>25</v>
      </c>
      <c r="K169" t="s">
        <v>26</v>
      </c>
      <c r="L169">
        <v>1370840400</v>
      </c>
      <c r="M169">
        <v>1371704400</v>
      </c>
      <c r="N169" s="4">
        <f>((L169/60)/60/24)+DATE(1970,1,1)</f>
        <v>41435.208333333336</v>
      </c>
      <c r="O169" s="4">
        <f>((M169/60)/60/24)+DATE(1970,1,1)</f>
        <v>41445.208333333336</v>
      </c>
      <c r="P169" t="b">
        <v>0</v>
      </c>
      <c r="Q169" t="b">
        <v>0</v>
      </c>
      <c r="R169" t="s">
        <v>32</v>
      </c>
      <c r="S169" t="str">
        <f>LEFT(R169,FIND("/",R169)-1)</f>
        <v>theater</v>
      </c>
      <c r="T169" t="str">
        <f>RIGHT(R169,LEN(R169)-FIND("/",R169))</f>
        <v>plays</v>
      </c>
      <c r="U169" t="s">
        <v>2043</v>
      </c>
      <c r="V169" t="s">
        <v>2061</v>
      </c>
    </row>
    <row r="170" spans="1:22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>ROUND(E170/D170*100,0)</f>
        <v>31</v>
      </c>
      <c r="G170" s="10" t="s">
        <v>13</v>
      </c>
      <c r="H170">
        <v>955</v>
      </c>
      <c r="I170">
        <f>IF(H170=0,0,ROUND(E170/H170,2))</f>
        <v>42</v>
      </c>
      <c r="J170" t="s">
        <v>35</v>
      </c>
      <c r="K170" t="s">
        <v>36</v>
      </c>
      <c r="L170">
        <v>1550815200</v>
      </c>
      <c r="M170">
        <v>1552798800</v>
      </c>
      <c r="N170" s="4">
        <f>((L170/60)/60/24)+DATE(1970,1,1)</f>
        <v>43518.25</v>
      </c>
      <c r="O170" s="4">
        <f>((M170/60)/60/24)+DATE(1970,1,1)</f>
        <v>43541.208333333328</v>
      </c>
      <c r="P170" t="b">
        <v>0</v>
      </c>
      <c r="Q170" t="b">
        <v>1</v>
      </c>
      <c r="R170" t="s">
        <v>59</v>
      </c>
      <c r="S170" t="str">
        <f>LEFT(R170,FIND("/",R170)-1)</f>
        <v>music</v>
      </c>
      <c r="T170" t="str">
        <f>RIGHT(R170,LEN(R170)-FIND("/",R170))</f>
        <v>indie rock</v>
      </c>
      <c r="U170" t="s">
        <v>2039</v>
      </c>
      <c r="V170" t="s">
        <v>2055</v>
      </c>
    </row>
    <row r="171" spans="1:22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>ROUND(E171/D171*100,0)</f>
        <v>424</v>
      </c>
      <c r="G171" s="13" t="s">
        <v>19</v>
      </c>
      <c r="H171">
        <v>1267</v>
      </c>
      <c r="I171">
        <f>IF(H171=0,0,ROUND(E171/H171,2))</f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s="4">
        <f>((L171/60)/60/24)+DATE(1970,1,1)</f>
        <v>41077.208333333336</v>
      </c>
      <c r="O171" s="4">
        <f>((M171/60)/60/24)+DATE(1970,1,1)</f>
        <v>41105.208333333336</v>
      </c>
      <c r="P171" t="b">
        <v>0</v>
      </c>
      <c r="Q171" t="b">
        <v>1</v>
      </c>
      <c r="R171" t="s">
        <v>99</v>
      </c>
      <c r="S171" t="str">
        <f>LEFT(R171,FIND("/",R171)-1)</f>
        <v>film &amp; video</v>
      </c>
      <c r="T171" t="str">
        <f>RIGHT(R171,LEN(R171)-FIND("/",R171))</f>
        <v>shorts</v>
      </c>
      <c r="U171" t="s">
        <v>2035</v>
      </c>
      <c r="V171" t="s">
        <v>2065</v>
      </c>
    </row>
    <row r="172" spans="1:22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>ROUND(E172/D172*100,0)</f>
        <v>3</v>
      </c>
      <c r="G172" s="10" t="s">
        <v>13</v>
      </c>
      <c r="H172">
        <v>67</v>
      </c>
      <c r="I172">
        <f>IF(H172=0,0,ROUND(E172/H172,2))</f>
        <v>82.51</v>
      </c>
      <c r="J172" t="s">
        <v>20</v>
      </c>
      <c r="K172" t="s">
        <v>21</v>
      </c>
      <c r="L172">
        <v>1501736400</v>
      </c>
      <c r="M172">
        <v>1502341200</v>
      </c>
      <c r="N172" s="4">
        <f>((L172/60)/60/24)+DATE(1970,1,1)</f>
        <v>42950.208333333328</v>
      </c>
      <c r="O172" s="4">
        <f>((M172/60)/60/24)+DATE(1970,1,1)</f>
        <v>42957.208333333328</v>
      </c>
      <c r="P172" t="b">
        <v>0</v>
      </c>
      <c r="Q172" t="b">
        <v>0</v>
      </c>
      <c r="R172" t="s">
        <v>59</v>
      </c>
      <c r="S172" t="str">
        <f>LEFT(R172,FIND("/",R172)-1)</f>
        <v>music</v>
      </c>
      <c r="T172" t="str">
        <f>RIGHT(R172,LEN(R172)-FIND("/",R172))</f>
        <v>indie rock</v>
      </c>
      <c r="U172" t="s">
        <v>2039</v>
      </c>
      <c r="V172" t="s">
        <v>2055</v>
      </c>
    </row>
    <row r="173" spans="1:22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>ROUND(E173/D173*100,0)</f>
        <v>11</v>
      </c>
      <c r="G173" s="10" t="s">
        <v>13</v>
      </c>
      <c r="H173">
        <v>5</v>
      </c>
      <c r="I173">
        <f>IF(H173=0,0,ROUND(E173/H173,2))</f>
        <v>104.2</v>
      </c>
      <c r="J173" t="s">
        <v>20</v>
      </c>
      <c r="K173" t="s">
        <v>21</v>
      </c>
      <c r="L173">
        <v>1395291600</v>
      </c>
      <c r="M173">
        <v>1397192400</v>
      </c>
      <c r="N173" s="4">
        <f>((L173/60)/60/24)+DATE(1970,1,1)</f>
        <v>41718.208333333336</v>
      </c>
      <c r="O173" s="4">
        <f>((M173/60)/60/24)+DATE(1970,1,1)</f>
        <v>41740.208333333336</v>
      </c>
      <c r="P173" t="b">
        <v>0</v>
      </c>
      <c r="Q173" t="b">
        <v>0</v>
      </c>
      <c r="R173" t="s">
        <v>205</v>
      </c>
      <c r="S173" t="str">
        <f>LEFT(R173,FIND("/",R173)-1)</f>
        <v>publishing</v>
      </c>
      <c r="T173" t="str">
        <f>RIGHT(R173,LEN(R173)-FIND("/",R173))</f>
        <v>translations</v>
      </c>
      <c r="U173" t="s">
        <v>2041</v>
      </c>
      <c r="V173" t="s">
        <v>2067</v>
      </c>
    </row>
    <row r="174" spans="1:22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>ROUND(E174/D174*100,0)</f>
        <v>83</v>
      </c>
      <c r="G174" s="10" t="s">
        <v>13</v>
      </c>
      <c r="H174">
        <v>26</v>
      </c>
      <c r="I174">
        <f>IF(H174=0,0,ROUND(E174/H174,2))</f>
        <v>25.5</v>
      </c>
      <c r="J174" t="s">
        <v>20</v>
      </c>
      <c r="K174" t="s">
        <v>21</v>
      </c>
      <c r="L174">
        <v>1405746000</v>
      </c>
      <c r="M174">
        <v>1407042000</v>
      </c>
      <c r="N174" s="4">
        <f>((L174/60)/60/24)+DATE(1970,1,1)</f>
        <v>41839.208333333336</v>
      </c>
      <c r="O174" s="4">
        <f>((M174/60)/60/24)+DATE(1970,1,1)</f>
        <v>41854.208333333336</v>
      </c>
      <c r="P174" t="b">
        <v>0</v>
      </c>
      <c r="Q174" t="b">
        <v>1</v>
      </c>
      <c r="R174" t="s">
        <v>41</v>
      </c>
      <c r="S174" t="str">
        <f>LEFT(R174,FIND("/",R174)-1)</f>
        <v>film &amp; video</v>
      </c>
      <c r="T174" t="str">
        <f>RIGHT(R174,LEN(R174)-FIND("/",R174))</f>
        <v>documentary</v>
      </c>
      <c r="U174" t="s">
        <v>2035</v>
      </c>
      <c r="V174" t="s">
        <v>2050</v>
      </c>
    </row>
    <row r="175" spans="1:22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>ROUND(E175/D175*100,0)</f>
        <v>163</v>
      </c>
      <c r="G175" s="13" t="s">
        <v>19</v>
      </c>
      <c r="H175">
        <v>1561</v>
      </c>
      <c r="I175">
        <f>IF(H175=0,0,ROUND(E175/H175,2))</f>
        <v>100.98</v>
      </c>
      <c r="J175" t="s">
        <v>20</v>
      </c>
      <c r="K175" t="s">
        <v>21</v>
      </c>
      <c r="L175">
        <v>1368853200</v>
      </c>
      <c r="M175">
        <v>1369371600</v>
      </c>
      <c r="N175" s="4">
        <f>((L175/60)/60/24)+DATE(1970,1,1)</f>
        <v>41412.208333333336</v>
      </c>
      <c r="O175" s="4">
        <f>((M175/60)/60/24)+DATE(1970,1,1)</f>
        <v>41418.208333333336</v>
      </c>
      <c r="P175" t="b">
        <v>0</v>
      </c>
      <c r="Q175" t="b">
        <v>0</v>
      </c>
      <c r="R175" t="s">
        <v>32</v>
      </c>
      <c r="S175" t="str">
        <f>LEFT(R175,FIND("/",R175)-1)</f>
        <v>theater</v>
      </c>
      <c r="T175" t="str">
        <f>RIGHT(R175,LEN(R175)-FIND("/",R175))</f>
        <v>plays</v>
      </c>
      <c r="U175" t="s">
        <v>2043</v>
      </c>
      <c r="V175" t="s">
        <v>2061</v>
      </c>
    </row>
    <row r="176" spans="1:22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>ROUND(E176/D176*100,0)</f>
        <v>895</v>
      </c>
      <c r="G176" s="13" t="s">
        <v>19</v>
      </c>
      <c r="H176">
        <v>48</v>
      </c>
      <c r="I176">
        <f>IF(H176=0,0,ROUND(E176/H176,2))</f>
        <v>111.83</v>
      </c>
      <c r="J176" t="s">
        <v>20</v>
      </c>
      <c r="K176" t="s">
        <v>21</v>
      </c>
      <c r="L176">
        <v>1444021200</v>
      </c>
      <c r="M176">
        <v>1444107600</v>
      </c>
      <c r="N176" s="4">
        <f>((L176/60)/60/24)+DATE(1970,1,1)</f>
        <v>42282.208333333328</v>
      </c>
      <c r="O176" s="4">
        <f>((M176/60)/60/24)+DATE(1970,1,1)</f>
        <v>42283.208333333328</v>
      </c>
      <c r="P176" t="b">
        <v>0</v>
      </c>
      <c r="Q176" t="b">
        <v>1</v>
      </c>
      <c r="R176" t="s">
        <v>64</v>
      </c>
      <c r="S176" t="str">
        <f>LEFT(R176,FIND("/",R176)-1)</f>
        <v>technology</v>
      </c>
      <c r="T176" t="str">
        <f>RIGHT(R176,LEN(R176)-FIND("/",R176))</f>
        <v>wearables</v>
      </c>
      <c r="U176" t="s">
        <v>2042</v>
      </c>
      <c r="V176" t="s">
        <v>2069</v>
      </c>
    </row>
    <row r="177" spans="1:22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>ROUND(E177/D177*100,0)</f>
        <v>26</v>
      </c>
      <c r="G177" s="10" t="s">
        <v>13</v>
      </c>
      <c r="H177">
        <v>1130</v>
      </c>
      <c r="I177">
        <f>IF(H177=0,0,ROUND(E177/H177,2))</f>
        <v>42</v>
      </c>
      <c r="J177" t="s">
        <v>20</v>
      </c>
      <c r="K177" t="s">
        <v>21</v>
      </c>
      <c r="L177">
        <v>1472619600</v>
      </c>
      <c r="M177">
        <v>1474261200</v>
      </c>
      <c r="N177" s="4">
        <f>((L177/60)/60/24)+DATE(1970,1,1)</f>
        <v>42613.208333333328</v>
      </c>
      <c r="O177" s="4">
        <f>((M177/60)/60/24)+DATE(1970,1,1)</f>
        <v>42632.208333333328</v>
      </c>
      <c r="P177" t="b">
        <v>0</v>
      </c>
      <c r="Q177" t="b">
        <v>0</v>
      </c>
      <c r="R177" t="s">
        <v>32</v>
      </c>
      <c r="S177" t="str">
        <f>LEFT(R177,FIND("/",R177)-1)</f>
        <v>theater</v>
      </c>
      <c r="T177" t="str">
        <f>RIGHT(R177,LEN(R177)-FIND("/",R177))</f>
        <v>plays</v>
      </c>
      <c r="U177" t="s">
        <v>2043</v>
      </c>
      <c r="V177" t="s">
        <v>2061</v>
      </c>
    </row>
    <row r="178" spans="1:22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>ROUND(E178/D178*100,0)</f>
        <v>75</v>
      </c>
      <c r="G178" s="10" t="s">
        <v>13</v>
      </c>
      <c r="H178">
        <v>782</v>
      </c>
      <c r="I178">
        <f>IF(H178=0,0,ROUND(E178/H178,2))</f>
        <v>110.05</v>
      </c>
      <c r="J178" t="s">
        <v>20</v>
      </c>
      <c r="K178" t="s">
        <v>21</v>
      </c>
      <c r="L178">
        <v>1472878800</v>
      </c>
      <c r="M178">
        <v>1473656400</v>
      </c>
      <c r="N178" s="4">
        <f>((L178/60)/60/24)+DATE(1970,1,1)</f>
        <v>42616.208333333328</v>
      </c>
      <c r="O178" s="4">
        <f>((M178/60)/60/24)+DATE(1970,1,1)</f>
        <v>42625.208333333328</v>
      </c>
      <c r="P178" t="b">
        <v>0</v>
      </c>
      <c r="Q178" t="b">
        <v>0</v>
      </c>
      <c r="R178" t="s">
        <v>32</v>
      </c>
      <c r="S178" t="str">
        <f>LEFT(R178,FIND("/",R178)-1)</f>
        <v>theater</v>
      </c>
      <c r="T178" t="str">
        <f>RIGHT(R178,LEN(R178)-FIND("/",R178))</f>
        <v>plays</v>
      </c>
      <c r="U178" t="s">
        <v>2043</v>
      </c>
      <c r="V178" t="s">
        <v>2061</v>
      </c>
    </row>
    <row r="179" spans="1:22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>ROUND(E179/D179*100,0)</f>
        <v>416</v>
      </c>
      <c r="G179" s="13" t="s">
        <v>19</v>
      </c>
      <c r="H179">
        <v>2739</v>
      </c>
      <c r="I179">
        <f>IF(H179=0,0,ROUND(E179/H179,2))</f>
        <v>59</v>
      </c>
      <c r="J179" t="s">
        <v>20</v>
      </c>
      <c r="K179" t="s">
        <v>21</v>
      </c>
      <c r="L179">
        <v>1289800800</v>
      </c>
      <c r="M179">
        <v>1291960800</v>
      </c>
      <c r="N179" s="4">
        <f>((L179/60)/60/24)+DATE(1970,1,1)</f>
        <v>40497.25</v>
      </c>
      <c r="O179" s="4">
        <f>((M179/60)/60/24)+DATE(1970,1,1)</f>
        <v>40522.25</v>
      </c>
      <c r="P179" t="b">
        <v>0</v>
      </c>
      <c r="Q179" t="b">
        <v>0</v>
      </c>
      <c r="R179" t="s">
        <v>32</v>
      </c>
      <c r="S179" t="str">
        <f>LEFT(R179,FIND("/",R179)-1)</f>
        <v>theater</v>
      </c>
      <c r="T179" t="str">
        <f>RIGHT(R179,LEN(R179)-FIND("/",R179))</f>
        <v>plays</v>
      </c>
      <c r="U179" t="s">
        <v>2043</v>
      </c>
      <c r="V179" t="s">
        <v>2061</v>
      </c>
    </row>
    <row r="180" spans="1:22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>ROUND(E180/D180*100,0)</f>
        <v>96</v>
      </c>
      <c r="G180" s="10" t="s">
        <v>13</v>
      </c>
      <c r="H180">
        <v>210</v>
      </c>
      <c r="I180">
        <f>IF(H180=0,0,ROUND(E180/H180,2))</f>
        <v>32.99</v>
      </c>
      <c r="J180" t="s">
        <v>20</v>
      </c>
      <c r="K180" t="s">
        <v>21</v>
      </c>
      <c r="L180">
        <v>1505970000</v>
      </c>
      <c r="M180">
        <v>1506747600</v>
      </c>
      <c r="N180" s="4">
        <f>((L180/60)/60/24)+DATE(1970,1,1)</f>
        <v>42999.208333333328</v>
      </c>
      <c r="O180" s="4">
        <f>((M180/60)/60/24)+DATE(1970,1,1)</f>
        <v>43008.208333333328</v>
      </c>
      <c r="P180" t="b">
        <v>0</v>
      </c>
      <c r="Q180" t="b">
        <v>0</v>
      </c>
      <c r="R180" t="s">
        <v>16</v>
      </c>
      <c r="S180" t="str">
        <f>LEFT(R180,FIND("/",R180)-1)</f>
        <v>food</v>
      </c>
      <c r="T180" t="str">
        <f>RIGHT(R180,LEN(R180)-FIND("/",R180))</f>
        <v>food trucks</v>
      </c>
      <c r="U180" t="s">
        <v>2036</v>
      </c>
      <c r="V180" t="s">
        <v>2054</v>
      </c>
    </row>
    <row r="181" spans="1:22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>ROUND(E181/D181*100,0)</f>
        <v>358</v>
      </c>
      <c r="G181" s="13" t="s">
        <v>19</v>
      </c>
      <c r="H181">
        <v>3537</v>
      </c>
      <c r="I181">
        <f>IF(H181=0,0,ROUND(E181/H181,2))</f>
        <v>45.01</v>
      </c>
      <c r="J181" t="s">
        <v>14</v>
      </c>
      <c r="K181" t="s">
        <v>15</v>
      </c>
      <c r="L181">
        <v>1363496400</v>
      </c>
      <c r="M181">
        <v>1363582800</v>
      </c>
      <c r="N181" s="4">
        <f>((L181/60)/60/24)+DATE(1970,1,1)</f>
        <v>41350.208333333336</v>
      </c>
      <c r="O181" s="4">
        <f>((M181/60)/60/24)+DATE(1970,1,1)</f>
        <v>41351.208333333336</v>
      </c>
      <c r="P181" t="b">
        <v>0</v>
      </c>
      <c r="Q181" t="b">
        <v>1</v>
      </c>
      <c r="R181" t="s">
        <v>32</v>
      </c>
      <c r="S181" t="str">
        <f>LEFT(R181,FIND("/",R181)-1)</f>
        <v>theater</v>
      </c>
      <c r="T181" t="str">
        <f>RIGHT(R181,LEN(R181)-FIND("/",R181))</f>
        <v>plays</v>
      </c>
      <c r="U181" t="s">
        <v>2043</v>
      </c>
      <c r="V181" t="s">
        <v>2061</v>
      </c>
    </row>
    <row r="182" spans="1:22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>ROUND(E182/D182*100,0)</f>
        <v>308</v>
      </c>
      <c r="G182" s="13" t="s">
        <v>19</v>
      </c>
      <c r="H182">
        <v>2107</v>
      </c>
      <c r="I182">
        <f>IF(H182=0,0,ROUND(E182/H182,2))</f>
        <v>81.98</v>
      </c>
      <c r="J182" t="s">
        <v>25</v>
      </c>
      <c r="K182" t="s">
        <v>26</v>
      </c>
      <c r="L182">
        <v>1269234000</v>
      </c>
      <c r="M182">
        <v>1269666000</v>
      </c>
      <c r="N182" s="4">
        <f>((L182/60)/60/24)+DATE(1970,1,1)</f>
        <v>40259.208333333336</v>
      </c>
      <c r="O182" s="4">
        <f>((M182/60)/60/24)+DATE(1970,1,1)</f>
        <v>40264.208333333336</v>
      </c>
      <c r="P182" t="b">
        <v>0</v>
      </c>
      <c r="Q182" t="b">
        <v>0</v>
      </c>
      <c r="R182" t="s">
        <v>64</v>
      </c>
      <c r="S182" t="str">
        <f>LEFT(R182,FIND("/",R182)-1)</f>
        <v>technology</v>
      </c>
      <c r="T182" t="str">
        <f>RIGHT(R182,LEN(R182)-FIND("/",R182))</f>
        <v>wearables</v>
      </c>
      <c r="U182" t="s">
        <v>2042</v>
      </c>
      <c r="V182" t="s">
        <v>2069</v>
      </c>
    </row>
    <row r="183" spans="1:22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>ROUND(E183/D183*100,0)</f>
        <v>62</v>
      </c>
      <c r="G183" s="10" t="s">
        <v>13</v>
      </c>
      <c r="H183">
        <v>136</v>
      </c>
      <c r="I183">
        <f>IF(H183=0,0,ROUND(E183/H183,2))</f>
        <v>39.08</v>
      </c>
      <c r="J183" t="s">
        <v>20</v>
      </c>
      <c r="K183" t="s">
        <v>21</v>
      </c>
      <c r="L183">
        <v>1507093200</v>
      </c>
      <c r="M183">
        <v>1508648400</v>
      </c>
      <c r="N183" s="4">
        <f>((L183/60)/60/24)+DATE(1970,1,1)</f>
        <v>43012.208333333328</v>
      </c>
      <c r="O183" s="4">
        <f>((M183/60)/60/24)+DATE(1970,1,1)</f>
        <v>43030.208333333328</v>
      </c>
      <c r="P183" t="b">
        <v>0</v>
      </c>
      <c r="Q183" t="b">
        <v>0</v>
      </c>
      <c r="R183" t="s">
        <v>27</v>
      </c>
      <c r="S183" t="str">
        <f>LEFT(R183,FIND("/",R183)-1)</f>
        <v>technology</v>
      </c>
      <c r="T183" t="str">
        <f>RIGHT(R183,LEN(R183)-FIND("/",R183))</f>
        <v>web</v>
      </c>
      <c r="U183" t="s">
        <v>2042</v>
      </c>
      <c r="V183" t="s">
        <v>2070</v>
      </c>
    </row>
    <row r="184" spans="1:22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>ROUND(E184/D184*100,0)</f>
        <v>722</v>
      </c>
      <c r="G184" s="13" t="s">
        <v>19</v>
      </c>
      <c r="H184">
        <v>3318</v>
      </c>
      <c r="I184">
        <f>IF(H184=0,0,ROUND(E184/H184,2))</f>
        <v>59</v>
      </c>
      <c r="J184" t="s">
        <v>35</v>
      </c>
      <c r="K184" t="s">
        <v>36</v>
      </c>
      <c r="L184">
        <v>1560574800</v>
      </c>
      <c r="M184">
        <v>1561957200</v>
      </c>
      <c r="N184" s="4">
        <f>((L184/60)/60/24)+DATE(1970,1,1)</f>
        <v>43631.208333333328</v>
      </c>
      <c r="O184" s="4">
        <f>((M184/60)/60/24)+DATE(1970,1,1)</f>
        <v>43647.208333333328</v>
      </c>
      <c r="P184" t="b">
        <v>0</v>
      </c>
      <c r="Q184" t="b">
        <v>0</v>
      </c>
      <c r="R184" t="s">
        <v>32</v>
      </c>
      <c r="S184" t="str">
        <f>LEFT(R184,FIND("/",R184)-1)</f>
        <v>theater</v>
      </c>
      <c r="T184" t="str">
        <f>RIGHT(R184,LEN(R184)-FIND("/",R184))</f>
        <v>plays</v>
      </c>
      <c r="U184" t="s">
        <v>2043</v>
      </c>
      <c r="V184" t="s">
        <v>2061</v>
      </c>
    </row>
    <row r="185" spans="1:22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>ROUND(E185/D185*100,0)</f>
        <v>69</v>
      </c>
      <c r="G185" s="10" t="s">
        <v>13</v>
      </c>
      <c r="H185">
        <v>86</v>
      </c>
      <c r="I185">
        <f>IF(H185=0,0,ROUND(E185/H185,2))</f>
        <v>40.99</v>
      </c>
      <c r="J185" t="s">
        <v>14</v>
      </c>
      <c r="K185" t="s">
        <v>15</v>
      </c>
      <c r="L185">
        <v>1284008400</v>
      </c>
      <c r="M185">
        <v>1285131600</v>
      </c>
      <c r="N185" s="4">
        <f>((L185/60)/60/24)+DATE(1970,1,1)</f>
        <v>40430.208333333336</v>
      </c>
      <c r="O185" s="4">
        <f>((M185/60)/60/24)+DATE(1970,1,1)</f>
        <v>40443.208333333336</v>
      </c>
      <c r="P185" t="b">
        <v>0</v>
      </c>
      <c r="Q185" t="b">
        <v>0</v>
      </c>
      <c r="R185" t="s">
        <v>22</v>
      </c>
      <c r="S185" t="str">
        <f>LEFT(R185,FIND("/",R185)-1)</f>
        <v>music</v>
      </c>
      <c r="T185" t="str">
        <f>RIGHT(R185,LEN(R185)-FIND("/",R185))</f>
        <v>rock</v>
      </c>
      <c r="U185" t="s">
        <v>2039</v>
      </c>
      <c r="V185" t="s">
        <v>2063</v>
      </c>
    </row>
    <row r="186" spans="1:22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>ROUND(E186/D186*100,0)</f>
        <v>293</v>
      </c>
      <c r="G186" s="13" t="s">
        <v>19</v>
      </c>
      <c r="H186">
        <v>340</v>
      </c>
      <c r="I186">
        <f>IF(H186=0,0,ROUND(E186/H186,2))</f>
        <v>31.03</v>
      </c>
      <c r="J186" t="s">
        <v>20</v>
      </c>
      <c r="K186" t="s">
        <v>21</v>
      </c>
      <c r="L186">
        <v>1556859600</v>
      </c>
      <c r="M186">
        <v>1556946000</v>
      </c>
      <c r="N186" s="4">
        <f>((L186/60)/60/24)+DATE(1970,1,1)</f>
        <v>43588.208333333328</v>
      </c>
      <c r="O186" s="4">
        <f>((M186/60)/60/24)+DATE(1970,1,1)</f>
        <v>43589.208333333328</v>
      </c>
      <c r="P186" t="b">
        <v>0</v>
      </c>
      <c r="Q186" t="b">
        <v>0</v>
      </c>
      <c r="R186" t="s">
        <v>32</v>
      </c>
      <c r="S186" t="str">
        <f>LEFT(R186,FIND("/",R186)-1)</f>
        <v>theater</v>
      </c>
      <c r="T186" t="str">
        <f>RIGHT(R186,LEN(R186)-FIND("/",R186))</f>
        <v>plays</v>
      </c>
      <c r="U186" t="s">
        <v>2043</v>
      </c>
      <c r="V186" t="s">
        <v>2061</v>
      </c>
    </row>
    <row r="187" spans="1:22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>ROUND(E187/D187*100,0)</f>
        <v>72</v>
      </c>
      <c r="G187" s="10" t="s">
        <v>13</v>
      </c>
      <c r="H187">
        <v>19</v>
      </c>
      <c r="I187">
        <f>IF(H187=0,0,ROUND(E187/H187,2))</f>
        <v>37.79</v>
      </c>
      <c r="J187" t="s">
        <v>20</v>
      </c>
      <c r="K187" t="s">
        <v>21</v>
      </c>
      <c r="L187">
        <v>1526187600</v>
      </c>
      <c r="M187">
        <v>1527138000</v>
      </c>
      <c r="N187" s="4">
        <f>((L187/60)/60/24)+DATE(1970,1,1)</f>
        <v>43233.208333333328</v>
      </c>
      <c r="O187" s="4">
        <f>((M187/60)/60/24)+DATE(1970,1,1)</f>
        <v>43244.208333333328</v>
      </c>
      <c r="P187" t="b">
        <v>0</v>
      </c>
      <c r="Q187" t="b">
        <v>0</v>
      </c>
      <c r="R187" t="s">
        <v>268</v>
      </c>
      <c r="S187" t="str">
        <f>LEFT(R187,FIND("/",R187)-1)</f>
        <v>film &amp; video</v>
      </c>
      <c r="T187" t="str">
        <f>RIGHT(R187,LEN(R187)-FIND("/",R187))</f>
        <v>television</v>
      </c>
      <c r="U187" t="s">
        <v>2035</v>
      </c>
      <c r="V187" t="s">
        <v>2066</v>
      </c>
    </row>
    <row r="188" spans="1:22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>ROUND(E188/D188*100,0)</f>
        <v>32</v>
      </c>
      <c r="G188" s="10" t="s">
        <v>13</v>
      </c>
      <c r="H188">
        <v>886</v>
      </c>
      <c r="I188">
        <f>IF(H188=0,0,ROUND(E188/H188,2))</f>
        <v>32.01</v>
      </c>
      <c r="J188" t="s">
        <v>20</v>
      </c>
      <c r="K188" t="s">
        <v>21</v>
      </c>
      <c r="L188">
        <v>1400821200</v>
      </c>
      <c r="M188">
        <v>1402117200</v>
      </c>
      <c r="N188" s="4">
        <f>((L188/60)/60/24)+DATE(1970,1,1)</f>
        <v>41782.208333333336</v>
      </c>
      <c r="O188" s="4">
        <f>((M188/60)/60/24)+DATE(1970,1,1)</f>
        <v>41797.208333333336</v>
      </c>
      <c r="P188" t="b">
        <v>0</v>
      </c>
      <c r="Q188" t="b">
        <v>0</v>
      </c>
      <c r="R188" t="s">
        <v>32</v>
      </c>
      <c r="S188" t="str">
        <f>LEFT(R188,FIND("/",R188)-1)</f>
        <v>theater</v>
      </c>
      <c r="T188" t="str">
        <f>RIGHT(R188,LEN(R188)-FIND("/",R188))</f>
        <v>plays</v>
      </c>
      <c r="U188" t="s">
        <v>2043</v>
      </c>
      <c r="V188" t="s">
        <v>2061</v>
      </c>
    </row>
    <row r="189" spans="1:22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>ROUND(E189/D189*100,0)</f>
        <v>230</v>
      </c>
      <c r="G189" s="13" t="s">
        <v>19</v>
      </c>
      <c r="H189">
        <v>1442</v>
      </c>
      <c r="I189">
        <f>IF(H189=0,0,ROUND(E189/H189,2))</f>
        <v>95.97</v>
      </c>
      <c r="J189" t="s">
        <v>14</v>
      </c>
      <c r="K189" t="s">
        <v>15</v>
      </c>
      <c r="L189">
        <v>1361599200</v>
      </c>
      <c r="M189">
        <v>1364014800</v>
      </c>
      <c r="N189" s="4">
        <f>((L189/60)/60/24)+DATE(1970,1,1)</f>
        <v>41328.25</v>
      </c>
      <c r="O189" s="4">
        <f>((M189/60)/60/24)+DATE(1970,1,1)</f>
        <v>41356.208333333336</v>
      </c>
      <c r="P189" t="b">
        <v>0</v>
      </c>
      <c r="Q189" t="b">
        <v>1</v>
      </c>
      <c r="R189" t="s">
        <v>99</v>
      </c>
      <c r="S189" t="str">
        <f>LEFT(R189,FIND("/",R189)-1)</f>
        <v>film &amp; video</v>
      </c>
      <c r="T189" t="str">
        <f>RIGHT(R189,LEN(R189)-FIND("/",R189))</f>
        <v>shorts</v>
      </c>
      <c r="U189" t="s">
        <v>2035</v>
      </c>
      <c r="V189" t="s">
        <v>2065</v>
      </c>
    </row>
    <row r="190" spans="1:22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>ROUND(E190/D190*100,0)</f>
        <v>32</v>
      </c>
      <c r="G190" s="10" t="s">
        <v>13</v>
      </c>
      <c r="H190">
        <v>35</v>
      </c>
      <c r="I190">
        <f>IF(H190=0,0,ROUND(E190/H190,2))</f>
        <v>75</v>
      </c>
      <c r="J190" t="s">
        <v>106</v>
      </c>
      <c r="K190" t="s">
        <v>107</v>
      </c>
      <c r="L190">
        <v>1417500000</v>
      </c>
      <c r="M190">
        <v>1417586400</v>
      </c>
      <c r="N190" s="4">
        <f>((L190/60)/60/24)+DATE(1970,1,1)</f>
        <v>41975.25</v>
      </c>
      <c r="O190" s="4">
        <f>((M190/60)/60/24)+DATE(1970,1,1)</f>
        <v>41976.25</v>
      </c>
      <c r="P190" t="b">
        <v>0</v>
      </c>
      <c r="Q190" t="b">
        <v>0</v>
      </c>
      <c r="R190" t="s">
        <v>32</v>
      </c>
      <c r="S190" t="str">
        <f>LEFT(R190,FIND("/",R190)-1)</f>
        <v>theater</v>
      </c>
      <c r="T190" t="str">
        <f>RIGHT(R190,LEN(R190)-FIND("/",R190))</f>
        <v>plays</v>
      </c>
      <c r="U190" t="s">
        <v>2043</v>
      </c>
      <c r="V190" t="s">
        <v>2061</v>
      </c>
    </row>
    <row r="191" spans="1:22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>ROUND(E191/D191*100,0)</f>
        <v>24</v>
      </c>
      <c r="G191" s="9" t="s">
        <v>73</v>
      </c>
      <c r="H191">
        <v>441</v>
      </c>
      <c r="I191">
        <f>IF(H191=0,0,ROUND(E191/H191,2))</f>
        <v>102.05</v>
      </c>
      <c r="J191" t="s">
        <v>20</v>
      </c>
      <c r="K191" t="s">
        <v>21</v>
      </c>
      <c r="L191">
        <v>1457071200</v>
      </c>
      <c r="M191">
        <v>1457071200</v>
      </c>
      <c r="N191" s="4">
        <f>((L191/60)/60/24)+DATE(1970,1,1)</f>
        <v>42433.25</v>
      </c>
      <c r="O191" s="4">
        <f>((M191/60)/60/24)+DATE(1970,1,1)</f>
        <v>42433.25</v>
      </c>
      <c r="P191" t="b">
        <v>0</v>
      </c>
      <c r="Q191" t="b">
        <v>0</v>
      </c>
      <c r="R191" t="s">
        <v>32</v>
      </c>
      <c r="S191" t="str">
        <f>LEFT(R191,FIND("/",R191)-1)</f>
        <v>theater</v>
      </c>
      <c r="T191" t="str">
        <f>RIGHT(R191,LEN(R191)-FIND("/",R191))</f>
        <v>plays</v>
      </c>
      <c r="U191" t="s">
        <v>2043</v>
      </c>
      <c r="V191" t="s">
        <v>2061</v>
      </c>
    </row>
    <row r="192" spans="1:22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>ROUND(E192/D192*100,0)</f>
        <v>69</v>
      </c>
      <c r="G192" s="10" t="s">
        <v>13</v>
      </c>
      <c r="H192">
        <v>24</v>
      </c>
      <c r="I192">
        <f>IF(H192=0,0,ROUND(E192/H192,2))</f>
        <v>105.75</v>
      </c>
      <c r="J192" t="s">
        <v>20</v>
      </c>
      <c r="K192" t="s">
        <v>21</v>
      </c>
      <c r="L192">
        <v>1370322000</v>
      </c>
      <c r="M192">
        <v>1370408400</v>
      </c>
      <c r="N192" s="4">
        <f>((L192/60)/60/24)+DATE(1970,1,1)</f>
        <v>41429.208333333336</v>
      </c>
      <c r="O192" s="4">
        <f>((M192/60)/60/24)+DATE(1970,1,1)</f>
        <v>41430.208333333336</v>
      </c>
      <c r="P192" t="b">
        <v>0</v>
      </c>
      <c r="Q192" t="b">
        <v>1</v>
      </c>
      <c r="R192" t="s">
        <v>32</v>
      </c>
      <c r="S192" t="str">
        <f>LEFT(R192,FIND("/",R192)-1)</f>
        <v>theater</v>
      </c>
      <c r="T192" t="str">
        <f>RIGHT(R192,LEN(R192)-FIND("/",R192))</f>
        <v>plays</v>
      </c>
      <c r="U192" t="s">
        <v>2043</v>
      </c>
      <c r="V192" t="s">
        <v>2061</v>
      </c>
    </row>
    <row r="193" spans="1:22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>ROUND(E193/D193*100,0)</f>
        <v>38</v>
      </c>
      <c r="G193" s="10" t="s">
        <v>13</v>
      </c>
      <c r="H193">
        <v>86</v>
      </c>
      <c r="I193">
        <f>IF(H193=0,0,ROUND(E193/H193,2))</f>
        <v>37.07</v>
      </c>
      <c r="J193" t="s">
        <v>106</v>
      </c>
      <c r="K193" t="s">
        <v>107</v>
      </c>
      <c r="L193">
        <v>1552366800</v>
      </c>
      <c r="M193">
        <v>1552626000</v>
      </c>
      <c r="N193" s="4">
        <f>((L193/60)/60/24)+DATE(1970,1,1)</f>
        <v>43536.208333333328</v>
      </c>
      <c r="O193" s="4">
        <f>((M193/60)/60/24)+DATE(1970,1,1)</f>
        <v>43539.208333333328</v>
      </c>
      <c r="P193" t="b">
        <v>0</v>
      </c>
      <c r="Q193" t="b">
        <v>0</v>
      </c>
      <c r="R193" t="s">
        <v>32</v>
      </c>
      <c r="S193" t="str">
        <f>LEFT(R193,FIND("/",R193)-1)</f>
        <v>theater</v>
      </c>
      <c r="T193" t="str">
        <f>RIGHT(R193,LEN(R193)-FIND("/",R193))</f>
        <v>plays</v>
      </c>
      <c r="U193" t="s">
        <v>2043</v>
      </c>
      <c r="V193" t="s">
        <v>2061</v>
      </c>
    </row>
    <row r="194" spans="1:22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>ROUND(E194/D194*100,0)</f>
        <v>20</v>
      </c>
      <c r="G194" s="10" t="s">
        <v>13</v>
      </c>
      <c r="H194">
        <v>243</v>
      </c>
      <c r="I194">
        <f>IF(H194=0,0,ROUND(E194/H194,2))</f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s="4">
        <f>((L194/60)/60/24)+DATE(1970,1,1)</f>
        <v>41817.208333333336</v>
      </c>
      <c r="O194" s="4">
        <f>((M194/60)/60/24)+DATE(1970,1,1)</f>
        <v>41821.208333333336</v>
      </c>
      <c r="P194" t="b">
        <v>0</v>
      </c>
      <c r="Q194" t="b">
        <v>0</v>
      </c>
      <c r="R194" t="s">
        <v>22</v>
      </c>
      <c r="S194" t="str">
        <f>LEFT(R194,FIND("/",R194)-1)</f>
        <v>music</v>
      </c>
      <c r="T194" t="str">
        <f>RIGHT(R194,LEN(R194)-FIND("/",R194))</f>
        <v>rock</v>
      </c>
      <c r="U194" t="s">
        <v>2039</v>
      </c>
      <c r="V194" t="s">
        <v>2063</v>
      </c>
    </row>
    <row r="195" spans="1:22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>ROUND(E195/D195*100,0)</f>
        <v>46</v>
      </c>
      <c r="G195" s="10" t="s">
        <v>13</v>
      </c>
      <c r="H195">
        <v>65</v>
      </c>
      <c r="I195">
        <f>IF(H195=0,0,ROUND(E195/H195,2))</f>
        <v>46.34</v>
      </c>
      <c r="J195" t="s">
        <v>20</v>
      </c>
      <c r="K195" t="s">
        <v>21</v>
      </c>
      <c r="L195">
        <v>1523163600</v>
      </c>
      <c r="M195">
        <v>1523509200</v>
      </c>
      <c r="N195" s="4">
        <f>((L195/60)/60/24)+DATE(1970,1,1)</f>
        <v>43198.208333333328</v>
      </c>
      <c r="O195" s="4">
        <f>((M195/60)/60/24)+DATE(1970,1,1)</f>
        <v>43202.208333333328</v>
      </c>
      <c r="P195" t="b">
        <v>1</v>
      </c>
      <c r="Q195" t="b">
        <v>0</v>
      </c>
      <c r="R195" t="s">
        <v>59</v>
      </c>
      <c r="S195" t="str">
        <f>LEFT(R195,FIND("/",R195)-1)</f>
        <v>music</v>
      </c>
      <c r="T195" t="str">
        <f>RIGHT(R195,LEN(R195)-FIND("/",R195))</f>
        <v>indie rock</v>
      </c>
      <c r="U195" t="s">
        <v>2039</v>
      </c>
      <c r="V195" t="s">
        <v>2055</v>
      </c>
    </row>
    <row r="196" spans="1:22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>ROUND(E196/D196*100,0)</f>
        <v>123</v>
      </c>
      <c r="G196" s="13" t="s">
        <v>19</v>
      </c>
      <c r="H196">
        <v>126</v>
      </c>
      <c r="I196">
        <f>IF(H196=0,0,ROUND(E196/H196,2))</f>
        <v>69.17</v>
      </c>
      <c r="J196" t="s">
        <v>20</v>
      </c>
      <c r="K196" t="s">
        <v>21</v>
      </c>
      <c r="L196">
        <v>1442206800</v>
      </c>
      <c r="M196">
        <v>1443589200</v>
      </c>
      <c r="N196" s="4">
        <f>((L196/60)/60/24)+DATE(1970,1,1)</f>
        <v>42261.208333333328</v>
      </c>
      <c r="O196" s="4">
        <f>((M196/60)/60/24)+DATE(1970,1,1)</f>
        <v>42277.208333333328</v>
      </c>
      <c r="P196" t="b">
        <v>0</v>
      </c>
      <c r="Q196" t="b">
        <v>0</v>
      </c>
      <c r="R196" t="s">
        <v>147</v>
      </c>
      <c r="S196" t="str">
        <f>LEFT(R196,FIND("/",R196)-1)</f>
        <v>music</v>
      </c>
      <c r="T196" t="str">
        <f>RIGHT(R196,LEN(R196)-FIND("/",R196))</f>
        <v>metal</v>
      </c>
      <c r="U196" t="s">
        <v>2039</v>
      </c>
      <c r="V196" t="s">
        <v>2057</v>
      </c>
    </row>
    <row r="197" spans="1:22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>ROUND(E197/D197*100,0)</f>
        <v>362</v>
      </c>
      <c r="G197" s="13" t="s">
        <v>19</v>
      </c>
      <c r="H197">
        <v>524</v>
      </c>
      <c r="I197">
        <f>IF(H197=0,0,ROUND(E197/H197,2))</f>
        <v>109.08</v>
      </c>
      <c r="J197" t="s">
        <v>20</v>
      </c>
      <c r="K197" t="s">
        <v>21</v>
      </c>
      <c r="L197">
        <v>1532840400</v>
      </c>
      <c r="M197">
        <v>1533445200</v>
      </c>
      <c r="N197" s="4">
        <f>((L197/60)/60/24)+DATE(1970,1,1)</f>
        <v>43310.208333333328</v>
      </c>
      <c r="O197" s="4">
        <f>((M197/60)/60/24)+DATE(1970,1,1)</f>
        <v>43317.208333333328</v>
      </c>
      <c r="P197" t="b">
        <v>0</v>
      </c>
      <c r="Q197" t="b">
        <v>0</v>
      </c>
      <c r="R197" t="s">
        <v>49</v>
      </c>
      <c r="S197" t="str">
        <f>LEFT(R197,FIND("/",R197)-1)</f>
        <v>music</v>
      </c>
      <c r="T197" t="str">
        <f>RIGHT(R197,LEN(R197)-FIND("/",R197))</f>
        <v>electric music</v>
      </c>
      <c r="U197" t="s">
        <v>2039</v>
      </c>
      <c r="V197" t="s">
        <v>2052</v>
      </c>
    </row>
    <row r="198" spans="1:22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>ROUND(E198/D198*100,0)</f>
        <v>63</v>
      </c>
      <c r="G198" s="10" t="s">
        <v>13</v>
      </c>
      <c r="H198">
        <v>100</v>
      </c>
      <c r="I198">
        <f>IF(H198=0,0,ROUND(E198/H198,2))</f>
        <v>51.78</v>
      </c>
      <c r="J198" t="s">
        <v>35</v>
      </c>
      <c r="K198" t="s">
        <v>36</v>
      </c>
      <c r="L198">
        <v>1472878800</v>
      </c>
      <c r="M198">
        <v>1474520400</v>
      </c>
      <c r="N198" s="4">
        <f>((L198/60)/60/24)+DATE(1970,1,1)</f>
        <v>42616.208333333328</v>
      </c>
      <c r="O198" s="4">
        <f>((M198/60)/60/24)+DATE(1970,1,1)</f>
        <v>42635.208333333328</v>
      </c>
      <c r="P198" t="b">
        <v>0</v>
      </c>
      <c r="Q198" t="b">
        <v>0</v>
      </c>
      <c r="R198" t="s">
        <v>64</v>
      </c>
      <c r="S198" t="str">
        <f>LEFT(R198,FIND("/",R198)-1)</f>
        <v>technology</v>
      </c>
      <c r="T198" t="str">
        <f>RIGHT(R198,LEN(R198)-FIND("/",R198))</f>
        <v>wearables</v>
      </c>
      <c r="U198" t="s">
        <v>2042</v>
      </c>
      <c r="V198" t="s">
        <v>2069</v>
      </c>
    </row>
    <row r="199" spans="1:22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>ROUND(E199/D199*100,0)</f>
        <v>298</v>
      </c>
      <c r="G199" s="13" t="s">
        <v>19</v>
      </c>
      <c r="H199">
        <v>1989</v>
      </c>
      <c r="I199">
        <f>IF(H199=0,0,ROUND(E199/H199,2))</f>
        <v>82.01</v>
      </c>
      <c r="J199" t="s">
        <v>20</v>
      </c>
      <c r="K199" t="s">
        <v>21</v>
      </c>
      <c r="L199">
        <v>1498194000</v>
      </c>
      <c r="M199">
        <v>1499403600</v>
      </c>
      <c r="N199" s="4">
        <f>((L199/60)/60/24)+DATE(1970,1,1)</f>
        <v>42909.208333333328</v>
      </c>
      <c r="O199" s="4">
        <f>((M199/60)/60/24)+DATE(1970,1,1)</f>
        <v>42923.208333333328</v>
      </c>
      <c r="P199" t="b">
        <v>0</v>
      </c>
      <c r="Q199" t="b">
        <v>0</v>
      </c>
      <c r="R199" t="s">
        <v>52</v>
      </c>
      <c r="S199" t="str">
        <f>LEFT(R199,FIND("/",R199)-1)</f>
        <v>film &amp; video</v>
      </c>
      <c r="T199" t="str">
        <f>RIGHT(R199,LEN(R199)-FIND("/",R199))</f>
        <v>drama</v>
      </c>
      <c r="U199" t="s">
        <v>2035</v>
      </c>
      <c r="V199" t="s">
        <v>2051</v>
      </c>
    </row>
    <row r="200" spans="1:22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>ROUND(E200/D200*100,0)</f>
        <v>10</v>
      </c>
      <c r="G200" s="10" t="s">
        <v>13</v>
      </c>
      <c r="H200">
        <v>168</v>
      </c>
      <c r="I200">
        <f>IF(H200=0,0,ROUND(E200/H200,2))</f>
        <v>35.96</v>
      </c>
      <c r="J200" t="s">
        <v>20</v>
      </c>
      <c r="K200" t="s">
        <v>21</v>
      </c>
      <c r="L200">
        <v>1281070800</v>
      </c>
      <c r="M200">
        <v>1283576400</v>
      </c>
      <c r="N200" s="4">
        <f>((L200/60)/60/24)+DATE(1970,1,1)</f>
        <v>40396.208333333336</v>
      </c>
      <c r="O200" s="4">
        <f>((M200/60)/60/24)+DATE(1970,1,1)</f>
        <v>40425.208333333336</v>
      </c>
      <c r="P200" t="b">
        <v>0</v>
      </c>
      <c r="Q200" t="b">
        <v>0</v>
      </c>
      <c r="R200" t="s">
        <v>49</v>
      </c>
      <c r="S200" t="str">
        <f>LEFT(R200,FIND("/",R200)-1)</f>
        <v>music</v>
      </c>
      <c r="T200" t="str">
        <f>RIGHT(R200,LEN(R200)-FIND("/",R200))</f>
        <v>electric music</v>
      </c>
      <c r="U200" t="s">
        <v>2039</v>
      </c>
      <c r="V200" t="s">
        <v>2052</v>
      </c>
    </row>
    <row r="201" spans="1:22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>ROUND(E201/D201*100,0)</f>
        <v>54</v>
      </c>
      <c r="G201" s="10" t="s">
        <v>13</v>
      </c>
      <c r="H201">
        <v>13</v>
      </c>
      <c r="I201">
        <f>IF(H201=0,0,ROUND(E201/H201,2))</f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s="4">
        <f>((L201/60)/60/24)+DATE(1970,1,1)</f>
        <v>42192.208333333328</v>
      </c>
      <c r="O201" s="4">
        <f>((M201/60)/60/24)+DATE(1970,1,1)</f>
        <v>42196.208333333328</v>
      </c>
      <c r="P201" t="b">
        <v>0</v>
      </c>
      <c r="Q201" t="b">
        <v>0</v>
      </c>
      <c r="R201" t="s">
        <v>22</v>
      </c>
      <c r="S201" t="str">
        <f>LEFT(R201,FIND("/",R201)-1)</f>
        <v>music</v>
      </c>
      <c r="T201" t="str">
        <f>RIGHT(R201,LEN(R201)-FIND("/",R201))</f>
        <v>rock</v>
      </c>
      <c r="U201" t="s">
        <v>2039</v>
      </c>
      <c r="V201" t="s">
        <v>2063</v>
      </c>
    </row>
    <row r="202" spans="1:22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>ROUND(E202/D202*100,0)</f>
        <v>2</v>
      </c>
      <c r="G202" s="10" t="s">
        <v>13</v>
      </c>
      <c r="H202">
        <v>1</v>
      </c>
      <c r="I202">
        <f>IF(H202=0,0,ROUND(E202/H202,2))</f>
        <v>2</v>
      </c>
      <c r="J202" t="s">
        <v>14</v>
      </c>
      <c r="K202" t="s">
        <v>15</v>
      </c>
      <c r="L202">
        <v>1269493200</v>
      </c>
      <c r="M202">
        <v>1270443600</v>
      </c>
      <c r="N202" s="4">
        <f>((L202/60)/60/24)+DATE(1970,1,1)</f>
        <v>40262.208333333336</v>
      </c>
      <c r="O202" s="4">
        <f>((M202/60)/60/24)+DATE(1970,1,1)</f>
        <v>40273.208333333336</v>
      </c>
      <c r="P202" t="b">
        <v>0</v>
      </c>
      <c r="Q202" t="b">
        <v>0</v>
      </c>
      <c r="R202" t="s">
        <v>32</v>
      </c>
      <c r="S202" t="str">
        <f>LEFT(R202,FIND("/",R202)-1)</f>
        <v>theater</v>
      </c>
      <c r="T202" t="str">
        <f>RIGHT(R202,LEN(R202)-FIND("/",R202))</f>
        <v>plays</v>
      </c>
      <c r="U202" t="s">
        <v>2043</v>
      </c>
      <c r="V202" t="s">
        <v>2061</v>
      </c>
    </row>
    <row r="203" spans="1:22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>ROUND(E203/D203*100,0)</f>
        <v>681</v>
      </c>
      <c r="G203" s="13" t="s">
        <v>19</v>
      </c>
      <c r="H203">
        <v>157</v>
      </c>
      <c r="I203">
        <f>IF(H203=0,0,ROUND(E203/H203,2))</f>
        <v>91.11</v>
      </c>
      <c r="J203" t="s">
        <v>20</v>
      </c>
      <c r="K203" t="s">
        <v>21</v>
      </c>
      <c r="L203">
        <v>1406264400</v>
      </c>
      <c r="M203">
        <v>1407819600</v>
      </c>
      <c r="N203" s="4">
        <f>((L203/60)/60/24)+DATE(1970,1,1)</f>
        <v>41845.208333333336</v>
      </c>
      <c r="O203" s="4">
        <f>((M203/60)/60/24)+DATE(1970,1,1)</f>
        <v>41863.208333333336</v>
      </c>
      <c r="P203" t="b">
        <v>0</v>
      </c>
      <c r="Q203" t="b">
        <v>0</v>
      </c>
      <c r="R203" t="s">
        <v>27</v>
      </c>
      <c r="S203" t="str">
        <f>LEFT(R203,FIND("/",R203)-1)</f>
        <v>technology</v>
      </c>
      <c r="T203" t="str">
        <f>RIGHT(R203,LEN(R203)-FIND("/",R203))</f>
        <v>web</v>
      </c>
      <c r="U203" t="s">
        <v>2042</v>
      </c>
      <c r="V203" t="s">
        <v>2070</v>
      </c>
    </row>
    <row r="204" spans="1:22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>ROUND(E204/D204*100,0)</f>
        <v>79</v>
      </c>
      <c r="G204" s="9" t="s">
        <v>73</v>
      </c>
      <c r="H204">
        <v>82</v>
      </c>
      <c r="I204">
        <f>IF(H204=0,0,ROUND(E204/H204,2))</f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s="4">
        <f>((L204/60)/60/24)+DATE(1970,1,1)</f>
        <v>40818.208333333336</v>
      </c>
      <c r="O204" s="4">
        <f>((M204/60)/60/24)+DATE(1970,1,1)</f>
        <v>40822.208333333336</v>
      </c>
      <c r="P204" t="b">
        <v>0</v>
      </c>
      <c r="Q204" t="b">
        <v>0</v>
      </c>
      <c r="R204" t="s">
        <v>16</v>
      </c>
      <c r="S204" t="str">
        <f>LEFT(R204,FIND("/",R204)-1)</f>
        <v>food</v>
      </c>
      <c r="T204" t="str">
        <f>RIGHT(R204,LEN(R204)-FIND("/",R204))</f>
        <v>food trucks</v>
      </c>
      <c r="U204" t="s">
        <v>2036</v>
      </c>
      <c r="V204" t="s">
        <v>2054</v>
      </c>
    </row>
    <row r="205" spans="1:22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>ROUND(E205/D205*100,0)</f>
        <v>134</v>
      </c>
      <c r="G205" s="13" t="s">
        <v>19</v>
      </c>
      <c r="H205">
        <v>4498</v>
      </c>
      <c r="I205">
        <f>IF(H205=0,0,ROUND(E205/H205,2))</f>
        <v>43</v>
      </c>
      <c r="J205" t="s">
        <v>25</v>
      </c>
      <c r="K205" t="s">
        <v>26</v>
      </c>
      <c r="L205">
        <v>1484632800</v>
      </c>
      <c r="M205">
        <v>1484805600</v>
      </c>
      <c r="N205" s="4">
        <f>((L205/60)/60/24)+DATE(1970,1,1)</f>
        <v>42752.25</v>
      </c>
      <c r="O205" s="4">
        <f>((M205/60)/60/24)+DATE(1970,1,1)</f>
        <v>42754.25</v>
      </c>
      <c r="P205" t="b">
        <v>0</v>
      </c>
      <c r="Q205" t="b">
        <v>0</v>
      </c>
      <c r="R205" t="s">
        <v>32</v>
      </c>
      <c r="S205" t="str">
        <f>LEFT(R205,FIND("/",R205)-1)</f>
        <v>theater</v>
      </c>
      <c r="T205" t="str">
        <f>RIGHT(R205,LEN(R205)-FIND("/",R205))</f>
        <v>plays</v>
      </c>
      <c r="U205" t="s">
        <v>2043</v>
      </c>
      <c r="V205" t="s">
        <v>2061</v>
      </c>
    </row>
    <row r="206" spans="1:22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>ROUND(E206/D206*100,0)</f>
        <v>3</v>
      </c>
      <c r="G206" s="10" t="s">
        <v>13</v>
      </c>
      <c r="H206">
        <v>40</v>
      </c>
      <c r="I206">
        <f>IF(H206=0,0,ROUND(E206/H206,2))</f>
        <v>63.23</v>
      </c>
      <c r="J206" t="s">
        <v>20</v>
      </c>
      <c r="K206" t="s">
        <v>21</v>
      </c>
      <c r="L206">
        <v>1301806800</v>
      </c>
      <c r="M206">
        <v>1302670800</v>
      </c>
      <c r="N206" s="4">
        <f>((L206/60)/60/24)+DATE(1970,1,1)</f>
        <v>40636.208333333336</v>
      </c>
      <c r="O206" s="4">
        <f>((M206/60)/60/24)+DATE(1970,1,1)</f>
        <v>40646.208333333336</v>
      </c>
      <c r="P206" t="b">
        <v>0</v>
      </c>
      <c r="Q206" t="b">
        <v>0</v>
      </c>
      <c r="R206" t="s">
        <v>158</v>
      </c>
      <c r="S206" t="str">
        <f>LEFT(R206,FIND("/",R206)-1)</f>
        <v>music</v>
      </c>
      <c r="T206" t="str">
        <f>RIGHT(R206,LEN(R206)-FIND("/",R206))</f>
        <v>jazz</v>
      </c>
      <c r="U206" t="s">
        <v>2039</v>
      </c>
      <c r="V206" t="s">
        <v>2056</v>
      </c>
    </row>
    <row r="207" spans="1:22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>ROUND(E207/D207*100,0)</f>
        <v>432</v>
      </c>
      <c r="G207" s="13" t="s">
        <v>19</v>
      </c>
      <c r="H207">
        <v>80</v>
      </c>
      <c r="I207">
        <f>IF(H207=0,0,ROUND(E207/H207,2))</f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s="4">
        <f>((L207/60)/60/24)+DATE(1970,1,1)</f>
        <v>43390.208333333328</v>
      </c>
      <c r="O207" s="4">
        <f>((M207/60)/60/24)+DATE(1970,1,1)</f>
        <v>43402.208333333328</v>
      </c>
      <c r="P207" t="b">
        <v>1</v>
      </c>
      <c r="Q207" t="b">
        <v>0</v>
      </c>
      <c r="R207" t="s">
        <v>32</v>
      </c>
      <c r="S207" t="str">
        <f>LEFT(R207,FIND("/",R207)-1)</f>
        <v>theater</v>
      </c>
      <c r="T207" t="str">
        <f>RIGHT(R207,LEN(R207)-FIND("/",R207))</f>
        <v>plays</v>
      </c>
      <c r="U207" t="s">
        <v>2043</v>
      </c>
      <c r="V207" t="s">
        <v>2061</v>
      </c>
    </row>
    <row r="208" spans="1:22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>ROUND(E208/D208*100,0)</f>
        <v>39</v>
      </c>
      <c r="G208" s="9" t="s">
        <v>73</v>
      </c>
      <c r="H208">
        <v>57</v>
      </c>
      <c r="I208">
        <f>IF(H208=0,0,ROUND(E208/H208,2))</f>
        <v>61.33</v>
      </c>
      <c r="J208" t="s">
        <v>20</v>
      </c>
      <c r="K208" t="s">
        <v>21</v>
      </c>
      <c r="L208">
        <v>1267250400</v>
      </c>
      <c r="M208">
        <v>1268028000</v>
      </c>
      <c r="N208" s="4">
        <f>((L208/60)/60/24)+DATE(1970,1,1)</f>
        <v>40236.25</v>
      </c>
      <c r="O208" s="4">
        <f>((M208/60)/60/24)+DATE(1970,1,1)</f>
        <v>40245.25</v>
      </c>
      <c r="P208" t="b">
        <v>0</v>
      </c>
      <c r="Q208" t="b">
        <v>0</v>
      </c>
      <c r="R208" t="s">
        <v>118</v>
      </c>
      <c r="S208" t="str">
        <f>LEFT(R208,FIND("/",R208)-1)</f>
        <v>publishing</v>
      </c>
      <c r="T208" t="str">
        <f>RIGHT(R208,LEN(R208)-FIND("/",R208))</f>
        <v>fiction</v>
      </c>
      <c r="U208" t="s">
        <v>2041</v>
      </c>
      <c r="V208" t="s">
        <v>2053</v>
      </c>
    </row>
    <row r="209" spans="1:22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>ROUND(E209/D209*100,0)</f>
        <v>426</v>
      </c>
      <c r="G209" s="13" t="s">
        <v>19</v>
      </c>
      <c r="H209">
        <v>43</v>
      </c>
      <c r="I209">
        <f>IF(H209=0,0,ROUND(E209/H209,2))</f>
        <v>99</v>
      </c>
      <c r="J209" t="s">
        <v>20</v>
      </c>
      <c r="K209" t="s">
        <v>21</v>
      </c>
      <c r="L209">
        <v>1535432400</v>
      </c>
      <c r="M209">
        <v>1537160400</v>
      </c>
      <c r="N209" s="4">
        <f>((L209/60)/60/24)+DATE(1970,1,1)</f>
        <v>43340.208333333328</v>
      </c>
      <c r="O209" s="4">
        <f>((M209/60)/60/24)+DATE(1970,1,1)</f>
        <v>43360.208333333328</v>
      </c>
      <c r="P209" t="b">
        <v>0</v>
      </c>
      <c r="Q209" t="b">
        <v>1</v>
      </c>
      <c r="R209" t="s">
        <v>22</v>
      </c>
      <c r="S209" t="str">
        <f>LEFT(R209,FIND("/",R209)-1)</f>
        <v>music</v>
      </c>
      <c r="T209" t="str">
        <f>RIGHT(R209,LEN(R209)-FIND("/",R209))</f>
        <v>rock</v>
      </c>
      <c r="U209" t="s">
        <v>2039</v>
      </c>
      <c r="V209" t="s">
        <v>2063</v>
      </c>
    </row>
    <row r="210" spans="1:22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>ROUND(E210/D210*100,0)</f>
        <v>101</v>
      </c>
      <c r="G210" s="13" t="s">
        <v>19</v>
      </c>
      <c r="H210">
        <v>2053</v>
      </c>
      <c r="I210">
        <f>IF(H210=0,0,ROUND(E210/H210,2))</f>
        <v>96.98</v>
      </c>
      <c r="J210" t="s">
        <v>20</v>
      </c>
      <c r="K210" t="s">
        <v>21</v>
      </c>
      <c r="L210">
        <v>1510207200</v>
      </c>
      <c r="M210">
        <v>1512280800</v>
      </c>
      <c r="N210" s="4">
        <f>((L210/60)/60/24)+DATE(1970,1,1)</f>
        <v>43048.25</v>
      </c>
      <c r="O210" s="4">
        <f>((M210/60)/60/24)+DATE(1970,1,1)</f>
        <v>43072.25</v>
      </c>
      <c r="P210" t="b">
        <v>0</v>
      </c>
      <c r="Q210" t="b">
        <v>0</v>
      </c>
      <c r="R210" t="s">
        <v>41</v>
      </c>
      <c r="S210" t="str">
        <f>LEFT(R210,FIND("/",R210)-1)</f>
        <v>film &amp; video</v>
      </c>
      <c r="T210" t="str">
        <f>RIGHT(R210,LEN(R210)-FIND("/",R210))</f>
        <v>documentary</v>
      </c>
      <c r="U210" t="s">
        <v>2035</v>
      </c>
      <c r="V210" t="s">
        <v>2050</v>
      </c>
    </row>
    <row r="211" spans="1:22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>ROUND(E211/D211*100,0)</f>
        <v>21</v>
      </c>
      <c r="G211" s="11" t="s">
        <v>46</v>
      </c>
      <c r="H211">
        <v>808</v>
      </c>
      <c r="I211">
        <f>IF(H211=0,0,ROUND(E211/H211,2))</f>
        <v>51</v>
      </c>
      <c r="J211" t="s">
        <v>25</v>
      </c>
      <c r="K211" t="s">
        <v>26</v>
      </c>
      <c r="L211">
        <v>1462510800</v>
      </c>
      <c r="M211">
        <v>1463115600</v>
      </c>
      <c r="N211" s="4">
        <f>((L211/60)/60/24)+DATE(1970,1,1)</f>
        <v>42496.208333333328</v>
      </c>
      <c r="O211" s="4">
        <f>((M211/60)/60/24)+DATE(1970,1,1)</f>
        <v>42503.208333333328</v>
      </c>
      <c r="P211" t="b">
        <v>0</v>
      </c>
      <c r="Q211" t="b">
        <v>0</v>
      </c>
      <c r="R211" t="s">
        <v>41</v>
      </c>
      <c r="S211" t="str">
        <f>LEFT(R211,FIND("/",R211)-1)</f>
        <v>film &amp; video</v>
      </c>
      <c r="T211" t="str">
        <f>RIGHT(R211,LEN(R211)-FIND("/",R211))</f>
        <v>documentary</v>
      </c>
      <c r="U211" t="s">
        <v>2035</v>
      </c>
      <c r="V211" t="s">
        <v>2050</v>
      </c>
    </row>
    <row r="212" spans="1:22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>ROUND(E212/D212*100,0)</f>
        <v>67</v>
      </c>
      <c r="G212" s="10" t="s">
        <v>13</v>
      </c>
      <c r="H212">
        <v>226</v>
      </c>
      <c r="I212">
        <f>IF(H212=0,0,ROUND(E212/H212,2))</f>
        <v>28.04</v>
      </c>
      <c r="J212" t="s">
        <v>35</v>
      </c>
      <c r="K212" t="s">
        <v>36</v>
      </c>
      <c r="L212">
        <v>1488520800</v>
      </c>
      <c r="M212">
        <v>1490850000</v>
      </c>
      <c r="N212" s="4">
        <f>((L212/60)/60/24)+DATE(1970,1,1)</f>
        <v>42797.25</v>
      </c>
      <c r="O212" s="4">
        <f>((M212/60)/60/24)+DATE(1970,1,1)</f>
        <v>42824.208333333328</v>
      </c>
      <c r="P212" t="b">
        <v>0</v>
      </c>
      <c r="Q212" t="b">
        <v>0</v>
      </c>
      <c r="R212" t="s">
        <v>473</v>
      </c>
      <c r="S212" t="str">
        <f>LEFT(R212,FIND("/",R212)-1)</f>
        <v>film &amp; video</v>
      </c>
      <c r="T212" t="str">
        <f>RIGHT(R212,LEN(R212)-FIND("/",R212))</f>
        <v>science fiction</v>
      </c>
      <c r="U212" t="s">
        <v>2035</v>
      </c>
      <c r="V212" t="s">
        <v>2064</v>
      </c>
    </row>
    <row r="213" spans="1:22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>ROUND(E213/D213*100,0)</f>
        <v>95</v>
      </c>
      <c r="G213" s="10" t="s">
        <v>13</v>
      </c>
      <c r="H213">
        <v>1625</v>
      </c>
      <c r="I213">
        <f>IF(H213=0,0,ROUND(E213/H213,2))</f>
        <v>60.98</v>
      </c>
      <c r="J213" t="s">
        <v>20</v>
      </c>
      <c r="K213" t="s">
        <v>21</v>
      </c>
      <c r="L213">
        <v>1377579600</v>
      </c>
      <c r="M213">
        <v>1379653200</v>
      </c>
      <c r="N213" s="4">
        <f>((L213/60)/60/24)+DATE(1970,1,1)</f>
        <v>41513.208333333336</v>
      </c>
      <c r="O213" s="4">
        <f>((M213/60)/60/24)+DATE(1970,1,1)</f>
        <v>41537.208333333336</v>
      </c>
      <c r="P213" t="b">
        <v>0</v>
      </c>
      <c r="Q213" t="b">
        <v>0</v>
      </c>
      <c r="R213" t="s">
        <v>32</v>
      </c>
      <c r="S213" t="str">
        <f>LEFT(R213,FIND("/",R213)-1)</f>
        <v>theater</v>
      </c>
      <c r="T213" t="str">
        <f>RIGHT(R213,LEN(R213)-FIND("/",R213))</f>
        <v>plays</v>
      </c>
      <c r="U213" t="s">
        <v>2043</v>
      </c>
      <c r="V213" t="s">
        <v>2061</v>
      </c>
    </row>
    <row r="214" spans="1:22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>ROUND(E214/D214*100,0)</f>
        <v>152</v>
      </c>
      <c r="G214" s="13" t="s">
        <v>19</v>
      </c>
      <c r="H214">
        <v>168</v>
      </c>
      <c r="I214">
        <f>IF(H214=0,0,ROUND(E214/H214,2))</f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s="4">
        <f>((L214/60)/60/24)+DATE(1970,1,1)</f>
        <v>43814.25</v>
      </c>
      <c r="O214" s="4">
        <f>((M214/60)/60/24)+DATE(1970,1,1)</f>
        <v>43860.25</v>
      </c>
      <c r="P214" t="b">
        <v>0</v>
      </c>
      <c r="Q214" t="b">
        <v>0</v>
      </c>
      <c r="R214" t="s">
        <v>32</v>
      </c>
      <c r="S214" t="str">
        <f>LEFT(R214,FIND("/",R214)-1)</f>
        <v>theater</v>
      </c>
      <c r="T214" t="str">
        <f>RIGHT(R214,LEN(R214)-FIND("/",R214))</f>
        <v>plays</v>
      </c>
      <c r="U214" t="s">
        <v>2043</v>
      </c>
      <c r="V214" t="s">
        <v>2061</v>
      </c>
    </row>
    <row r="215" spans="1:22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>ROUND(E215/D215*100,0)</f>
        <v>195</v>
      </c>
      <c r="G215" s="13" t="s">
        <v>19</v>
      </c>
      <c r="H215">
        <v>4289</v>
      </c>
      <c r="I215">
        <f>IF(H215=0,0,ROUND(E215/H215,2))</f>
        <v>40</v>
      </c>
      <c r="J215" t="s">
        <v>20</v>
      </c>
      <c r="K215" t="s">
        <v>21</v>
      </c>
      <c r="L215">
        <v>1289019600</v>
      </c>
      <c r="M215">
        <v>1289714400</v>
      </c>
      <c r="N215" s="4">
        <f>((L215/60)/60/24)+DATE(1970,1,1)</f>
        <v>40488.208333333336</v>
      </c>
      <c r="O215" s="4">
        <f>((M215/60)/60/24)+DATE(1970,1,1)</f>
        <v>40496.25</v>
      </c>
      <c r="P215" t="b">
        <v>0</v>
      </c>
      <c r="Q215" t="b">
        <v>1</v>
      </c>
      <c r="R215" t="s">
        <v>59</v>
      </c>
      <c r="S215" t="str">
        <f>LEFT(R215,FIND("/",R215)-1)</f>
        <v>music</v>
      </c>
      <c r="T215" t="str">
        <f>RIGHT(R215,LEN(R215)-FIND("/",R215))</f>
        <v>indie rock</v>
      </c>
      <c r="U215" t="s">
        <v>2039</v>
      </c>
      <c r="V215" t="s">
        <v>2055</v>
      </c>
    </row>
    <row r="216" spans="1:22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>ROUND(E216/D216*100,0)</f>
        <v>1023</v>
      </c>
      <c r="G216" s="13" t="s">
        <v>19</v>
      </c>
      <c r="H216">
        <v>165</v>
      </c>
      <c r="I216">
        <f>IF(H216=0,0,ROUND(E216/H216,2))</f>
        <v>86.81</v>
      </c>
      <c r="J216" t="s">
        <v>20</v>
      </c>
      <c r="K216" t="s">
        <v>21</v>
      </c>
      <c r="L216">
        <v>1282194000</v>
      </c>
      <c r="M216">
        <v>1282712400</v>
      </c>
      <c r="N216" s="4">
        <f>((L216/60)/60/24)+DATE(1970,1,1)</f>
        <v>40409.208333333336</v>
      </c>
      <c r="O216" s="4">
        <f>((M216/60)/60/24)+DATE(1970,1,1)</f>
        <v>40415.208333333336</v>
      </c>
      <c r="P216" t="b">
        <v>0</v>
      </c>
      <c r="Q216" t="b">
        <v>0</v>
      </c>
      <c r="R216" t="s">
        <v>22</v>
      </c>
      <c r="S216" t="str">
        <f>LEFT(R216,FIND("/",R216)-1)</f>
        <v>music</v>
      </c>
      <c r="T216" t="str">
        <f>RIGHT(R216,LEN(R216)-FIND("/",R216))</f>
        <v>rock</v>
      </c>
      <c r="U216" t="s">
        <v>2039</v>
      </c>
      <c r="V216" t="s">
        <v>2063</v>
      </c>
    </row>
    <row r="217" spans="1:22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>ROUND(E217/D217*100,0)</f>
        <v>4</v>
      </c>
      <c r="G217" s="10" t="s">
        <v>13</v>
      </c>
      <c r="H217">
        <v>143</v>
      </c>
      <c r="I217">
        <f>IF(H217=0,0,ROUND(E217/H217,2))</f>
        <v>42.13</v>
      </c>
      <c r="J217" t="s">
        <v>20</v>
      </c>
      <c r="K217" t="s">
        <v>21</v>
      </c>
      <c r="L217">
        <v>1550037600</v>
      </c>
      <c r="M217">
        <v>1550210400</v>
      </c>
      <c r="N217" s="4">
        <f>((L217/60)/60/24)+DATE(1970,1,1)</f>
        <v>43509.25</v>
      </c>
      <c r="O217" s="4">
        <f>((M217/60)/60/24)+DATE(1970,1,1)</f>
        <v>43511.25</v>
      </c>
      <c r="P217" t="b">
        <v>0</v>
      </c>
      <c r="Q217" t="b">
        <v>0</v>
      </c>
      <c r="R217" t="s">
        <v>32</v>
      </c>
      <c r="S217" t="str">
        <f>LEFT(R217,FIND("/",R217)-1)</f>
        <v>theater</v>
      </c>
      <c r="T217" t="str">
        <f>RIGHT(R217,LEN(R217)-FIND("/",R217))</f>
        <v>plays</v>
      </c>
      <c r="U217" t="s">
        <v>2043</v>
      </c>
      <c r="V217" t="s">
        <v>2061</v>
      </c>
    </row>
    <row r="218" spans="1:22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>ROUND(E218/D218*100,0)</f>
        <v>155</v>
      </c>
      <c r="G218" s="13" t="s">
        <v>19</v>
      </c>
      <c r="H218">
        <v>1815</v>
      </c>
      <c r="I218">
        <f>IF(H218=0,0,ROUND(E218/H218,2))</f>
        <v>103.98</v>
      </c>
      <c r="J218" t="s">
        <v>20</v>
      </c>
      <c r="K218" t="s">
        <v>21</v>
      </c>
      <c r="L218">
        <v>1321941600</v>
      </c>
      <c r="M218">
        <v>1322114400</v>
      </c>
      <c r="N218" s="4">
        <f>((L218/60)/60/24)+DATE(1970,1,1)</f>
        <v>40869.25</v>
      </c>
      <c r="O218" s="4">
        <f>((M218/60)/60/24)+DATE(1970,1,1)</f>
        <v>40871.25</v>
      </c>
      <c r="P218" t="b">
        <v>0</v>
      </c>
      <c r="Q218" t="b">
        <v>0</v>
      </c>
      <c r="R218" t="s">
        <v>32</v>
      </c>
      <c r="S218" t="str">
        <f>LEFT(R218,FIND("/",R218)-1)</f>
        <v>theater</v>
      </c>
      <c r="T218" t="str">
        <f>RIGHT(R218,LEN(R218)-FIND("/",R218))</f>
        <v>plays</v>
      </c>
      <c r="U218" t="s">
        <v>2043</v>
      </c>
      <c r="V218" t="s">
        <v>2061</v>
      </c>
    </row>
    <row r="219" spans="1:22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>ROUND(E219/D219*100,0)</f>
        <v>45</v>
      </c>
      <c r="G219" s="10" t="s">
        <v>13</v>
      </c>
      <c r="H219">
        <v>934</v>
      </c>
      <c r="I219">
        <f>IF(H219=0,0,ROUND(E219/H219,2))</f>
        <v>62</v>
      </c>
      <c r="J219" t="s">
        <v>20</v>
      </c>
      <c r="K219" t="s">
        <v>21</v>
      </c>
      <c r="L219">
        <v>1556427600</v>
      </c>
      <c r="M219">
        <v>1557205200</v>
      </c>
      <c r="N219" s="4">
        <f>((L219/60)/60/24)+DATE(1970,1,1)</f>
        <v>43583.208333333328</v>
      </c>
      <c r="O219" s="4">
        <f>((M219/60)/60/24)+DATE(1970,1,1)</f>
        <v>43592.208333333328</v>
      </c>
      <c r="P219" t="b">
        <v>0</v>
      </c>
      <c r="Q219" t="b">
        <v>0</v>
      </c>
      <c r="R219" t="s">
        <v>473</v>
      </c>
      <c r="S219" t="str">
        <f>LEFT(R219,FIND("/",R219)-1)</f>
        <v>film &amp; video</v>
      </c>
      <c r="T219" t="str">
        <f>RIGHT(R219,LEN(R219)-FIND("/",R219))</f>
        <v>science fiction</v>
      </c>
      <c r="U219" t="s">
        <v>2035</v>
      </c>
      <c r="V219" t="s">
        <v>2064</v>
      </c>
    </row>
    <row r="220" spans="1:22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>ROUND(E220/D220*100,0)</f>
        <v>216</v>
      </c>
      <c r="G220" s="13" t="s">
        <v>19</v>
      </c>
      <c r="H220">
        <v>397</v>
      </c>
      <c r="I220">
        <f>IF(H220=0,0,ROUND(E220/H220,2))</f>
        <v>31.01</v>
      </c>
      <c r="J220" t="s">
        <v>39</v>
      </c>
      <c r="K220" t="s">
        <v>40</v>
      </c>
      <c r="L220">
        <v>1320991200</v>
      </c>
      <c r="M220">
        <v>1323928800</v>
      </c>
      <c r="N220" s="4">
        <f>((L220/60)/60/24)+DATE(1970,1,1)</f>
        <v>40858.25</v>
      </c>
      <c r="O220" s="4">
        <f>((M220/60)/60/24)+DATE(1970,1,1)</f>
        <v>40892.25</v>
      </c>
      <c r="P220" t="b">
        <v>0</v>
      </c>
      <c r="Q220" t="b">
        <v>1</v>
      </c>
      <c r="R220" t="s">
        <v>99</v>
      </c>
      <c r="S220" t="str">
        <f>LEFT(R220,FIND("/",R220)-1)</f>
        <v>film &amp; video</v>
      </c>
      <c r="T220" t="str">
        <f>RIGHT(R220,LEN(R220)-FIND("/",R220))</f>
        <v>shorts</v>
      </c>
      <c r="U220" t="s">
        <v>2035</v>
      </c>
      <c r="V220" t="s">
        <v>2065</v>
      </c>
    </row>
    <row r="221" spans="1:22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>ROUND(E221/D221*100,0)</f>
        <v>332</v>
      </c>
      <c r="G221" s="13" t="s">
        <v>19</v>
      </c>
      <c r="H221">
        <v>1539</v>
      </c>
      <c r="I221">
        <f>IF(H221=0,0,ROUND(E221/H221,2))</f>
        <v>89.99</v>
      </c>
      <c r="J221" t="s">
        <v>20</v>
      </c>
      <c r="K221" t="s">
        <v>21</v>
      </c>
      <c r="L221">
        <v>1345093200</v>
      </c>
      <c r="M221">
        <v>1346130000</v>
      </c>
      <c r="N221" s="4">
        <f>((L221/60)/60/24)+DATE(1970,1,1)</f>
        <v>41137.208333333336</v>
      </c>
      <c r="O221" s="4">
        <f>((M221/60)/60/24)+DATE(1970,1,1)</f>
        <v>41149.208333333336</v>
      </c>
      <c r="P221" t="b">
        <v>0</v>
      </c>
      <c r="Q221" t="b">
        <v>0</v>
      </c>
      <c r="R221" t="s">
        <v>70</v>
      </c>
      <c r="S221" t="str">
        <f>LEFT(R221,FIND("/",R221)-1)</f>
        <v>film &amp; video</v>
      </c>
      <c r="T221" t="str">
        <f>RIGHT(R221,LEN(R221)-FIND("/",R221))</f>
        <v>animation</v>
      </c>
      <c r="U221" t="s">
        <v>2035</v>
      </c>
      <c r="V221" t="s">
        <v>2048</v>
      </c>
    </row>
    <row r="222" spans="1:22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>ROUND(E222/D222*100,0)</f>
        <v>8</v>
      </c>
      <c r="G222" s="10" t="s">
        <v>13</v>
      </c>
      <c r="H222">
        <v>17</v>
      </c>
      <c r="I222">
        <f>IF(H222=0,0,ROUND(E222/H222,2))</f>
        <v>39.24</v>
      </c>
      <c r="J222" t="s">
        <v>20</v>
      </c>
      <c r="K222" t="s">
        <v>21</v>
      </c>
      <c r="L222">
        <v>1309496400</v>
      </c>
      <c r="M222">
        <v>1311051600</v>
      </c>
      <c r="N222" s="4">
        <f>((L222/60)/60/24)+DATE(1970,1,1)</f>
        <v>40725.208333333336</v>
      </c>
      <c r="O222" s="4">
        <f>((M222/60)/60/24)+DATE(1970,1,1)</f>
        <v>40743.208333333336</v>
      </c>
      <c r="P222" t="b">
        <v>1</v>
      </c>
      <c r="Q222" t="b">
        <v>0</v>
      </c>
      <c r="R222" t="s">
        <v>32</v>
      </c>
      <c r="S222" t="str">
        <f>LEFT(R222,FIND("/",R222)-1)</f>
        <v>theater</v>
      </c>
      <c r="T222" t="str">
        <f>RIGHT(R222,LEN(R222)-FIND("/",R222))</f>
        <v>plays</v>
      </c>
      <c r="U222" t="s">
        <v>2043</v>
      </c>
      <c r="V222" t="s">
        <v>2061</v>
      </c>
    </row>
    <row r="223" spans="1:22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>ROUND(E223/D223*100,0)</f>
        <v>99</v>
      </c>
      <c r="G223" s="10" t="s">
        <v>13</v>
      </c>
      <c r="H223">
        <v>2179</v>
      </c>
      <c r="I223">
        <f>IF(H223=0,0,ROUND(E223/H223,2))</f>
        <v>54.99</v>
      </c>
      <c r="J223" t="s">
        <v>20</v>
      </c>
      <c r="K223" t="s">
        <v>21</v>
      </c>
      <c r="L223">
        <v>1340254800</v>
      </c>
      <c r="M223">
        <v>1340427600</v>
      </c>
      <c r="N223" s="4">
        <f>((L223/60)/60/24)+DATE(1970,1,1)</f>
        <v>41081.208333333336</v>
      </c>
      <c r="O223" s="4">
        <f>((M223/60)/60/24)+DATE(1970,1,1)</f>
        <v>41083.208333333336</v>
      </c>
      <c r="P223" t="b">
        <v>1</v>
      </c>
      <c r="Q223" t="b">
        <v>0</v>
      </c>
      <c r="R223" t="s">
        <v>16</v>
      </c>
      <c r="S223" t="str">
        <f>LEFT(R223,FIND("/",R223)-1)</f>
        <v>food</v>
      </c>
      <c r="T223" t="str">
        <f>RIGHT(R223,LEN(R223)-FIND("/",R223))</f>
        <v>food trucks</v>
      </c>
      <c r="U223" t="s">
        <v>2036</v>
      </c>
      <c r="V223" t="s">
        <v>2054</v>
      </c>
    </row>
    <row r="224" spans="1:22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>ROUND(E224/D224*100,0)</f>
        <v>138</v>
      </c>
      <c r="G224" s="13" t="s">
        <v>19</v>
      </c>
      <c r="H224">
        <v>138</v>
      </c>
      <c r="I224">
        <f>IF(H224=0,0,ROUND(E224/H224,2))</f>
        <v>47.99</v>
      </c>
      <c r="J224" t="s">
        <v>20</v>
      </c>
      <c r="K224" t="s">
        <v>21</v>
      </c>
      <c r="L224">
        <v>1412226000</v>
      </c>
      <c r="M224">
        <v>1412312400</v>
      </c>
      <c r="N224" s="4">
        <f>((L224/60)/60/24)+DATE(1970,1,1)</f>
        <v>41914.208333333336</v>
      </c>
      <c r="O224" s="4">
        <f>((M224/60)/60/24)+DATE(1970,1,1)</f>
        <v>41915.208333333336</v>
      </c>
      <c r="P224" t="b">
        <v>0</v>
      </c>
      <c r="Q224" t="b">
        <v>0</v>
      </c>
      <c r="R224" t="s">
        <v>121</v>
      </c>
      <c r="S224" t="str">
        <f>LEFT(R224,FIND("/",R224)-1)</f>
        <v>photography</v>
      </c>
      <c r="T224" t="str">
        <f>RIGHT(R224,LEN(R224)-FIND("/",R224))</f>
        <v>photography books</v>
      </c>
      <c r="U224" t="s">
        <v>2040</v>
      </c>
      <c r="V224" t="s">
        <v>2060</v>
      </c>
    </row>
    <row r="225" spans="1:22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>ROUND(E225/D225*100,0)</f>
        <v>94</v>
      </c>
      <c r="G225" s="10" t="s">
        <v>13</v>
      </c>
      <c r="H225">
        <v>931</v>
      </c>
      <c r="I225">
        <f>IF(H225=0,0,ROUND(E225/H225,2))</f>
        <v>87.97</v>
      </c>
      <c r="J225" t="s">
        <v>20</v>
      </c>
      <c r="K225" t="s">
        <v>21</v>
      </c>
      <c r="L225">
        <v>1458104400</v>
      </c>
      <c r="M225">
        <v>1459314000</v>
      </c>
      <c r="N225" s="4">
        <f>((L225/60)/60/24)+DATE(1970,1,1)</f>
        <v>42445.208333333328</v>
      </c>
      <c r="O225" s="4">
        <f>((M225/60)/60/24)+DATE(1970,1,1)</f>
        <v>42459.208333333328</v>
      </c>
      <c r="P225" t="b">
        <v>0</v>
      </c>
      <c r="Q225" t="b">
        <v>0</v>
      </c>
      <c r="R225" t="s">
        <v>32</v>
      </c>
      <c r="S225" t="str">
        <f>LEFT(R225,FIND("/",R225)-1)</f>
        <v>theater</v>
      </c>
      <c r="T225" t="str">
        <f>RIGHT(R225,LEN(R225)-FIND("/",R225))</f>
        <v>plays</v>
      </c>
      <c r="U225" t="s">
        <v>2043</v>
      </c>
      <c r="V225" t="s">
        <v>2061</v>
      </c>
    </row>
    <row r="226" spans="1:22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>ROUND(E226/D226*100,0)</f>
        <v>404</v>
      </c>
      <c r="G226" s="13" t="s">
        <v>19</v>
      </c>
      <c r="H226">
        <v>3594</v>
      </c>
      <c r="I226">
        <f>IF(H226=0,0,ROUND(E226/H226,2))</f>
        <v>52</v>
      </c>
      <c r="J226" t="s">
        <v>20</v>
      </c>
      <c r="K226" t="s">
        <v>21</v>
      </c>
      <c r="L226">
        <v>1411534800</v>
      </c>
      <c r="M226">
        <v>1415426400</v>
      </c>
      <c r="N226" s="4">
        <f>((L226/60)/60/24)+DATE(1970,1,1)</f>
        <v>41906.208333333336</v>
      </c>
      <c r="O226" s="4">
        <f>((M226/60)/60/24)+DATE(1970,1,1)</f>
        <v>41951.25</v>
      </c>
      <c r="P226" t="b">
        <v>0</v>
      </c>
      <c r="Q226" t="b">
        <v>0</v>
      </c>
      <c r="R226" t="s">
        <v>473</v>
      </c>
      <c r="S226" t="str">
        <f>LEFT(R226,FIND("/",R226)-1)</f>
        <v>film &amp; video</v>
      </c>
      <c r="T226" t="str">
        <f>RIGHT(R226,LEN(R226)-FIND("/",R226))</f>
        <v>science fiction</v>
      </c>
      <c r="U226" t="s">
        <v>2035</v>
      </c>
      <c r="V226" t="s">
        <v>2064</v>
      </c>
    </row>
    <row r="227" spans="1:22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>ROUND(E227/D227*100,0)</f>
        <v>260</v>
      </c>
      <c r="G227" s="13" t="s">
        <v>19</v>
      </c>
      <c r="H227">
        <v>5880</v>
      </c>
      <c r="I227">
        <f>IF(H227=0,0,ROUND(E227/H227,2))</f>
        <v>30</v>
      </c>
      <c r="J227" t="s">
        <v>20</v>
      </c>
      <c r="K227" t="s">
        <v>21</v>
      </c>
      <c r="L227">
        <v>1399093200</v>
      </c>
      <c r="M227">
        <v>1399093200</v>
      </c>
      <c r="N227" s="4">
        <f>((L227/60)/60/24)+DATE(1970,1,1)</f>
        <v>41762.208333333336</v>
      </c>
      <c r="O227" s="4">
        <f>((M227/60)/60/24)+DATE(1970,1,1)</f>
        <v>41762.208333333336</v>
      </c>
      <c r="P227" t="b">
        <v>1</v>
      </c>
      <c r="Q227" t="b">
        <v>0</v>
      </c>
      <c r="R227" t="s">
        <v>22</v>
      </c>
      <c r="S227" t="str">
        <f>LEFT(R227,FIND("/",R227)-1)</f>
        <v>music</v>
      </c>
      <c r="T227" t="str">
        <f>RIGHT(R227,LEN(R227)-FIND("/",R227))</f>
        <v>rock</v>
      </c>
      <c r="U227" t="s">
        <v>2039</v>
      </c>
      <c r="V227" t="s">
        <v>2063</v>
      </c>
    </row>
    <row r="228" spans="1:22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>ROUND(E228/D228*100,0)</f>
        <v>367</v>
      </c>
      <c r="G228" s="13" t="s">
        <v>19</v>
      </c>
      <c r="H228">
        <v>112</v>
      </c>
      <c r="I228">
        <f>IF(H228=0,0,ROUND(E228/H228,2))</f>
        <v>98.21</v>
      </c>
      <c r="J228" t="s">
        <v>20</v>
      </c>
      <c r="K228" t="s">
        <v>21</v>
      </c>
      <c r="L228">
        <v>1270702800</v>
      </c>
      <c r="M228">
        <v>1273899600</v>
      </c>
      <c r="N228" s="4">
        <f>((L228/60)/60/24)+DATE(1970,1,1)</f>
        <v>40276.208333333336</v>
      </c>
      <c r="O228" s="4">
        <f>((M228/60)/60/24)+DATE(1970,1,1)</f>
        <v>40313.208333333336</v>
      </c>
      <c r="P228" t="b">
        <v>0</v>
      </c>
      <c r="Q228" t="b">
        <v>0</v>
      </c>
      <c r="R228" t="s">
        <v>121</v>
      </c>
      <c r="S228" t="str">
        <f>LEFT(R228,FIND("/",R228)-1)</f>
        <v>photography</v>
      </c>
      <c r="T228" t="str">
        <f>RIGHT(R228,LEN(R228)-FIND("/",R228))</f>
        <v>photography books</v>
      </c>
      <c r="U228" t="s">
        <v>2040</v>
      </c>
      <c r="V228" t="s">
        <v>2060</v>
      </c>
    </row>
    <row r="229" spans="1:22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>ROUND(E229/D229*100,0)</f>
        <v>169</v>
      </c>
      <c r="G229" s="13" t="s">
        <v>19</v>
      </c>
      <c r="H229">
        <v>943</v>
      </c>
      <c r="I229">
        <f>IF(H229=0,0,ROUND(E229/H229,2))</f>
        <v>108.96</v>
      </c>
      <c r="J229" t="s">
        <v>20</v>
      </c>
      <c r="K229" t="s">
        <v>21</v>
      </c>
      <c r="L229">
        <v>1431666000</v>
      </c>
      <c r="M229">
        <v>1432184400</v>
      </c>
      <c r="N229" s="4">
        <f>((L229/60)/60/24)+DATE(1970,1,1)</f>
        <v>42139.208333333328</v>
      </c>
      <c r="O229" s="4">
        <f>((M229/60)/60/24)+DATE(1970,1,1)</f>
        <v>42145.208333333328</v>
      </c>
      <c r="P229" t="b">
        <v>0</v>
      </c>
      <c r="Q229" t="b">
        <v>0</v>
      </c>
      <c r="R229" t="s">
        <v>291</v>
      </c>
      <c r="S229" t="str">
        <f>LEFT(R229,FIND("/",R229)-1)</f>
        <v>games</v>
      </c>
      <c r="T229" t="str">
        <f>RIGHT(R229,LEN(R229)-FIND("/",R229))</f>
        <v>mobile games</v>
      </c>
      <c r="U229" t="s">
        <v>2037</v>
      </c>
      <c r="V229" t="s">
        <v>2058</v>
      </c>
    </row>
    <row r="230" spans="1:22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>ROUND(E230/D230*100,0)</f>
        <v>120</v>
      </c>
      <c r="G230" s="13" t="s">
        <v>19</v>
      </c>
      <c r="H230">
        <v>2468</v>
      </c>
      <c r="I230">
        <f>IF(H230=0,0,ROUND(E230/H230,2))</f>
        <v>67</v>
      </c>
      <c r="J230" t="s">
        <v>20</v>
      </c>
      <c r="K230" t="s">
        <v>21</v>
      </c>
      <c r="L230">
        <v>1472619600</v>
      </c>
      <c r="M230">
        <v>1474779600</v>
      </c>
      <c r="N230" s="4">
        <f>((L230/60)/60/24)+DATE(1970,1,1)</f>
        <v>42613.208333333328</v>
      </c>
      <c r="O230" s="4">
        <f>((M230/60)/60/24)+DATE(1970,1,1)</f>
        <v>42638.208333333328</v>
      </c>
      <c r="P230" t="b">
        <v>0</v>
      </c>
      <c r="Q230" t="b">
        <v>0</v>
      </c>
      <c r="R230" t="s">
        <v>70</v>
      </c>
      <c r="S230" t="str">
        <f>LEFT(R230,FIND("/",R230)-1)</f>
        <v>film &amp; video</v>
      </c>
      <c r="T230" t="str">
        <f>RIGHT(R230,LEN(R230)-FIND("/",R230))</f>
        <v>animation</v>
      </c>
      <c r="U230" t="s">
        <v>2035</v>
      </c>
      <c r="V230" t="s">
        <v>2048</v>
      </c>
    </row>
    <row r="231" spans="1:22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>ROUND(E231/D231*100,0)</f>
        <v>194</v>
      </c>
      <c r="G231" s="13" t="s">
        <v>19</v>
      </c>
      <c r="H231">
        <v>2551</v>
      </c>
      <c r="I231">
        <f>IF(H231=0,0,ROUND(E231/H231,2))</f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s="4">
        <f>((L231/60)/60/24)+DATE(1970,1,1)</f>
        <v>42887.208333333328</v>
      </c>
      <c r="O231" s="4">
        <f>((M231/60)/60/24)+DATE(1970,1,1)</f>
        <v>42935.208333333328</v>
      </c>
      <c r="P231" t="b">
        <v>0</v>
      </c>
      <c r="Q231" t="b">
        <v>1</v>
      </c>
      <c r="R231" t="s">
        <v>291</v>
      </c>
      <c r="S231" t="str">
        <f>LEFT(R231,FIND("/",R231)-1)</f>
        <v>games</v>
      </c>
      <c r="T231" t="str">
        <f>RIGHT(R231,LEN(R231)-FIND("/",R231))</f>
        <v>mobile games</v>
      </c>
      <c r="U231" t="s">
        <v>2037</v>
      </c>
      <c r="V231" t="s">
        <v>2058</v>
      </c>
    </row>
    <row r="232" spans="1:22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>ROUND(E232/D232*100,0)</f>
        <v>420</v>
      </c>
      <c r="G232" s="13" t="s">
        <v>19</v>
      </c>
      <c r="H232">
        <v>101</v>
      </c>
      <c r="I232">
        <f>IF(H232=0,0,ROUND(E232/H232,2))</f>
        <v>99.84</v>
      </c>
      <c r="J232" t="s">
        <v>20</v>
      </c>
      <c r="K232" t="s">
        <v>21</v>
      </c>
      <c r="L232">
        <v>1575612000</v>
      </c>
      <c r="M232">
        <v>1575612000</v>
      </c>
      <c r="N232" s="4">
        <f>((L232/60)/60/24)+DATE(1970,1,1)</f>
        <v>43805.25</v>
      </c>
      <c r="O232" s="4">
        <f>((M232/60)/60/24)+DATE(1970,1,1)</f>
        <v>43805.25</v>
      </c>
      <c r="P232" t="b">
        <v>0</v>
      </c>
      <c r="Q232" t="b">
        <v>0</v>
      </c>
      <c r="R232" t="s">
        <v>88</v>
      </c>
      <c r="S232" t="str">
        <f>LEFT(R232,FIND("/",R232)-1)</f>
        <v>games</v>
      </c>
      <c r="T232" t="str">
        <f>RIGHT(R232,LEN(R232)-FIND("/",R232))</f>
        <v>video games</v>
      </c>
      <c r="U232" t="s">
        <v>2037</v>
      </c>
      <c r="V232" t="s">
        <v>2068</v>
      </c>
    </row>
    <row r="233" spans="1:22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>ROUND(E233/D233*100,0)</f>
        <v>77</v>
      </c>
      <c r="G233" s="9" t="s">
        <v>73</v>
      </c>
      <c r="H233">
        <v>67</v>
      </c>
      <c r="I233">
        <f>IF(H233=0,0,ROUND(E233/H233,2))</f>
        <v>82.43</v>
      </c>
      <c r="J233" t="s">
        <v>20</v>
      </c>
      <c r="K233" t="s">
        <v>21</v>
      </c>
      <c r="L233">
        <v>1369112400</v>
      </c>
      <c r="M233">
        <v>1374123600</v>
      </c>
      <c r="N233" s="4">
        <f>((L233/60)/60/24)+DATE(1970,1,1)</f>
        <v>41415.208333333336</v>
      </c>
      <c r="O233" s="4">
        <f>((M233/60)/60/24)+DATE(1970,1,1)</f>
        <v>41473.208333333336</v>
      </c>
      <c r="P233" t="b">
        <v>0</v>
      </c>
      <c r="Q233" t="b">
        <v>0</v>
      </c>
      <c r="R233" t="s">
        <v>32</v>
      </c>
      <c r="S233" t="str">
        <f>LEFT(R233,FIND("/",R233)-1)</f>
        <v>theater</v>
      </c>
      <c r="T233" t="str">
        <f>RIGHT(R233,LEN(R233)-FIND("/",R233))</f>
        <v>plays</v>
      </c>
      <c r="U233" t="s">
        <v>2043</v>
      </c>
      <c r="V233" t="s">
        <v>2061</v>
      </c>
    </row>
    <row r="234" spans="1:22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>ROUND(E234/D234*100,0)</f>
        <v>171</v>
      </c>
      <c r="G234" s="13" t="s">
        <v>19</v>
      </c>
      <c r="H234">
        <v>92</v>
      </c>
      <c r="I234">
        <f>IF(H234=0,0,ROUND(E234/H234,2))</f>
        <v>63.29</v>
      </c>
      <c r="J234" t="s">
        <v>20</v>
      </c>
      <c r="K234" t="s">
        <v>21</v>
      </c>
      <c r="L234">
        <v>1469422800</v>
      </c>
      <c r="M234">
        <v>1469509200</v>
      </c>
      <c r="N234" s="4">
        <f>((L234/60)/60/24)+DATE(1970,1,1)</f>
        <v>42576.208333333328</v>
      </c>
      <c r="O234" s="4">
        <f>((M234/60)/60/24)+DATE(1970,1,1)</f>
        <v>42577.208333333328</v>
      </c>
      <c r="P234" t="b">
        <v>0</v>
      </c>
      <c r="Q234" t="b">
        <v>0</v>
      </c>
      <c r="R234" t="s">
        <v>32</v>
      </c>
      <c r="S234" t="str">
        <f>LEFT(R234,FIND("/",R234)-1)</f>
        <v>theater</v>
      </c>
      <c r="T234" t="str">
        <f>RIGHT(R234,LEN(R234)-FIND("/",R234))</f>
        <v>plays</v>
      </c>
      <c r="U234" t="s">
        <v>2043</v>
      </c>
      <c r="V234" t="s">
        <v>2061</v>
      </c>
    </row>
    <row r="235" spans="1:22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>ROUND(E235/D235*100,0)</f>
        <v>158</v>
      </c>
      <c r="G235" s="13" t="s">
        <v>19</v>
      </c>
      <c r="H235">
        <v>62</v>
      </c>
      <c r="I235">
        <f>IF(H235=0,0,ROUND(E235/H235,2))</f>
        <v>96.77</v>
      </c>
      <c r="J235" t="s">
        <v>20</v>
      </c>
      <c r="K235" t="s">
        <v>21</v>
      </c>
      <c r="L235">
        <v>1307854800</v>
      </c>
      <c r="M235">
        <v>1309237200</v>
      </c>
      <c r="N235" s="4">
        <f>((L235/60)/60/24)+DATE(1970,1,1)</f>
        <v>40706.208333333336</v>
      </c>
      <c r="O235" s="4">
        <f>((M235/60)/60/24)+DATE(1970,1,1)</f>
        <v>40722.208333333336</v>
      </c>
      <c r="P235" t="b">
        <v>0</v>
      </c>
      <c r="Q235" t="b">
        <v>0</v>
      </c>
      <c r="R235" t="s">
        <v>70</v>
      </c>
      <c r="S235" t="str">
        <f>LEFT(R235,FIND("/",R235)-1)</f>
        <v>film &amp; video</v>
      </c>
      <c r="T235" t="str">
        <f>RIGHT(R235,LEN(R235)-FIND("/",R235))</f>
        <v>animation</v>
      </c>
      <c r="U235" t="s">
        <v>2035</v>
      </c>
      <c r="V235" t="s">
        <v>2048</v>
      </c>
    </row>
    <row r="236" spans="1:22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>ROUND(E236/D236*100,0)</f>
        <v>109</v>
      </c>
      <c r="G236" s="13" t="s">
        <v>19</v>
      </c>
      <c r="H236">
        <v>149</v>
      </c>
      <c r="I236">
        <f>IF(H236=0,0,ROUND(E236/H236,2))</f>
        <v>54.91</v>
      </c>
      <c r="J236" t="s">
        <v>106</v>
      </c>
      <c r="K236" t="s">
        <v>107</v>
      </c>
      <c r="L236">
        <v>1503378000</v>
      </c>
      <c r="M236">
        <v>1503982800</v>
      </c>
      <c r="N236" s="4">
        <f>((L236/60)/60/24)+DATE(1970,1,1)</f>
        <v>42969.208333333328</v>
      </c>
      <c r="O236" s="4">
        <f>((M236/60)/60/24)+DATE(1970,1,1)</f>
        <v>42976.208333333328</v>
      </c>
      <c r="P236" t="b">
        <v>0</v>
      </c>
      <c r="Q236" t="b">
        <v>1</v>
      </c>
      <c r="R236" t="s">
        <v>88</v>
      </c>
      <c r="S236" t="str">
        <f>LEFT(R236,FIND("/",R236)-1)</f>
        <v>games</v>
      </c>
      <c r="T236" t="str">
        <f>RIGHT(R236,LEN(R236)-FIND("/",R236))</f>
        <v>video games</v>
      </c>
      <c r="U236" t="s">
        <v>2037</v>
      </c>
      <c r="V236" t="s">
        <v>2068</v>
      </c>
    </row>
    <row r="237" spans="1:22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>ROUND(E237/D237*100,0)</f>
        <v>42</v>
      </c>
      <c r="G237" s="10" t="s">
        <v>13</v>
      </c>
      <c r="H237">
        <v>92</v>
      </c>
      <c r="I237">
        <f>IF(H237=0,0,ROUND(E237/H237,2))</f>
        <v>39.01</v>
      </c>
      <c r="J237" t="s">
        <v>20</v>
      </c>
      <c r="K237" t="s">
        <v>21</v>
      </c>
      <c r="L237">
        <v>1486965600</v>
      </c>
      <c r="M237">
        <v>1487397600</v>
      </c>
      <c r="N237" s="4">
        <f>((L237/60)/60/24)+DATE(1970,1,1)</f>
        <v>42779.25</v>
      </c>
      <c r="O237" s="4">
        <f>((M237/60)/60/24)+DATE(1970,1,1)</f>
        <v>42784.25</v>
      </c>
      <c r="P237" t="b">
        <v>0</v>
      </c>
      <c r="Q237" t="b">
        <v>0</v>
      </c>
      <c r="R237" t="s">
        <v>70</v>
      </c>
      <c r="S237" t="str">
        <f>LEFT(R237,FIND("/",R237)-1)</f>
        <v>film &amp; video</v>
      </c>
      <c r="T237" t="str">
        <f>RIGHT(R237,LEN(R237)-FIND("/",R237))</f>
        <v>animation</v>
      </c>
      <c r="U237" t="s">
        <v>2035</v>
      </c>
      <c r="V237" t="s">
        <v>2048</v>
      </c>
    </row>
    <row r="238" spans="1:22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>ROUND(E238/D238*100,0)</f>
        <v>11</v>
      </c>
      <c r="G238" s="10" t="s">
        <v>13</v>
      </c>
      <c r="H238">
        <v>57</v>
      </c>
      <c r="I238">
        <f>IF(H238=0,0,ROUND(E238/H238,2))</f>
        <v>75.84</v>
      </c>
      <c r="J238" t="s">
        <v>25</v>
      </c>
      <c r="K238" t="s">
        <v>26</v>
      </c>
      <c r="L238">
        <v>1561438800</v>
      </c>
      <c r="M238">
        <v>1562043600</v>
      </c>
      <c r="N238" s="4">
        <f>((L238/60)/60/24)+DATE(1970,1,1)</f>
        <v>43641.208333333328</v>
      </c>
      <c r="O238" s="4">
        <f>((M238/60)/60/24)+DATE(1970,1,1)</f>
        <v>43648.208333333328</v>
      </c>
      <c r="P238" t="b">
        <v>0</v>
      </c>
      <c r="Q238" t="b">
        <v>1</v>
      </c>
      <c r="R238" t="s">
        <v>22</v>
      </c>
      <c r="S238" t="str">
        <f>LEFT(R238,FIND("/",R238)-1)</f>
        <v>music</v>
      </c>
      <c r="T238" t="str">
        <f>RIGHT(R238,LEN(R238)-FIND("/",R238))</f>
        <v>rock</v>
      </c>
      <c r="U238" t="s">
        <v>2039</v>
      </c>
      <c r="V238" t="s">
        <v>2063</v>
      </c>
    </row>
    <row r="239" spans="1:22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>ROUND(E239/D239*100,0)</f>
        <v>159</v>
      </c>
      <c r="G239" s="13" t="s">
        <v>19</v>
      </c>
      <c r="H239">
        <v>329</v>
      </c>
      <c r="I239">
        <f>IF(H239=0,0,ROUND(E239/H239,2))</f>
        <v>45.05</v>
      </c>
      <c r="J239" t="s">
        <v>20</v>
      </c>
      <c r="K239" t="s">
        <v>21</v>
      </c>
      <c r="L239">
        <v>1398402000</v>
      </c>
      <c r="M239">
        <v>1398574800</v>
      </c>
      <c r="N239" s="4">
        <f>((L239/60)/60/24)+DATE(1970,1,1)</f>
        <v>41754.208333333336</v>
      </c>
      <c r="O239" s="4">
        <f>((M239/60)/60/24)+DATE(1970,1,1)</f>
        <v>41756.208333333336</v>
      </c>
      <c r="P239" t="b">
        <v>0</v>
      </c>
      <c r="Q239" t="b">
        <v>0</v>
      </c>
      <c r="R239" t="s">
        <v>70</v>
      </c>
      <c r="S239" t="str">
        <f>LEFT(R239,FIND("/",R239)-1)</f>
        <v>film &amp; video</v>
      </c>
      <c r="T239" t="str">
        <f>RIGHT(R239,LEN(R239)-FIND("/",R239))</f>
        <v>animation</v>
      </c>
      <c r="U239" t="s">
        <v>2035</v>
      </c>
      <c r="V239" t="s">
        <v>2048</v>
      </c>
    </row>
    <row r="240" spans="1:22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>ROUND(E240/D240*100,0)</f>
        <v>422</v>
      </c>
      <c r="G240" s="13" t="s">
        <v>19</v>
      </c>
      <c r="H240">
        <v>97</v>
      </c>
      <c r="I240">
        <f>IF(H240=0,0,ROUND(E240/H240,2))</f>
        <v>104.52</v>
      </c>
      <c r="J240" t="s">
        <v>35</v>
      </c>
      <c r="K240" t="s">
        <v>36</v>
      </c>
      <c r="L240">
        <v>1513231200</v>
      </c>
      <c r="M240">
        <v>1515391200</v>
      </c>
      <c r="N240" s="4">
        <f>((L240/60)/60/24)+DATE(1970,1,1)</f>
        <v>43083.25</v>
      </c>
      <c r="O240" s="4">
        <f>((M240/60)/60/24)+DATE(1970,1,1)</f>
        <v>43108.25</v>
      </c>
      <c r="P240" t="b">
        <v>0</v>
      </c>
      <c r="Q240" t="b">
        <v>1</v>
      </c>
      <c r="R240" t="s">
        <v>32</v>
      </c>
      <c r="S240" t="str">
        <f>LEFT(R240,FIND("/",R240)-1)</f>
        <v>theater</v>
      </c>
      <c r="T240" t="str">
        <f>RIGHT(R240,LEN(R240)-FIND("/",R240))</f>
        <v>plays</v>
      </c>
      <c r="U240" t="s">
        <v>2043</v>
      </c>
      <c r="V240" t="s">
        <v>2061</v>
      </c>
    </row>
    <row r="241" spans="1:22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>ROUND(E241/D241*100,0)</f>
        <v>98</v>
      </c>
      <c r="G241" s="10" t="s">
        <v>13</v>
      </c>
      <c r="H241">
        <v>41</v>
      </c>
      <c r="I241">
        <f>IF(H241=0,0,ROUND(E241/H241,2))</f>
        <v>76.27</v>
      </c>
      <c r="J241" t="s">
        <v>20</v>
      </c>
      <c r="K241" t="s">
        <v>21</v>
      </c>
      <c r="L241">
        <v>1440824400</v>
      </c>
      <c r="M241">
        <v>1441170000</v>
      </c>
      <c r="N241" s="4">
        <f>((L241/60)/60/24)+DATE(1970,1,1)</f>
        <v>42245.208333333328</v>
      </c>
      <c r="O241" s="4">
        <f>((M241/60)/60/24)+DATE(1970,1,1)</f>
        <v>42249.208333333328</v>
      </c>
      <c r="P241" t="b">
        <v>0</v>
      </c>
      <c r="Q241" t="b">
        <v>0</v>
      </c>
      <c r="R241" t="s">
        <v>64</v>
      </c>
      <c r="S241" t="str">
        <f>LEFT(R241,FIND("/",R241)-1)</f>
        <v>technology</v>
      </c>
      <c r="T241" t="str">
        <f>RIGHT(R241,LEN(R241)-FIND("/",R241))</f>
        <v>wearables</v>
      </c>
      <c r="U241" t="s">
        <v>2042</v>
      </c>
      <c r="V241" t="s">
        <v>2069</v>
      </c>
    </row>
    <row r="242" spans="1:22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>ROUND(E242/D242*100,0)</f>
        <v>419</v>
      </c>
      <c r="G242" s="13" t="s">
        <v>19</v>
      </c>
      <c r="H242">
        <v>1784</v>
      </c>
      <c r="I242">
        <f>IF(H242=0,0,ROUND(E242/H242,2))</f>
        <v>69.02</v>
      </c>
      <c r="J242" t="s">
        <v>20</v>
      </c>
      <c r="K242" t="s">
        <v>21</v>
      </c>
      <c r="L242">
        <v>1281070800</v>
      </c>
      <c r="M242">
        <v>1281157200</v>
      </c>
      <c r="N242" s="4">
        <f>((L242/60)/60/24)+DATE(1970,1,1)</f>
        <v>40396.208333333336</v>
      </c>
      <c r="O242" s="4">
        <f>((M242/60)/60/24)+DATE(1970,1,1)</f>
        <v>40397.208333333336</v>
      </c>
      <c r="P242" t="b">
        <v>0</v>
      </c>
      <c r="Q242" t="b">
        <v>0</v>
      </c>
      <c r="R242" t="s">
        <v>32</v>
      </c>
      <c r="S242" t="str">
        <f>LEFT(R242,FIND("/",R242)-1)</f>
        <v>theater</v>
      </c>
      <c r="T242" t="str">
        <f>RIGHT(R242,LEN(R242)-FIND("/",R242))</f>
        <v>plays</v>
      </c>
      <c r="U242" t="s">
        <v>2043</v>
      </c>
      <c r="V242" t="s">
        <v>2061</v>
      </c>
    </row>
    <row r="243" spans="1:22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>ROUND(E243/D243*100,0)</f>
        <v>102</v>
      </c>
      <c r="G243" s="13" t="s">
        <v>19</v>
      </c>
      <c r="H243">
        <v>1684</v>
      </c>
      <c r="I243">
        <f>IF(H243=0,0,ROUND(E243/H243,2))</f>
        <v>101.98</v>
      </c>
      <c r="J243" t="s">
        <v>25</v>
      </c>
      <c r="K243" t="s">
        <v>26</v>
      </c>
      <c r="L243">
        <v>1397365200</v>
      </c>
      <c r="M243">
        <v>1398229200</v>
      </c>
      <c r="N243" s="4">
        <f>((L243/60)/60/24)+DATE(1970,1,1)</f>
        <v>41742.208333333336</v>
      </c>
      <c r="O243" s="4">
        <f>((M243/60)/60/24)+DATE(1970,1,1)</f>
        <v>41752.208333333336</v>
      </c>
      <c r="P243" t="b">
        <v>0</v>
      </c>
      <c r="Q243" t="b">
        <v>1</v>
      </c>
      <c r="R243" t="s">
        <v>67</v>
      </c>
      <c r="S243" t="str">
        <f>LEFT(R243,FIND("/",R243)-1)</f>
        <v>publishing</v>
      </c>
      <c r="T243" t="str">
        <f>RIGHT(R243,LEN(R243)-FIND("/",R243))</f>
        <v>nonfiction</v>
      </c>
      <c r="U243" t="s">
        <v>2041</v>
      </c>
      <c r="V243" t="s">
        <v>2059</v>
      </c>
    </row>
    <row r="244" spans="1:22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>ROUND(E244/D244*100,0)</f>
        <v>128</v>
      </c>
      <c r="G244" s="13" t="s">
        <v>19</v>
      </c>
      <c r="H244">
        <v>250</v>
      </c>
      <c r="I244">
        <f>IF(H244=0,0,ROUND(E244/H244,2))</f>
        <v>42.92</v>
      </c>
      <c r="J244" t="s">
        <v>20</v>
      </c>
      <c r="K244" t="s">
        <v>21</v>
      </c>
      <c r="L244">
        <v>1494392400</v>
      </c>
      <c r="M244">
        <v>1495256400</v>
      </c>
      <c r="N244" s="4">
        <f>((L244/60)/60/24)+DATE(1970,1,1)</f>
        <v>42865.208333333328</v>
      </c>
      <c r="O244" s="4">
        <f>((M244/60)/60/24)+DATE(1970,1,1)</f>
        <v>42875.208333333328</v>
      </c>
      <c r="P244" t="b">
        <v>0</v>
      </c>
      <c r="Q244" t="b">
        <v>1</v>
      </c>
      <c r="R244" t="s">
        <v>22</v>
      </c>
      <c r="S244" t="str">
        <f>LEFT(R244,FIND("/",R244)-1)</f>
        <v>music</v>
      </c>
      <c r="T244" t="str">
        <f>RIGHT(R244,LEN(R244)-FIND("/",R244))</f>
        <v>rock</v>
      </c>
      <c r="U244" t="s">
        <v>2039</v>
      </c>
      <c r="V244" t="s">
        <v>2063</v>
      </c>
    </row>
    <row r="245" spans="1:22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>ROUND(E245/D245*100,0)</f>
        <v>445</v>
      </c>
      <c r="G245" s="13" t="s">
        <v>19</v>
      </c>
      <c r="H245">
        <v>238</v>
      </c>
      <c r="I245">
        <f>IF(H245=0,0,ROUND(E245/H245,2))</f>
        <v>43.03</v>
      </c>
      <c r="J245" t="s">
        <v>20</v>
      </c>
      <c r="K245" t="s">
        <v>21</v>
      </c>
      <c r="L245">
        <v>1520143200</v>
      </c>
      <c r="M245">
        <v>1520402400</v>
      </c>
      <c r="N245" s="4">
        <f>((L245/60)/60/24)+DATE(1970,1,1)</f>
        <v>43163.25</v>
      </c>
      <c r="O245" s="4">
        <f>((M245/60)/60/24)+DATE(1970,1,1)</f>
        <v>43166.25</v>
      </c>
      <c r="P245" t="b">
        <v>0</v>
      </c>
      <c r="Q245" t="b">
        <v>0</v>
      </c>
      <c r="R245" t="s">
        <v>32</v>
      </c>
      <c r="S245" t="str">
        <f>LEFT(R245,FIND("/",R245)-1)</f>
        <v>theater</v>
      </c>
      <c r="T245" t="str">
        <f>RIGHT(R245,LEN(R245)-FIND("/",R245))</f>
        <v>plays</v>
      </c>
      <c r="U245" t="s">
        <v>2043</v>
      </c>
      <c r="V245" t="s">
        <v>2061</v>
      </c>
    </row>
    <row r="246" spans="1:22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>ROUND(E246/D246*100,0)</f>
        <v>570</v>
      </c>
      <c r="G246" s="13" t="s">
        <v>19</v>
      </c>
      <c r="H246">
        <v>53</v>
      </c>
      <c r="I246">
        <f>IF(H246=0,0,ROUND(E246/H246,2))</f>
        <v>75.25</v>
      </c>
      <c r="J246" t="s">
        <v>20</v>
      </c>
      <c r="K246" t="s">
        <v>21</v>
      </c>
      <c r="L246">
        <v>1405314000</v>
      </c>
      <c r="M246">
        <v>1409806800</v>
      </c>
      <c r="N246" s="4">
        <f>((L246/60)/60/24)+DATE(1970,1,1)</f>
        <v>41834.208333333336</v>
      </c>
      <c r="O246" s="4">
        <f>((M246/60)/60/24)+DATE(1970,1,1)</f>
        <v>41886.208333333336</v>
      </c>
      <c r="P246" t="b">
        <v>0</v>
      </c>
      <c r="Q246" t="b">
        <v>0</v>
      </c>
      <c r="R246" t="s">
        <v>32</v>
      </c>
      <c r="S246" t="str">
        <f>LEFT(R246,FIND("/",R246)-1)</f>
        <v>theater</v>
      </c>
      <c r="T246" t="str">
        <f>RIGHT(R246,LEN(R246)-FIND("/",R246))</f>
        <v>plays</v>
      </c>
      <c r="U246" t="s">
        <v>2043</v>
      </c>
      <c r="V246" t="s">
        <v>2061</v>
      </c>
    </row>
    <row r="247" spans="1:22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>ROUND(E247/D247*100,0)</f>
        <v>509</v>
      </c>
      <c r="G247" s="13" t="s">
        <v>19</v>
      </c>
      <c r="H247">
        <v>214</v>
      </c>
      <c r="I247">
        <f>IF(H247=0,0,ROUND(E247/H247,2))</f>
        <v>69.02</v>
      </c>
      <c r="J247" t="s">
        <v>20</v>
      </c>
      <c r="K247" t="s">
        <v>21</v>
      </c>
      <c r="L247">
        <v>1396846800</v>
      </c>
      <c r="M247">
        <v>1396933200</v>
      </c>
      <c r="N247" s="4">
        <f>((L247/60)/60/24)+DATE(1970,1,1)</f>
        <v>41736.208333333336</v>
      </c>
      <c r="O247" s="4">
        <f>((M247/60)/60/24)+DATE(1970,1,1)</f>
        <v>41737.208333333336</v>
      </c>
      <c r="P247" t="b">
        <v>0</v>
      </c>
      <c r="Q247" t="b">
        <v>0</v>
      </c>
      <c r="R247" t="s">
        <v>32</v>
      </c>
      <c r="S247" t="str">
        <f>LEFT(R247,FIND("/",R247)-1)</f>
        <v>theater</v>
      </c>
      <c r="T247" t="str">
        <f>RIGHT(R247,LEN(R247)-FIND("/",R247))</f>
        <v>plays</v>
      </c>
      <c r="U247" t="s">
        <v>2043</v>
      </c>
      <c r="V247" t="s">
        <v>2061</v>
      </c>
    </row>
    <row r="248" spans="1:22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>ROUND(E248/D248*100,0)</f>
        <v>326</v>
      </c>
      <c r="G248" s="13" t="s">
        <v>19</v>
      </c>
      <c r="H248">
        <v>222</v>
      </c>
      <c r="I248">
        <f>IF(H248=0,0,ROUND(E248/H248,2))</f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s="4">
        <f>((L248/60)/60/24)+DATE(1970,1,1)</f>
        <v>41491.208333333336</v>
      </c>
      <c r="O248" s="4">
        <f>((M248/60)/60/24)+DATE(1970,1,1)</f>
        <v>41495.208333333336</v>
      </c>
      <c r="P248" t="b">
        <v>0</v>
      </c>
      <c r="Q248" t="b">
        <v>0</v>
      </c>
      <c r="R248" t="s">
        <v>27</v>
      </c>
      <c r="S248" t="str">
        <f>LEFT(R248,FIND("/",R248)-1)</f>
        <v>technology</v>
      </c>
      <c r="T248" t="str">
        <f>RIGHT(R248,LEN(R248)-FIND("/",R248))</f>
        <v>web</v>
      </c>
      <c r="U248" t="s">
        <v>2042</v>
      </c>
      <c r="V248" t="s">
        <v>2070</v>
      </c>
    </row>
    <row r="249" spans="1:22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>ROUND(E249/D249*100,0)</f>
        <v>933</v>
      </c>
      <c r="G249" s="13" t="s">
        <v>19</v>
      </c>
      <c r="H249">
        <v>1884</v>
      </c>
      <c r="I249">
        <f>IF(H249=0,0,ROUND(E249/H249,2))</f>
        <v>98.01</v>
      </c>
      <c r="J249" t="s">
        <v>20</v>
      </c>
      <c r="K249" t="s">
        <v>21</v>
      </c>
      <c r="L249">
        <v>1482386400</v>
      </c>
      <c r="M249">
        <v>1483682400</v>
      </c>
      <c r="N249" s="4">
        <f>((L249/60)/60/24)+DATE(1970,1,1)</f>
        <v>42726.25</v>
      </c>
      <c r="O249" s="4">
        <f>((M249/60)/60/24)+DATE(1970,1,1)</f>
        <v>42741.25</v>
      </c>
      <c r="P249" t="b">
        <v>0</v>
      </c>
      <c r="Q249" t="b">
        <v>1</v>
      </c>
      <c r="R249" t="s">
        <v>118</v>
      </c>
      <c r="S249" t="str">
        <f>LEFT(R249,FIND("/",R249)-1)</f>
        <v>publishing</v>
      </c>
      <c r="T249" t="str">
        <f>RIGHT(R249,LEN(R249)-FIND("/",R249))</f>
        <v>fiction</v>
      </c>
      <c r="U249" t="s">
        <v>2041</v>
      </c>
      <c r="V249" t="s">
        <v>2053</v>
      </c>
    </row>
    <row r="250" spans="1:22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>ROUND(E250/D250*100,0)</f>
        <v>211</v>
      </c>
      <c r="G250" s="13" t="s">
        <v>19</v>
      </c>
      <c r="H250">
        <v>218</v>
      </c>
      <c r="I250">
        <f>IF(H250=0,0,ROUND(E250/H250,2))</f>
        <v>60.11</v>
      </c>
      <c r="J250" t="s">
        <v>25</v>
      </c>
      <c r="K250" t="s">
        <v>26</v>
      </c>
      <c r="L250">
        <v>1420005600</v>
      </c>
      <c r="M250">
        <v>1420437600</v>
      </c>
      <c r="N250" s="4">
        <f>((L250/60)/60/24)+DATE(1970,1,1)</f>
        <v>42004.25</v>
      </c>
      <c r="O250" s="4">
        <f>((M250/60)/60/24)+DATE(1970,1,1)</f>
        <v>42009.25</v>
      </c>
      <c r="P250" t="b">
        <v>0</v>
      </c>
      <c r="Q250" t="b">
        <v>0</v>
      </c>
      <c r="R250" t="s">
        <v>291</v>
      </c>
      <c r="S250" t="str">
        <f>LEFT(R250,FIND("/",R250)-1)</f>
        <v>games</v>
      </c>
      <c r="T250" t="str">
        <f>RIGHT(R250,LEN(R250)-FIND("/",R250))</f>
        <v>mobile games</v>
      </c>
      <c r="U250" t="s">
        <v>2037</v>
      </c>
      <c r="V250" t="s">
        <v>2058</v>
      </c>
    </row>
    <row r="251" spans="1:22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>ROUND(E251/D251*100,0)</f>
        <v>273</v>
      </c>
      <c r="G251" s="13" t="s">
        <v>19</v>
      </c>
      <c r="H251">
        <v>6465</v>
      </c>
      <c r="I251">
        <f>IF(H251=0,0,ROUND(E251/H251,2))</f>
        <v>26</v>
      </c>
      <c r="J251" t="s">
        <v>20</v>
      </c>
      <c r="K251" t="s">
        <v>21</v>
      </c>
      <c r="L251">
        <v>1420178400</v>
      </c>
      <c r="M251">
        <v>1420783200</v>
      </c>
      <c r="N251" s="4">
        <f>((L251/60)/60/24)+DATE(1970,1,1)</f>
        <v>42006.25</v>
      </c>
      <c r="O251" s="4">
        <f>((M251/60)/60/24)+DATE(1970,1,1)</f>
        <v>42013.25</v>
      </c>
      <c r="P251" t="b">
        <v>0</v>
      </c>
      <c r="Q251" t="b">
        <v>0</v>
      </c>
      <c r="R251" t="s">
        <v>205</v>
      </c>
      <c r="S251" t="str">
        <f>LEFT(R251,FIND("/",R251)-1)</f>
        <v>publishing</v>
      </c>
      <c r="T251" t="str">
        <f>RIGHT(R251,LEN(R251)-FIND("/",R251))</f>
        <v>translations</v>
      </c>
      <c r="U251" t="s">
        <v>2041</v>
      </c>
      <c r="V251" t="s">
        <v>2067</v>
      </c>
    </row>
    <row r="252" spans="1:22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>ROUND(E252/D252*100,0)</f>
        <v>3</v>
      </c>
      <c r="G252" s="10" t="s">
        <v>13</v>
      </c>
      <c r="H252">
        <v>1</v>
      </c>
      <c r="I252">
        <f>IF(H252=0,0,ROUND(E252/H252,2))</f>
        <v>3</v>
      </c>
      <c r="J252" t="s">
        <v>20</v>
      </c>
      <c r="K252" t="s">
        <v>21</v>
      </c>
      <c r="L252">
        <v>1264399200</v>
      </c>
      <c r="M252">
        <v>1267423200</v>
      </c>
      <c r="N252" s="4">
        <f>((L252/60)/60/24)+DATE(1970,1,1)</f>
        <v>40203.25</v>
      </c>
      <c r="O252" s="4">
        <f>((M252/60)/60/24)+DATE(1970,1,1)</f>
        <v>40238.25</v>
      </c>
      <c r="P252" t="b">
        <v>0</v>
      </c>
      <c r="Q252" t="b">
        <v>0</v>
      </c>
      <c r="R252" t="s">
        <v>22</v>
      </c>
      <c r="S252" t="str">
        <f>LEFT(R252,FIND("/",R252)-1)</f>
        <v>music</v>
      </c>
      <c r="T252" t="str">
        <f>RIGHT(R252,LEN(R252)-FIND("/",R252))</f>
        <v>rock</v>
      </c>
      <c r="U252" t="s">
        <v>2039</v>
      </c>
      <c r="V252" t="s">
        <v>2063</v>
      </c>
    </row>
    <row r="253" spans="1:22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>ROUND(E253/D253*100,0)</f>
        <v>54</v>
      </c>
      <c r="G253" s="10" t="s">
        <v>13</v>
      </c>
      <c r="H253">
        <v>101</v>
      </c>
      <c r="I253">
        <f>IF(H253=0,0,ROUND(E253/H253,2))</f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s="4">
        <f>((L253/60)/60/24)+DATE(1970,1,1)</f>
        <v>41252.25</v>
      </c>
      <c r="O253" s="4">
        <f>((M253/60)/60/24)+DATE(1970,1,1)</f>
        <v>41254.25</v>
      </c>
      <c r="P253" t="b">
        <v>0</v>
      </c>
      <c r="Q253" t="b">
        <v>0</v>
      </c>
      <c r="R253" t="s">
        <v>32</v>
      </c>
      <c r="S253" t="str">
        <f>LEFT(R253,FIND("/",R253)-1)</f>
        <v>theater</v>
      </c>
      <c r="T253" t="str">
        <f>RIGHT(R253,LEN(R253)-FIND("/",R253))</f>
        <v>plays</v>
      </c>
      <c r="U253" t="s">
        <v>2043</v>
      </c>
      <c r="V253" t="s">
        <v>2061</v>
      </c>
    </row>
    <row r="254" spans="1:22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>ROUND(E254/D254*100,0)</f>
        <v>626</v>
      </c>
      <c r="G254" s="13" t="s">
        <v>19</v>
      </c>
      <c r="H254">
        <v>59</v>
      </c>
      <c r="I254">
        <f>IF(H254=0,0,ROUND(E254/H254,2))</f>
        <v>106.15</v>
      </c>
      <c r="J254" t="s">
        <v>20</v>
      </c>
      <c r="K254" t="s">
        <v>21</v>
      </c>
      <c r="L254">
        <v>1382677200</v>
      </c>
      <c r="M254">
        <v>1383109200</v>
      </c>
      <c r="N254" s="4">
        <f>((L254/60)/60/24)+DATE(1970,1,1)</f>
        <v>41572.208333333336</v>
      </c>
      <c r="O254" s="4">
        <f>((M254/60)/60/24)+DATE(1970,1,1)</f>
        <v>41577.208333333336</v>
      </c>
      <c r="P254" t="b">
        <v>0</v>
      </c>
      <c r="Q254" t="b">
        <v>0</v>
      </c>
      <c r="R254" t="s">
        <v>32</v>
      </c>
      <c r="S254" t="str">
        <f>LEFT(R254,FIND("/",R254)-1)</f>
        <v>theater</v>
      </c>
      <c r="T254" t="str">
        <f>RIGHT(R254,LEN(R254)-FIND("/",R254))</f>
        <v>plays</v>
      </c>
      <c r="U254" t="s">
        <v>2043</v>
      </c>
      <c r="V254" t="s">
        <v>2061</v>
      </c>
    </row>
    <row r="255" spans="1:22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>ROUND(E255/D255*100,0)</f>
        <v>89</v>
      </c>
      <c r="G255" s="10" t="s">
        <v>13</v>
      </c>
      <c r="H255">
        <v>1335</v>
      </c>
      <c r="I255">
        <f>IF(H255=0,0,ROUND(E255/H255,2))</f>
        <v>81.02</v>
      </c>
      <c r="J255" t="s">
        <v>14</v>
      </c>
      <c r="K255" t="s">
        <v>15</v>
      </c>
      <c r="L255">
        <v>1302238800</v>
      </c>
      <c r="M255">
        <v>1303275600</v>
      </c>
      <c r="N255" s="4">
        <f>((L255/60)/60/24)+DATE(1970,1,1)</f>
        <v>40641.208333333336</v>
      </c>
      <c r="O255" s="4">
        <f>((M255/60)/60/24)+DATE(1970,1,1)</f>
        <v>40653.208333333336</v>
      </c>
      <c r="P255" t="b">
        <v>0</v>
      </c>
      <c r="Q255" t="b">
        <v>0</v>
      </c>
      <c r="R255" t="s">
        <v>52</v>
      </c>
      <c r="S255" t="str">
        <f>LEFT(R255,FIND("/",R255)-1)</f>
        <v>film &amp; video</v>
      </c>
      <c r="T255" t="str">
        <f>RIGHT(R255,LEN(R255)-FIND("/",R255))</f>
        <v>drama</v>
      </c>
      <c r="U255" t="s">
        <v>2035</v>
      </c>
      <c r="V255" t="s">
        <v>2051</v>
      </c>
    </row>
    <row r="256" spans="1:22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>ROUND(E256/D256*100,0)</f>
        <v>185</v>
      </c>
      <c r="G256" s="13" t="s">
        <v>19</v>
      </c>
      <c r="H256">
        <v>88</v>
      </c>
      <c r="I256">
        <f>IF(H256=0,0,ROUND(E256/H256,2))</f>
        <v>96.65</v>
      </c>
      <c r="J256" t="s">
        <v>20</v>
      </c>
      <c r="K256" t="s">
        <v>21</v>
      </c>
      <c r="L256">
        <v>1487656800</v>
      </c>
      <c r="M256">
        <v>1487829600</v>
      </c>
      <c r="N256" s="4">
        <f>((L256/60)/60/24)+DATE(1970,1,1)</f>
        <v>42787.25</v>
      </c>
      <c r="O256" s="4">
        <f>((M256/60)/60/24)+DATE(1970,1,1)</f>
        <v>42789.25</v>
      </c>
      <c r="P256" t="b">
        <v>0</v>
      </c>
      <c r="Q256" t="b">
        <v>0</v>
      </c>
      <c r="R256" t="s">
        <v>67</v>
      </c>
      <c r="S256" t="str">
        <f>LEFT(R256,FIND("/",R256)-1)</f>
        <v>publishing</v>
      </c>
      <c r="T256" t="str">
        <f>RIGHT(R256,LEN(R256)-FIND("/",R256))</f>
        <v>nonfiction</v>
      </c>
      <c r="U256" t="s">
        <v>2041</v>
      </c>
      <c r="V256" t="s">
        <v>2059</v>
      </c>
    </row>
    <row r="257" spans="1:22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>ROUND(E257/D257*100,0)</f>
        <v>120</v>
      </c>
      <c r="G257" s="13" t="s">
        <v>19</v>
      </c>
      <c r="H257">
        <v>1697</v>
      </c>
      <c r="I257">
        <f>IF(H257=0,0,ROUND(E257/H257,2))</f>
        <v>57</v>
      </c>
      <c r="J257" t="s">
        <v>20</v>
      </c>
      <c r="K257" t="s">
        <v>21</v>
      </c>
      <c r="L257">
        <v>1297836000</v>
      </c>
      <c r="M257">
        <v>1298268000</v>
      </c>
      <c r="N257" s="4">
        <f>((L257/60)/60/24)+DATE(1970,1,1)</f>
        <v>40590.25</v>
      </c>
      <c r="O257" s="4">
        <f>((M257/60)/60/24)+DATE(1970,1,1)</f>
        <v>40595.25</v>
      </c>
      <c r="P257" t="b">
        <v>0</v>
      </c>
      <c r="Q257" t="b">
        <v>1</v>
      </c>
      <c r="R257" t="s">
        <v>22</v>
      </c>
      <c r="S257" t="str">
        <f>LEFT(R257,FIND("/",R257)-1)</f>
        <v>music</v>
      </c>
      <c r="T257" t="str">
        <f>RIGHT(R257,LEN(R257)-FIND("/",R257))</f>
        <v>rock</v>
      </c>
      <c r="U257" t="s">
        <v>2039</v>
      </c>
      <c r="V257" t="s">
        <v>2063</v>
      </c>
    </row>
    <row r="258" spans="1:22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>ROUND(E258/D258*100,0)</f>
        <v>23</v>
      </c>
      <c r="G258" s="10" t="s">
        <v>13</v>
      </c>
      <c r="H258">
        <v>15</v>
      </c>
      <c r="I258">
        <f>IF(H258=0,0,ROUND(E258/H258,2))</f>
        <v>63.93</v>
      </c>
      <c r="J258" t="s">
        <v>39</v>
      </c>
      <c r="K258" t="s">
        <v>40</v>
      </c>
      <c r="L258">
        <v>1453615200</v>
      </c>
      <c r="M258">
        <v>1456812000</v>
      </c>
      <c r="N258" s="4">
        <f>((L258/60)/60/24)+DATE(1970,1,1)</f>
        <v>42393.25</v>
      </c>
      <c r="O258" s="4">
        <f>((M258/60)/60/24)+DATE(1970,1,1)</f>
        <v>42430.25</v>
      </c>
      <c r="P258" t="b">
        <v>0</v>
      </c>
      <c r="Q258" t="b">
        <v>0</v>
      </c>
      <c r="R258" t="s">
        <v>22</v>
      </c>
      <c r="S258" t="str">
        <f>LEFT(R258,FIND("/",R258)-1)</f>
        <v>music</v>
      </c>
      <c r="T258" t="str">
        <f>RIGHT(R258,LEN(R258)-FIND("/",R258))</f>
        <v>rock</v>
      </c>
      <c r="U258" t="s">
        <v>2039</v>
      </c>
      <c r="V258" t="s">
        <v>2063</v>
      </c>
    </row>
    <row r="259" spans="1:22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>ROUND(E259/D259*100,0)</f>
        <v>146</v>
      </c>
      <c r="G259" s="13" t="s">
        <v>19</v>
      </c>
      <c r="H259">
        <v>92</v>
      </c>
      <c r="I259">
        <f>IF(H259=0,0,ROUND(E259/H259,2))</f>
        <v>90.46</v>
      </c>
      <c r="J259" t="s">
        <v>20</v>
      </c>
      <c r="K259" t="s">
        <v>21</v>
      </c>
      <c r="L259">
        <v>1362463200</v>
      </c>
      <c r="M259">
        <v>1363669200</v>
      </c>
      <c r="N259" s="4">
        <f>((L259/60)/60/24)+DATE(1970,1,1)</f>
        <v>41338.25</v>
      </c>
      <c r="O259" s="4">
        <f>((M259/60)/60/24)+DATE(1970,1,1)</f>
        <v>41352.208333333336</v>
      </c>
      <c r="P259" t="b">
        <v>0</v>
      </c>
      <c r="Q259" t="b">
        <v>0</v>
      </c>
      <c r="R259" t="s">
        <v>32</v>
      </c>
      <c r="S259" t="str">
        <f>LEFT(R259,FIND("/",R259)-1)</f>
        <v>theater</v>
      </c>
      <c r="T259" t="str">
        <f>RIGHT(R259,LEN(R259)-FIND("/",R259))</f>
        <v>plays</v>
      </c>
      <c r="U259" t="s">
        <v>2043</v>
      </c>
      <c r="V259" t="s">
        <v>2061</v>
      </c>
    </row>
    <row r="260" spans="1:22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>ROUND(E260/D260*100,0)</f>
        <v>268</v>
      </c>
      <c r="G260" s="13" t="s">
        <v>19</v>
      </c>
      <c r="H260">
        <v>186</v>
      </c>
      <c r="I260">
        <f>IF(H260=0,0,ROUND(E260/H260,2))</f>
        <v>72.17</v>
      </c>
      <c r="J260" t="s">
        <v>20</v>
      </c>
      <c r="K260" t="s">
        <v>21</v>
      </c>
      <c r="L260">
        <v>1481176800</v>
      </c>
      <c r="M260">
        <v>1482904800</v>
      </c>
      <c r="N260" s="4">
        <f>((L260/60)/60/24)+DATE(1970,1,1)</f>
        <v>42712.25</v>
      </c>
      <c r="O260" s="4">
        <f>((M260/60)/60/24)+DATE(1970,1,1)</f>
        <v>42732.25</v>
      </c>
      <c r="P260" t="b">
        <v>0</v>
      </c>
      <c r="Q260" t="b">
        <v>1</v>
      </c>
      <c r="R260" t="s">
        <v>32</v>
      </c>
      <c r="S260" t="str">
        <f>LEFT(R260,FIND("/",R260)-1)</f>
        <v>theater</v>
      </c>
      <c r="T260" t="str">
        <f>RIGHT(R260,LEN(R260)-FIND("/",R260))</f>
        <v>plays</v>
      </c>
      <c r="U260" t="s">
        <v>2043</v>
      </c>
      <c r="V260" t="s">
        <v>2061</v>
      </c>
    </row>
    <row r="261" spans="1:22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>ROUND(E261/D261*100,0)</f>
        <v>598</v>
      </c>
      <c r="G261" s="13" t="s">
        <v>19</v>
      </c>
      <c r="H261">
        <v>138</v>
      </c>
      <c r="I261">
        <f>IF(H261=0,0,ROUND(E261/H261,2))</f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s="4">
        <f>((L261/60)/60/24)+DATE(1970,1,1)</f>
        <v>41251.25</v>
      </c>
      <c r="O261" s="4">
        <f>((M261/60)/60/24)+DATE(1970,1,1)</f>
        <v>41270.25</v>
      </c>
      <c r="P261" t="b">
        <v>1</v>
      </c>
      <c r="Q261" t="b">
        <v>0</v>
      </c>
      <c r="R261" t="s">
        <v>121</v>
      </c>
      <c r="S261" t="str">
        <f>LEFT(R261,FIND("/",R261)-1)</f>
        <v>photography</v>
      </c>
      <c r="T261" t="str">
        <f>RIGHT(R261,LEN(R261)-FIND("/",R261))</f>
        <v>photography books</v>
      </c>
      <c r="U261" t="s">
        <v>2040</v>
      </c>
      <c r="V261" t="s">
        <v>2060</v>
      </c>
    </row>
    <row r="262" spans="1:22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>ROUND(E262/D262*100,0)</f>
        <v>158</v>
      </c>
      <c r="G262" s="13" t="s">
        <v>19</v>
      </c>
      <c r="H262">
        <v>261</v>
      </c>
      <c r="I262">
        <f>IF(H262=0,0,ROUND(E262/H262,2))</f>
        <v>38.07</v>
      </c>
      <c r="J262" t="s">
        <v>20</v>
      </c>
      <c r="K262" t="s">
        <v>21</v>
      </c>
      <c r="L262">
        <v>1348808400</v>
      </c>
      <c r="M262">
        <v>1349845200</v>
      </c>
      <c r="N262" s="4">
        <f>((L262/60)/60/24)+DATE(1970,1,1)</f>
        <v>41180.208333333336</v>
      </c>
      <c r="O262" s="4">
        <f>((M262/60)/60/24)+DATE(1970,1,1)</f>
        <v>41192.208333333336</v>
      </c>
      <c r="P262" t="b">
        <v>0</v>
      </c>
      <c r="Q262" t="b">
        <v>0</v>
      </c>
      <c r="R262" t="s">
        <v>22</v>
      </c>
      <c r="S262" t="str">
        <f>LEFT(R262,FIND("/",R262)-1)</f>
        <v>music</v>
      </c>
      <c r="T262" t="str">
        <f>RIGHT(R262,LEN(R262)-FIND("/",R262))</f>
        <v>rock</v>
      </c>
      <c r="U262" t="s">
        <v>2039</v>
      </c>
      <c r="V262" t="s">
        <v>2063</v>
      </c>
    </row>
    <row r="263" spans="1:22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>ROUND(E263/D263*100,0)</f>
        <v>31</v>
      </c>
      <c r="G263" s="10" t="s">
        <v>13</v>
      </c>
      <c r="H263">
        <v>454</v>
      </c>
      <c r="I263">
        <f>IF(H263=0,0,ROUND(E263/H263,2))</f>
        <v>57.94</v>
      </c>
      <c r="J263" t="s">
        <v>20</v>
      </c>
      <c r="K263" t="s">
        <v>21</v>
      </c>
      <c r="L263">
        <v>1282712400</v>
      </c>
      <c r="M263">
        <v>1283058000</v>
      </c>
      <c r="N263" s="4">
        <f>((L263/60)/60/24)+DATE(1970,1,1)</f>
        <v>40415.208333333336</v>
      </c>
      <c r="O263" s="4">
        <f>((M263/60)/60/24)+DATE(1970,1,1)</f>
        <v>40419.208333333336</v>
      </c>
      <c r="P263" t="b">
        <v>0</v>
      </c>
      <c r="Q263" t="b">
        <v>1</v>
      </c>
      <c r="R263" t="s">
        <v>22</v>
      </c>
      <c r="S263" t="str">
        <f>LEFT(R263,FIND("/",R263)-1)</f>
        <v>music</v>
      </c>
      <c r="T263" t="str">
        <f>RIGHT(R263,LEN(R263)-FIND("/",R263))</f>
        <v>rock</v>
      </c>
      <c r="U263" t="s">
        <v>2039</v>
      </c>
      <c r="V263" t="s">
        <v>2063</v>
      </c>
    </row>
    <row r="264" spans="1:22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>ROUND(E264/D264*100,0)</f>
        <v>313</v>
      </c>
      <c r="G264" s="13" t="s">
        <v>19</v>
      </c>
      <c r="H264">
        <v>107</v>
      </c>
      <c r="I264">
        <f>IF(H264=0,0,ROUND(E264/H264,2))</f>
        <v>49.79</v>
      </c>
      <c r="J264" t="s">
        <v>20</v>
      </c>
      <c r="K264" t="s">
        <v>21</v>
      </c>
      <c r="L264">
        <v>1301979600</v>
      </c>
      <c r="M264">
        <v>1304226000</v>
      </c>
      <c r="N264" s="4">
        <f>((L264/60)/60/24)+DATE(1970,1,1)</f>
        <v>40638.208333333336</v>
      </c>
      <c r="O264" s="4">
        <f>((M264/60)/60/24)+DATE(1970,1,1)</f>
        <v>40664.208333333336</v>
      </c>
      <c r="P264" t="b">
        <v>0</v>
      </c>
      <c r="Q264" t="b">
        <v>1</v>
      </c>
      <c r="R264" t="s">
        <v>59</v>
      </c>
      <c r="S264" t="str">
        <f>LEFT(R264,FIND("/",R264)-1)</f>
        <v>music</v>
      </c>
      <c r="T264" t="str">
        <f>RIGHT(R264,LEN(R264)-FIND("/",R264))</f>
        <v>indie rock</v>
      </c>
      <c r="U264" t="s">
        <v>2039</v>
      </c>
      <c r="V264" t="s">
        <v>2055</v>
      </c>
    </row>
    <row r="265" spans="1:22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>ROUND(E265/D265*100,0)</f>
        <v>371</v>
      </c>
      <c r="G265" s="13" t="s">
        <v>19</v>
      </c>
      <c r="H265">
        <v>199</v>
      </c>
      <c r="I265">
        <f>IF(H265=0,0,ROUND(E265/H265,2))</f>
        <v>54.05</v>
      </c>
      <c r="J265" t="s">
        <v>20</v>
      </c>
      <c r="K265" t="s">
        <v>21</v>
      </c>
      <c r="L265">
        <v>1263016800</v>
      </c>
      <c r="M265">
        <v>1263016800</v>
      </c>
      <c r="N265" s="4">
        <f>((L265/60)/60/24)+DATE(1970,1,1)</f>
        <v>40187.25</v>
      </c>
      <c r="O265" s="4">
        <f>((M265/60)/60/24)+DATE(1970,1,1)</f>
        <v>40187.25</v>
      </c>
      <c r="P265" t="b">
        <v>0</v>
      </c>
      <c r="Q265" t="b">
        <v>0</v>
      </c>
      <c r="R265" t="s">
        <v>121</v>
      </c>
      <c r="S265" t="str">
        <f>LEFT(R265,FIND("/",R265)-1)</f>
        <v>photography</v>
      </c>
      <c r="T265" t="str">
        <f>RIGHT(R265,LEN(R265)-FIND("/",R265))</f>
        <v>photography books</v>
      </c>
      <c r="U265" t="s">
        <v>2040</v>
      </c>
      <c r="V265" t="s">
        <v>2060</v>
      </c>
    </row>
    <row r="266" spans="1:22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>ROUND(E266/D266*100,0)</f>
        <v>363</v>
      </c>
      <c r="G266" s="13" t="s">
        <v>19</v>
      </c>
      <c r="H266">
        <v>5512</v>
      </c>
      <c r="I266">
        <f>IF(H266=0,0,ROUND(E266/H266,2))</f>
        <v>30</v>
      </c>
      <c r="J266" t="s">
        <v>20</v>
      </c>
      <c r="K266" t="s">
        <v>21</v>
      </c>
      <c r="L266">
        <v>1360648800</v>
      </c>
      <c r="M266">
        <v>1362031200</v>
      </c>
      <c r="N266" s="4">
        <f>((L266/60)/60/24)+DATE(1970,1,1)</f>
        <v>41317.25</v>
      </c>
      <c r="O266" s="4">
        <f>((M266/60)/60/24)+DATE(1970,1,1)</f>
        <v>41333.25</v>
      </c>
      <c r="P266" t="b">
        <v>0</v>
      </c>
      <c r="Q266" t="b">
        <v>0</v>
      </c>
      <c r="R266" t="s">
        <v>32</v>
      </c>
      <c r="S266" t="str">
        <f>LEFT(R266,FIND("/",R266)-1)</f>
        <v>theater</v>
      </c>
      <c r="T266" t="str">
        <f>RIGHT(R266,LEN(R266)-FIND("/",R266))</f>
        <v>plays</v>
      </c>
      <c r="U266" t="s">
        <v>2043</v>
      </c>
      <c r="V266" t="s">
        <v>2061</v>
      </c>
    </row>
    <row r="267" spans="1:22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>ROUND(E267/D267*100,0)</f>
        <v>123</v>
      </c>
      <c r="G267" s="13" t="s">
        <v>19</v>
      </c>
      <c r="H267">
        <v>86</v>
      </c>
      <c r="I267">
        <f>IF(H267=0,0,ROUND(E267/H267,2))</f>
        <v>70.13</v>
      </c>
      <c r="J267" t="s">
        <v>20</v>
      </c>
      <c r="K267" t="s">
        <v>21</v>
      </c>
      <c r="L267">
        <v>1451800800</v>
      </c>
      <c r="M267">
        <v>1455602400</v>
      </c>
      <c r="N267" s="4">
        <f>((L267/60)/60/24)+DATE(1970,1,1)</f>
        <v>42372.25</v>
      </c>
      <c r="O267" s="4">
        <f>((M267/60)/60/24)+DATE(1970,1,1)</f>
        <v>42416.25</v>
      </c>
      <c r="P267" t="b">
        <v>0</v>
      </c>
      <c r="Q267" t="b">
        <v>0</v>
      </c>
      <c r="R267" t="s">
        <v>32</v>
      </c>
      <c r="S267" t="str">
        <f>LEFT(R267,FIND("/",R267)-1)</f>
        <v>theater</v>
      </c>
      <c r="T267" t="str">
        <f>RIGHT(R267,LEN(R267)-FIND("/",R267))</f>
        <v>plays</v>
      </c>
      <c r="U267" t="s">
        <v>2043</v>
      </c>
      <c r="V267" t="s">
        <v>2061</v>
      </c>
    </row>
    <row r="268" spans="1:22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>ROUND(E268/D268*100,0)</f>
        <v>77</v>
      </c>
      <c r="G268" s="10" t="s">
        <v>13</v>
      </c>
      <c r="H268">
        <v>3182</v>
      </c>
      <c r="I268">
        <f>IF(H268=0,0,ROUND(E268/H268,2))</f>
        <v>27</v>
      </c>
      <c r="J268" t="s">
        <v>106</v>
      </c>
      <c r="K268" t="s">
        <v>107</v>
      </c>
      <c r="L268">
        <v>1415340000</v>
      </c>
      <c r="M268">
        <v>1418191200</v>
      </c>
      <c r="N268" s="4">
        <f>((L268/60)/60/24)+DATE(1970,1,1)</f>
        <v>41950.25</v>
      </c>
      <c r="O268" s="4">
        <f>((M268/60)/60/24)+DATE(1970,1,1)</f>
        <v>41983.25</v>
      </c>
      <c r="P268" t="b">
        <v>0</v>
      </c>
      <c r="Q268" t="b">
        <v>1</v>
      </c>
      <c r="R268" t="s">
        <v>158</v>
      </c>
      <c r="S268" t="str">
        <f>LEFT(R268,FIND("/",R268)-1)</f>
        <v>music</v>
      </c>
      <c r="T268" t="str">
        <f>RIGHT(R268,LEN(R268)-FIND("/",R268))</f>
        <v>jazz</v>
      </c>
      <c r="U268" t="s">
        <v>2039</v>
      </c>
      <c r="V268" t="s">
        <v>2056</v>
      </c>
    </row>
    <row r="269" spans="1:22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>ROUND(E269/D269*100,0)</f>
        <v>234</v>
      </c>
      <c r="G269" s="13" t="s">
        <v>19</v>
      </c>
      <c r="H269">
        <v>2768</v>
      </c>
      <c r="I269">
        <f>IF(H269=0,0,ROUND(E269/H269,2))</f>
        <v>51.99</v>
      </c>
      <c r="J269" t="s">
        <v>25</v>
      </c>
      <c r="K269" t="s">
        <v>26</v>
      </c>
      <c r="L269">
        <v>1351054800</v>
      </c>
      <c r="M269">
        <v>1352440800</v>
      </c>
      <c r="N269" s="4">
        <f>((L269/60)/60/24)+DATE(1970,1,1)</f>
        <v>41206.208333333336</v>
      </c>
      <c r="O269" s="4">
        <f>((M269/60)/60/24)+DATE(1970,1,1)</f>
        <v>41222.25</v>
      </c>
      <c r="P269" t="b">
        <v>0</v>
      </c>
      <c r="Q269" t="b">
        <v>0</v>
      </c>
      <c r="R269" t="s">
        <v>32</v>
      </c>
      <c r="S269" t="str">
        <f>LEFT(R269,FIND("/",R269)-1)</f>
        <v>theater</v>
      </c>
      <c r="T269" t="str">
        <f>RIGHT(R269,LEN(R269)-FIND("/",R269))</f>
        <v>plays</v>
      </c>
      <c r="U269" t="s">
        <v>2043</v>
      </c>
      <c r="V269" t="s">
        <v>2061</v>
      </c>
    </row>
    <row r="270" spans="1:22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>ROUND(E270/D270*100,0)</f>
        <v>181</v>
      </c>
      <c r="G270" s="13" t="s">
        <v>19</v>
      </c>
      <c r="H270">
        <v>48</v>
      </c>
      <c r="I270">
        <f>IF(H270=0,0,ROUND(E270/H270,2))</f>
        <v>56.42</v>
      </c>
      <c r="J270" t="s">
        <v>20</v>
      </c>
      <c r="K270" t="s">
        <v>21</v>
      </c>
      <c r="L270">
        <v>1349326800</v>
      </c>
      <c r="M270">
        <v>1353304800</v>
      </c>
      <c r="N270" s="4">
        <f>((L270/60)/60/24)+DATE(1970,1,1)</f>
        <v>41186.208333333336</v>
      </c>
      <c r="O270" s="4">
        <f>((M270/60)/60/24)+DATE(1970,1,1)</f>
        <v>41232.25</v>
      </c>
      <c r="P270" t="b">
        <v>0</v>
      </c>
      <c r="Q270" t="b">
        <v>0</v>
      </c>
      <c r="R270" t="s">
        <v>41</v>
      </c>
      <c r="S270" t="str">
        <f>LEFT(R270,FIND("/",R270)-1)</f>
        <v>film &amp; video</v>
      </c>
      <c r="T270" t="str">
        <f>RIGHT(R270,LEN(R270)-FIND("/",R270))</f>
        <v>documentary</v>
      </c>
      <c r="U270" t="s">
        <v>2035</v>
      </c>
      <c r="V270" t="s">
        <v>2050</v>
      </c>
    </row>
    <row r="271" spans="1:22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>ROUND(E271/D271*100,0)</f>
        <v>253</v>
      </c>
      <c r="G271" s="13" t="s">
        <v>19</v>
      </c>
      <c r="H271">
        <v>87</v>
      </c>
      <c r="I271">
        <f>IF(H271=0,0,ROUND(E271/H271,2))</f>
        <v>101.63</v>
      </c>
      <c r="J271" t="s">
        <v>20</v>
      </c>
      <c r="K271" t="s">
        <v>21</v>
      </c>
      <c r="L271">
        <v>1548914400</v>
      </c>
      <c r="M271">
        <v>1550728800</v>
      </c>
      <c r="N271" s="4">
        <f>((L271/60)/60/24)+DATE(1970,1,1)</f>
        <v>43496.25</v>
      </c>
      <c r="O271" s="4">
        <f>((M271/60)/60/24)+DATE(1970,1,1)</f>
        <v>43517.25</v>
      </c>
      <c r="P271" t="b">
        <v>0</v>
      </c>
      <c r="Q271" t="b">
        <v>0</v>
      </c>
      <c r="R271" t="s">
        <v>268</v>
      </c>
      <c r="S271" t="str">
        <f>LEFT(R271,FIND("/",R271)-1)</f>
        <v>film &amp; video</v>
      </c>
      <c r="T271" t="str">
        <f>RIGHT(R271,LEN(R271)-FIND("/",R271))</f>
        <v>television</v>
      </c>
      <c r="U271" t="s">
        <v>2035</v>
      </c>
      <c r="V271" t="s">
        <v>2066</v>
      </c>
    </row>
    <row r="272" spans="1:22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>ROUND(E272/D272*100,0)</f>
        <v>27</v>
      </c>
      <c r="G272" s="9" t="s">
        <v>73</v>
      </c>
      <c r="H272">
        <v>1890</v>
      </c>
      <c r="I272">
        <f>IF(H272=0,0,ROUND(E272/H272,2))</f>
        <v>25.01</v>
      </c>
      <c r="J272" t="s">
        <v>20</v>
      </c>
      <c r="K272" t="s">
        <v>21</v>
      </c>
      <c r="L272">
        <v>1291269600</v>
      </c>
      <c r="M272">
        <v>1291442400</v>
      </c>
      <c r="N272" s="4">
        <f>((L272/60)/60/24)+DATE(1970,1,1)</f>
        <v>40514.25</v>
      </c>
      <c r="O272" s="4">
        <f>((M272/60)/60/24)+DATE(1970,1,1)</f>
        <v>40516.25</v>
      </c>
      <c r="P272" t="b">
        <v>0</v>
      </c>
      <c r="Q272" t="b">
        <v>0</v>
      </c>
      <c r="R272" t="s">
        <v>88</v>
      </c>
      <c r="S272" t="str">
        <f>LEFT(R272,FIND("/",R272)-1)</f>
        <v>games</v>
      </c>
      <c r="T272" t="str">
        <f>RIGHT(R272,LEN(R272)-FIND("/",R272))</f>
        <v>video games</v>
      </c>
      <c r="U272" t="s">
        <v>2037</v>
      </c>
      <c r="V272" t="s">
        <v>2068</v>
      </c>
    </row>
    <row r="273" spans="1:22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>ROUND(E273/D273*100,0)</f>
        <v>1</v>
      </c>
      <c r="G273" s="11" t="s">
        <v>46</v>
      </c>
      <c r="H273">
        <v>61</v>
      </c>
      <c r="I273">
        <f>IF(H273=0,0,ROUND(E273/H273,2))</f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s="4">
        <f>((L273/60)/60/24)+DATE(1970,1,1)</f>
        <v>42345.25</v>
      </c>
      <c r="O273" s="4">
        <f>((M273/60)/60/24)+DATE(1970,1,1)</f>
        <v>42376.25</v>
      </c>
      <c r="P273" t="b">
        <v>0</v>
      </c>
      <c r="Q273" t="b">
        <v>0</v>
      </c>
      <c r="R273" t="s">
        <v>121</v>
      </c>
      <c r="S273" t="str">
        <f>LEFT(R273,FIND("/",R273)-1)</f>
        <v>photography</v>
      </c>
      <c r="T273" t="str">
        <f>RIGHT(R273,LEN(R273)-FIND("/",R273))</f>
        <v>photography books</v>
      </c>
      <c r="U273" t="s">
        <v>2040</v>
      </c>
      <c r="V273" t="s">
        <v>2060</v>
      </c>
    </row>
    <row r="274" spans="1:22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>ROUND(E274/D274*100,0)</f>
        <v>304</v>
      </c>
      <c r="G274" s="13" t="s">
        <v>19</v>
      </c>
      <c r="H274">
        <v>1894</v>
      </c>
      <c r="I274">
        <f>IF(H274=0,0,ROUND(E274/H274,2))</f>
        <v>82.02</v>
      </c>
      <c r="J274" t="s">
        <v>20</v>
      </c>
      <c r="K274" t="s">
        <v>21</v>
      </c>
      <c r="L274">
        <v>1562734800</v>
      </c>
      <c r="M274">
        <v>1564894800</v>
      </c>
      <c r="N274" s="4">
        <f>((L274/60)/60/24)+DATE(1970,1,1)</f>
        <v>43656.208333333328</v>
      </c>
      <c r="O274" s="4">
        <f>((M274/60)/60/24)+DATE(1970,1,1)</f>
        <v>43681.208333333328</v>
      </c>
      <c r="P274" t="b">
        <v>0</v>
      </c>
      <c r="Q274" t="b">
        <v>1</v>
      </c>
      <c r="R274" t="s">
        <v>32</v>
      </c>
      <c r="S274" t="str">
        <f>LEFT(R274,FIND("/",R274)-1)</f>
        <v>theater</v>
      </c>
      <c r="T274" t="str">
        <f>RIGHT(R274,LEN(R274)-FIND("/",R274))</f>
        <v>plays</v>
      </c>
      <c r="U274" t="s">
        <v>2043</v>
      </c>
      <c r="V274" t="s">
        <v>2061</v>
      </c>
    </row>
    <row r="275" spans="1:22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>ROUND(E275/D275*100,0)</f>
        <v>137</v>
      </c>
      <c r="G275" s="13" t="s">
        <v>19</v>
      </c>
      <c r="H275">
        <v>282</v>
      </c>
      <c r="I275">
        <f>IF(H275=0,0,ROUND(E275/H275,2))</f>
        <v>37.96</v>
      </c>
      <c r="J275" t="s">
        <v>14</v>
      </c>
      <c r="K275" t="s">
        <v>15</v>
      </c>
      <c r="L275">
        <v>1505624400</v>
      </c>
      <c r="M275">
        <v>1505883600</v>
      </c>
      <c r="N275" s="4">
        <f>((L275/60)/60/24)+DATE(1970,1,1)</f>
        <v>42995.208333333328</v>
      </c>
      <c r="O275" s="4">
        <f>((M275/60)/60/24)+DATE(1970,1,1)</f>
        <v>42998.208333333328</v>
      </c>
      <c r="P275" t="b">
        <v>0</v>
      </c>
      <c r="Q275" t="b">
        <v>0</v>
      </c>
      <c r="R275" t="s">
        <v>32</v>
      </c>
      <c r="S275" t="str">
        <f>LEFT(R275,FIND("/",R275)-1)</f>
        <v>theater</v>
      </c>
      <c r="T275" t="str">
        <f>RIGHT(R275,LEN(R275)-FIND("/",R275))</f>
        <v>plays</v>
      </c>
      <c r="U275" t="s">
        <v>2043</v>
      </c>
      <c r="V275" t="s">
        <v>2061</v>
      </c>
    </row>
    <row r="276" spans="1:22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>ROUND(E276/D276*100,0)</f>
        <v>32</v>
      </c>
      <c r="G276" s="10" t="s">
        <v>13</v>
      </c>
      <c r="H276">
        <v>15</v>
      </c>
      <c r="I276">
        <f>IF(H276=0,0,ROUND(E276/H276,2))</f>
        <v>51.53</v>
      </c>
      <c r="J276" t="s">
        <v>20</v>
      </c>
      <c r="K276" t="s">
        <v>21</v>
      </c>
      <c r="L276">
        <v>1509948000</v>
      </c>
      <c r="M276">
        <v>1510380000</v>
      </c>
      <c r="N276" s="4">
        <f>((L276/60)/60/24)+DATE(1970,1,1)</f>
        <v>43045.25</v>
      </c>
      <c r="O276" s="4">
        <f>((M276/60)/60/24)+DATE(1970,1,1)</f>
        <v>43050.25</v>
      </c>
      <c r="P276" t="b">
        <v>0</v>
      </c>
      <c r="Q276" t="b">
        <v>0</v>
      </c>
      <c r="R276" t="s">
        <v>32</v>
      </c>
      <c r="S276" t="str">
        <f>LEFT(R276,FIND("/",R276)-1)</f>
        <v>theater</v>
      </c>
      <c r="T276" t="str">
        <f>RIGHT(R276,LEN(R276)-FIND("/",R276))</f>
        <v>plays</v>
      </c>
      <c r="U276" t="s">
        <v>2043</v>
      </c>
      <c r="V276" t="s">
        <v>2061</v>
      </c>
    </row>
    <row r="277" spans="1:22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>ROUND(E277/D277*100,0)</f>
        <v>242</v>
      </c>
      <c r="G277" s="13" t="s">
        <v>19</v>
      </c>
      <c r="H277">
        <v>116</v>
      </c>
      <c r="I277">
        <f>IF(H277=0,0,ROUND(E277/H277,2))</f>
        <v>81.2</v>
      </c>
      <c r="J277" t="s">
        <v>20</v>
      </c>
      <c r="K277" t="s">
        <v>21</v>
      </c>
      <c r="L277">
        <v>1554526800</v>
      </c>
      <c r="M277">
        <v>1555218000</v>
      </c>
      <c r="N277" s="4">
        <f>((L277/60)/60/24)+DATE(1970,1,1)</f>
        <v>43561.208333333328</v>
      </c>
      <c r="O277" s="4">
        <f>((M277/60)/60/24)+DATE(1970,1,1)</f>
        <v>43569.208333333328</v>
      </c>
      <c r="P277" t="b">
        <v>0</v>
      </c>
      <c r="Q277" t="b">
        <v>0</v>
      </c>
      <c r="R277" t="s">
        <v>205</v>
      </c>
      <c r="S277" t="str">
        <f>LEFT(R277,FIND("/",R277)-1)</f>
        <v>publishing</v>
      </c>
      <c r="T277" t="str">
        <f>RIGHT(R277,LEN(R277)-FIND("/",R277))</f>
        <v>translations</v>
      </c>
      <c r="U277" t="s">
        <v>2041</v>
      </c>
      <c r="V277" t="s">
        <v>2067</v>
      </c>
    </row>
    <row r="278" spans="1:22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>ROUND(E278/D278*100,0)</f>
        <v>97</v>
      </c>
      <c r="G278" s="10" t="s">
        <v>13</v>
      </c>
      <c r="H278">
        <v>133</v>
      </c>
      <c r="I278">
        <f>IF(H278=0,0,ROUND(E278/H278,2))</f>
        <v>40.03</v>
      </c>
      <c r="J278" t="s">
        <v>20</v>
      </c>
      <c r="K278" t="s">
        <v>21</v>
      </c>
      <c r="L278">
        <v>1334811600</v>
      </c>
      <c r="M278">
        <v>1335243600</v>
      </c>
      <c r="N278" s="4">
        <f>((L278/60)/60/24)+DATE(1970,1,1)</f>
        <v>41018.208333333336</v>
      </c>
      <c r="O278" s="4">
        <f>((M278/60)/60/24)+DATE(1970,1,1)</f>
        <v>41023.208333333336</v>
      </c>
      <c r="P278" t="b">
        <v>0</v>
      </c>
      <c r="Q278" t="b">
        <v>1</v>
      </c>
      <c r="R278" t="s">
        <v>88</v>
      </c>
      <c r="S278" t="str">
        <f>LEFT(R278,FIND("/",R278)-1)</f>
        <v>games</v>
      </c>
      <c r="T278" t="str">
        <f>RIGHT(R278,LEN(R278)-FIND("/",R278))</f>
        <v>video games</v>
      </c>
      <c r="U278" t="s">
        <v>2037</v>
      </c>
      <c r="V278" t="s">
        <v>2068</v>
      </c>
    </row>
    <row r="279" spans="1:22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>ROUND(E279/D279*100,0)</f>
        <v>1066</v>
      </c>
      <c r="G279" s="13" t="s">
        <v>19</v>
      </c>
      <c r="H279">
        <v>83</v>
      </c>
      <c r="I279">
        <f>IF(H279=0,0,ROUND(E279/H279,2))</f>
        <v>89.94</v>
      </c>
      <c r="J279" t="s">
        <v>20</v>
      </c>
      <c r="K279" t="s">
        <v>21</v>
      </c>
      <c r="L279">
        <v>1279515600</v>
      </c>
      <c r="M279">
        <v>1279688400</v>
      </c>
      <c r="N279" s="4">
        <f>((L279/60)/60/24)+DATE(1970,1,1)</f>
        <v>40378.208333333336</v>
      </c>
      <c r="O279" s="4">
        <f>((M279/60)/60/24)+DATE(1970,1,1)</f>
        <v>40380.208333333336</v>
      </c>
      <c r="P279" t="b">
        <v>0</v>
      </c>
      <c r="Q279" t="b">
        <v>0</v>
      </c>
      <c r="R279" t="s">
        <v>32</v>
      </c>
      <c r="S279" t="str">
        <f>LEFT(R279,FIND("/",R279)-1)</f>
        <v>theater</v>
      </c>
      <c r="T279" t="str">
        <f>RIGHT(R279,LEN(R279)-FIND("/",R279))</f>
        <v>plays</v>
      </c>
      <c r="U279" t="s">
        <v>2043</v>
      </c>
      <c r="V279" t="s">
        <v>2061</v>
      </c>
    </row>
    <row r="280" spans="1:22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>ROUND(E280/D280*100,0)</f>
        <v>326</v>
      </c>
      <c r="G280" s="13" t="s">
        <v>19</v>
      </c>
      <c r="H280">
        <v>91</v>
      </c>
      <c r="I280">
        <f>IF(H280=0,0,ROUND(E280/H280,2))</f>
        <v>96.69</v>
      </c>
      <c r="J280" t="s">
        <v>20</v>
      </c>
      <c r="K280" t="s">
        <v>21</v>
      </c>
      <c r="L280">
        <v>1353909600</v>
      </c>
      <c r="M280">
        <v>1356069600</v>
      </c>
      <c r="N280" s="4">
        <f>((L280/60)/60/24)+DATE(1970,1,1)</f>
        <v>41239.25</v>
      </c>
      <c r="O280" s="4">
        <f>((M280/60)/60/24)+DATE(1970,1,1)</f>
        <v>41264.25</v>
      </c>
      <c r="P280" t="b">
        <v>0</v>
      </c>
      <c r="Q280" t="b">
        <v>0</v>
      </c>
      <c r="R280" t="s">
        <v>27</v>
      </c>
      <c r="S280" t="str">
        <f>LEFT(R280,FIND("/",R280)-1)</f>
        <v>technology</v>
      </c>
      <c r="T280" t="str">
        <f>RIGHT(R280,LEN(R280)-FIND("/",R280))</f>
        <v>web</v>
      </c>
      <c r="U280" t="s">
        <v>2042</v>
      </c>
      <c r="V280" t="s">
        <v>2070</v>
      </c>
    </row>
    <row r="281" spans="1:22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>ROUND(E281/D281*100,0)</f>
        <v>171</v>
      </c>
      <c r="G281" s="13" t="s">
        <v>19</v>
      </c>
      <c r="H281">
        <v>546</v>
      </c>
      <c r="I281">
        <f>IF(H281=0,0,ROUND(E281/H281,2))</f>
        <v>25.01</v>
      </c>
      <c r="J281" t="s">
        <v>20</v>
      </c>
      <c r="K281" t="s">
        <v>21</v>
      </c>
      <c r="L281">
        <v>1535950800</v>
      </c>
      <c r="M281">
        <v>1536210000</v>
      </c>
      <c r="N281" s="4">
        <f>((L281/60)/60/24)+DATE(1970,1,1)</f>
        <v>43346.208333333328</v>
      </c>
      <c r="O281" s="4">
        <f>((M281/60)/60/24)+DATE(1970,1,1)</f>
        <v>43349.208333333328</v>
      </c>
      <c r="P281" t="b">
        <v>0</v>
      </c>
      <c r="Q281" t="b">
        <v>0</v>
      </c>
      <c r="R281" t="s">
        <v>32</v>
      </c>
      <c r="S281" t="str">
        <f>LEFT(R281,FIND("/",R281)-1)</f>
        <v>theater</v>
      </c>
      <c r="T281" t="str">
        <f>RIGHT(R281,LEN(R281)-FIND("/",R281))</f>
        <v>plays</v>
      </c>
      <c r="U281" t="s">
        <v>2043</v>
      </c>
      <c r="V281" t="s">
        <v>2061</v>
      </c>
    </row>
    <row r="282" spans="1:22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>ROUND(E282/D282*100,0)</f>
        <v>581</v>
      </c>
      <c r="G282" s="13" t="s">
        <v>19</v>
      </c>
      <c r="H282">
        <v>393</v>
      </c>
      <c r="I282">
        <f>IF(H282=0,0,ROUND(E282/H282,2))</f>
        <v>36.99</v>
      </c>
      <c r="J282" t="s">
        <v>20</v>
      </c>
      <c r="K282" t="s">
        <v>21</v>
      </c>
      <c r="L282">
        <v>1511244000</v>
      </c>
      <c r="M282">
        <v>1511762400</v>
      </c>
      <c r="N282" s="4">
        <f>((L282/60)/60/24)+DATE(1970,1,1)</f>
        <v>43060.25</v>
      </c>
      <c r="O282" s="4">
        <f>((M282/60)/60/24)+DATE(1970,1,1)</f>
        <v>43066.25</v>
      </c>
      <c r="P282" t="b">
        <v>0</v>
      </c>
      <c r="Q282" t="b">
        <v>0</v>
      </c>
      <c r="R282" t="s">
        <v>70</v>
      </c>
      <c r="S282" t="str">
        <f>LEFT(R282,FIND("/",R282)-1)</f>
        <v>film &amp; video</v>
      </c>
      <c r="T282" t="str">
        <f>RIGHT(R282,LEN(R282)-FIND("/",R282))</f>
        <v>animation</v>
      </c>
      <c r="U282" t="s">
        <v>2035</v>
      </c>
      <c r="V282" t="s">
        <v>2048</v>
      </c>
    </row>
    <row r="283" spans="1:22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>ROUND(E283/D283*100,0)</f>
        <v>92</v>
      </c>
      <c r="G283" s="10" t="s">
        <v>13</v>
      </c>
      <c r="H283">
        <v>2062</v>
      </c>
      <c r="I283">
        <f>IF(H283=0,0,ROUND(E283/H283,2))</f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s="4">
        <f>((L283/60)/60/24)+DATE(1970,1,1)</f>
        <v>40979.25</v>
      </c>
      <c r="O283" s="4">
        <f>((M283/60)/60/24)+DATE(1970,1,1)</f>
        <v>41000.208333333336</v>
      </c>
      <c r="P283" t="b">
        <v>0</v>
      </c>
      <c r="Q283" t="b">
        <v>1</v>
      </c>
      <c r="R283" t="s">
        <v>32</v>
      </c>
      <c r="S283" t="str">
        <f>LEFT(R283,FIND("/",R283)-1)</f>
        <v>theater</v>
      </c>
      <c r="T283" t="str">
        <f>RIGHT(R283,LEN(R283)-FIND("/",R283))</f>
        <v>plays</v>
      </c>
      <c r="U283" t="s">
        <v>2043</v>
      </c>
      <c r="V283" t="s">
        <v>2061</v>
      </c>
    </row>
    <row r="284" spans="1:22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>ROUND(E284/D284*100,0)</f>
        <v>108</v>
      </c>
      <c r="G284" s="13" t="s">
        <v>19</v>
      </c>
      <c r="H284">
        <v>133</v>
      </c>
      <c r="I284">
        <f>IF(H284=0,0,ROUND(E284/H284,2))</f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s="4">
        <f>((L284/60)/60/24)+DATE(1970,1,1)</f>
        <v>42701.25</v>
      </c>
      <c r="O284" s="4">
        <f>((M284/60)/60/24)+DATE(1970,1,1)</f>
        <v>42707.25</v>
      </c>
      <c r="P284" t="b">
        <v>0</v>
      </c>
      <c r="Q284" t="b">
        <v>1</v>
      </c>
      <c r="R284" t="s">
        <v>268</v>
      </c>
      <c r="S284" t="str">
        <f>LEFT(R284,FIND("/",R284)-1)</f>
        <v>film &amp; video</v>
      </c>
      <c r="T284" t="str">
        <f>RIGHT(R284,LEN(R284)-FIND("/",R284))</f>
        <v>television</v>
      </c>
      <c r="U284" t="s">
        <v>2035</v>
      </c>
      <c r="V284" t="s">
        <v>2066</v>
      </c>
    </row>
    <row r="285" spans="1:22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>ROUND(E285/D285*100,0)</f>
        <v>19</v>
      </c>
      <c r="G285" s="10" t="s">
        <v>13</v>
      </c>
      <c r="H285">
        <v>29</v>
      </c>
      <c r="I285">
        <f>IF(H285=0,0,ROUND(E285/H285,2))</f>
        <v>52.31</v>
      </c>
      <c r="J285" t="s">
        <v>35</v>
      </c>
      <c r="K285" t="s">
        <v>36</v>
      </c>
      <c r="L285">
        <v>1464584400</v>
      </c>
      <c r="M285">
        <v>1465016400</v>
      </c>
      <c r="N285" s="4">
        <f>((L285/60)/60/24)+DATE(1970,1,1)</f>
        <v>42520.208333333328</v>
      </c>
      <c r="O285" s="4">
        <f>((M285/60)/60/24)+DATE(1970,1,1)</f>
        <v>42525.208333333328</v>
      </c>
      <c r="P285" t="b">
        <v>0</v>
      </c>
      <c r="Q285" t="b">
        <v>0</v>
      </c>
      <c r="R285" t="s">
        <v>22</v>
      </c>
      <c r="S285" t="str">
        <f>LEFT(R285,FIND("/",R285)-1)</f>
        <v>music</v>
      </c>
      <c r="T285" t="str">
        <f>RIGHT(R285,LEN(R285)-FIND("/",R285))</f>
        <v>rock</v>
      </c>
      <c r="U285" t="s">
        <v>2039</v>
      </c>
      <c r="V285" t="s">
        <v>2063</v>
      </c>
    </row>
    <row r="286" spans="1:22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>ROUND(E286/D286*100,0)</f>
        <v>83</v>
      </c>
      <c r="G286" s="10" t="s">
        <v>13</v>
      </c>
      <c r="H286">
        <v>132</v>
      </c>
      <c r="I286">
        <f>IF(H286=0,0,ROUND(E286/H286,2))</f>
        <v>61.77</v>
      </c>
      <c r="J286" t="s">
        <v>20</v>
      </c>
      <c r="K286" t="s">
        <v>21</v>
      </c>
      <c r="L286">
        <v>1335848400</v>
      </c>
      <c r="M286">
        <v>1336280400</v>
      </c>
      <c r="N286" s="4">
        <f>((L286/60)/60/24)+DATE(1970,1,1)</f>
        <v>41030.208333333336</v>
      </c>
      <c r="O286" s="4">
        <f>((M286/60)/60/24)+DATE(1970,1,1)</f>
        <v>41035.208333333336</v>
      </c>
      <c r="P286" t="b">
        <v>0</v>
      </c>
      <c r="Q286" t="b">
        <v>0</v>
      </c>
      <c r="R286" t="s">
        <v>27</v>
      </c>
      <c r="S286" t="str">
        <f>LEFT(R286,FIND("/",R286)-1)</f>
        <v>technology</v>
      </c>
      <c r="T286" t="str">
        <f>RIGHT(R286,LEN(R286)-FIND("/",R286))</f>
        <v>web</v>
      </c>
      <c r="U286" t="s">
        <v>2042</v>
      </c>
      <c r="V286" t="s">
        <v>2070</v>
      </c>
    </row>
    <row r="287" spans="1:22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>ROUND(E287/D287*100,0)</f>
        <v>706</v>
      </c>
      <c r="G287" s="13" t="s">
        <v>19</v>
      </c>
      <c r="H287">
        <v>254</v>
      </c>
      <c r="I287">
        <f>IF(H287=0,0,ROUND(E287/H287,2))</f>
        <v>25.03</v>
      </c>
      <c r="J287" t="s">
        <v>20</v>
      </c>
      <c r="K287" t="s">
        <v>21</v>
      </c>
      <c r="L287">
        <v>1473483600</v>
      </c>
      <c r="M287">
        <v>1476766800</v>
      </c>
      <c r="N287" s="4">
        <f>((L287/60)/60/24)+DATE(1970,1,1)</f>
        <v>42623.208333333328</v>
      </c>
      <c r="O287" s="4">
        <f>((M287/60)/60/24)+DATE(1970,1,1)</f>
        <v>42661.208333333328</v>
      </c>
      <c r="P287" t="b">
        <v>0</v>
      </c>
      <c r="Q287" t="b">
        <v>0</v>
      </c>
      <c r="R287" t="s">
        <v>32</v>
      </c>
      <c r="S287" t="str">
        <f>LEFT(R287,FIND("/",R287)-1)</f>
        <v>theater</v>
      </c>
      <c r="T287" t="str">
        <f>RIGHT(R287,LEN(R287)-FIND("/",R287))</f>
        <v>plays</v>
      </c>
      <c r="U287" t="s">
        <v>2043</v>
      </c>
      <c r="V287" t="s">
        <v>2061</v>
      </c>
    </row>
    <row r="288" spans="1:22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>ROUND(E288/D288*100,0)</f>
        <v>17</v>
      </c>
      <c r="G288" s="9" t="s">
        <v>73</v>
      </c>
      <c r="H288">
        <v>184</v>
      </c>
      <c r="I288">
        <f>IF(H288=0,0,ROUND(E288/H288,2))</f>
        <v>106.29</v>
      </c>
      <c r="J288" t="s">
        <v>20</v>
      </c>
      <c r="K288" t="s">
        <v>21</v>
      </c>
      <c r="L288">
        <v>1479880800</v>
      </c>
      <c r="M288">
        <v>1480485600</v>
      </c>
      <c r="N288" s="4">
        <f>((L288/60)/60/24)+DATE(1970,1,1)</f>
        <v>42697.25</v>
      </c>
      <c r="O288" s="4">
        <f>((M288/60)/60/24)+DATE(1970,1,1)</f>
        <v>42704.25</v>
      </c>
      <c r="P288" t="b">
        <v>0</v>
      </c>
      <c r="Q288" t="b">
        <v>0</v>
      </c>
      <c r="R288" t="s">
        <v>32</v>
      </c>
      <c r="S288" t="str">
        <f>LEFT(R288,FIND("/",R288)-1)</f>
        <v>theater</v>
      </c>
      <c r="T288" t="str">
        <f>RIGHT(R288,LEN(R288)-FIND("/",R288))</f>
        <v>plays</v>
      </c>
      <c r="U288" t="s">
        <v>2043</v>
      </c>
      <c r="V288" t="s">
        <v>2061</v>
      </c>
    </row>
    <row r="289" spans="1:22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>ROUND(E289/D289*100,0)</f>
        <v>210</v>
      </c>
      <c r="G289" s="13" t="s">
        <v>19</v>
      </c>
      <c r="H289">
        <v>176</v>
      </c>
      <c r="I289">
        <f>IF(H289=0,0,ROUND(E289/H289,2))</f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s="4">
        <f>((L289/60)/60/24)+DATE(1970,1,1)</f>
        <v>42122.208333333328</v>
      </c>
      <c r="O289" s="4">
        <f>((M289/60)/60/24)+DATE(1970,1,1)</f>
        <v>42122.208333333328</v>
      </c>
      <c r="P289" t="b">
        <v>0</v>
      </c>
      <c r="Q289" t="b">
        <v>0</v>
      </c>
      <c r="R289" t="s">
        <v>49</v>
      </c>
      <c r="S289" t="str">
        <f>LEFT(R289,FIND("/",R289)-1)</f>
        <v>music</v>
      </c>
      <c r="T289" t="str">
        <f>RIGHT(R289,LEN(R289)-FIND("/",R289))</f>
        <v>electric music</v>
      </c>
      <c r="U289" t="s">
        <v>2039</v>
      </c>
      <c r="V289" t="s">
        <v>2052</v>
      </c>
    </row>
    <row r="290" spans="1:22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>ROUND(E290/D290*100,0)</f>
        <v>98</v>
      </c>
      <c r="G290" s="10" t="s">
        <v>13</v>
      </c>
      <c r="H290">
        <v>137</v>
      </c>
      <c r="I290">
        <f>IF(H290=0,0,ROUND(E290/H290,2))</f>
        <v>39.97</v>
      </c>
      <c r="J290" t="s">
        <v>35</v>
      </c>
      <c r="K290" t="s">
        <v>36</v>
      </c>
      <c r="L290">
        <v>1331701200</v>
      </c>
      <c r="M290">
        <v>1331787600</v>
      </c>
      <c r="N290" s="4">
        <f>((L290/60)/60/24)+DATE(1970,1,1)</f>
        <v>40982.208333333336</v>
      </c>
      <c r="O290" s="4">
        <f>((M290/60)/60/24)+DATE(1970,1,1)</f>
        <v>40983.208333333336</v>
      </c>
      <c r="P290" t="b">
        <v>0</v>
      </c>
      <c r="Q290" t="b">
        <v>1</v>
      </c>
      <c r="R290" t="s">
        <v>147</v>
      </c>
      <c r="S290" t="str">
        <f>LEFT(R290,FIND("/",R290)-1)</f>
        <v>music</v>
      </c>
      <c r="T290" t="str">
        <f>RIGHT(R290,LEN(R290)-FIND("/",R290))</f>
        <v>metal</v>
      </c>
      <c r="U290" t="s">
        <v>2039</v>
      </c>
      <c r="V290" t="s">
        <v>2057</v>
      </c>
    </row>
    <row r="291" spans="1:22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>ROUND(E291/D291*100,0)</f>
        <v>1684</v>
      </c>
      <c r="G291" s="13" t="s">
        <v>19</v>
      </c>
      <c r="H291">
        <v>337</v>
      </c>
      <c r="I291">
        <f>IF(H291=0,0,ROUND(E291/H291,2))</f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s="4">
        <f>((L291/60)/60/24)+DATE(1970,1,1)</f>
        <v>42219.208333333328</v>
      </c>
      <c r="O291" s="4">
        <f>((M291/60)/60/24)+DATE(1970,1,1)</f>
        <v>42222.208333333328</v>
      </c>
      <c r="P291" t="b">
        <v>0</v>
      </c>
      <c r="Q291" t="b">
        <v>0</v>
      </c>
      <c r="R291" t="s">
        <v>32</v>
      </c>
      <c r="S291" t="str">
        <f>LEFT(R291,FIND("/",R291)-1)</f>
        <v>theater</v>
      </c>
      <c r="T291" t="str">
        <f>RIGHT(R291,LEN(R291)-FIND("/",R291))</f>
        <v>plays</v>
      </c>
      <c r="U291" t="s">
        <v>2043</v>
      </c>
      <c r="V291" t="s">
        <v>2061</v>
      </c>
    </row>
    <row r="292" spans="1:22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>ROUND(E292/D292*100,0)</f>
        <v>54</v>
      </c>
      <c r="G292" s="10" t="s">
        <v>13</v>
      </c>
      <c r="H292">
        <v>908</v>
      </c>
      <c r="I292">
        <f>IF(H292=0,0,ROUND(E292/H292,2))</f>
        <v>101.02</v>
      </c>
      <c r="J292" t="s">
        <v>20</v>
      </c>
      <c r="K292" t="s">
        <v>21</v>
      </c>
      <c r="L292">
        <v>1368162000</v>
      </c>
      <c r="M292">
        <v>1370926800</v>
      </c>
      <c r="N292" s="4">
        <f>((L292/60)/60/24)+DATE(1970,1,1)</f>
        <v>41404.208333333336</v>
      </c>
      <c r="O292" s="4">
        <f>((M292/60)/60/24)+DATE(1970,1,1)</f>
        <v>41436.208333333336</v>
      </c>
      <c r="P292" t="b">
        <v>0</v>
      </c>
      <c r="Q292" t="b">
        <v>1</v>
      </c>
      <c r="R292" t="s">
        <v>41</v>
      </c>
      <c r="S292" t="str">
        <f>LEFT(R292,FIND("/",R292)-1)</f>
        <v>film &amp; video</v>
      </c>
      <c r="T292" t="str">
        <f>RIGHT(R292,LEN(R292)-FIND("/",R292))</f>
        <v>documentary</v>
      </c>
      <c r="U292" t="s">
        <v>2035</v>
      </c>
      <c r="V292" t="s">
        <v>2050</v>
      </c>
    </row>
    <row r="293" spans="1:22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>ROUND(E293/D293*100,0)</f>
        <v>457</v>
      </c>
      <c r="G293" s="13" t="s">
        <v>19</v>
      </c>
      <c r="H293">
        <v>107</v>
      </c>
      <c r="I293">
        <f>IF(H293=0,0,ROUND(E293/H293,2))</f>
        <v>76.81</v>
      </c>
      <c r="J293" t="s">
        <v>20</v>
      </c>
      <c r="K293" t="s">
        <v>21</v>
      </c>
      <c r="L293">
        <v>1318654800</v>
      </c>
      <c r="M293">
        <v>1319000400</v>
      </c>
      <c r="N293" s="4">
        <f>((L293/60)/60/24)+DATE(1970,1,1)</f>
        <v>40831.208333333336</v>
      </c>
      <c r="O293" s="4">
        <f>((M293/60)/60/24)+DATE(1970,1,1)</f>
        <v>40835.208333333336</v>
      </c>
      <c r="P293" t="b">
        <v>1</v>
      </c>
      <c r="Q293" t="b">
        <v>0</v>
      </c>
      <c r="R293" t="s">
        <v>27</v>
      </c>
      <c r="S293" t="str">
        <f>LEFT(R293,FIND("/",R293)-1)</f>
        <v>technology</v>
      </c>
      <c r="T293" t="str">
        <f>RIGHT(R293,LEN(R293)-FIND("/",R293))</f>
        <v>web</v>
      </c>
      <c r="U293" t="s">
        <v>2042</v>
      </c>
      <c r="V293" t="s">
        <v>2070</v>
      </c>
    </row>
    <row r="294" spans="1:22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>ROUND(E294/D294*100,0)</f>
        <v>10</v>
      </c>
      <c r="G294" s="10" t="s">
        <v>13</v>
      </c>
      <c r="H294">
        <v>10</v>
      </c>
      <c r="I294">
        <f>IF(H294=0,0,ROUND(E294/H294,2))</f>
        <v>71.7</v>
      </c>
      <c r="J294" t="s">
        <v>20</v>
      </c>
      <c r="K294" t="s">
        <v>21</v>
      </c>
      <c r="L294">
        <v>1331874000</v>
      </c>
      <c r="M294">
        <v>1333429200</v>
      </c>
      <c r="N294" s="4">
        <f>((L294/60)/60/24)+DATE(1970,1,1)</f>
        <v>40984.208333333336</v>
      </c>
      <c r="O294" s="4">
        <f>((M294/60)/60/24)+DATE(1970,1,1)</f>
        <v>41002.208333333336</v>
      </c>
      <c r="P294" t="b">
        <v>0</v>
      </c>
      <c r="Q294" t="b">
        <v>0</v>
      </c>
      <c r="R294" t="s">
        <v>16</v>
      </c>
      <c r="S294" t="str">
        <f>LEFT(R294,FIND("/",R294)-1)</f>
        <v>food</v>
      </c>
      <c r="T294" t="str">
        <f>RIGHT(R294,LEN(R294)-FIND("/",R294))</f>
        <v>food trucks</v>
      </c>
      <c r="U294" t="s">
        <v>2036</v>
      </c>
      <c r="V294" t="s">
        <v>2054</v>
      </c>
    </row>
    <row r="295" spans="1:22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>ROUND(E295/D295*100,0)</f>
        <v>16</v>
      </c>
      <c r="G295" s="9" t="s">
        <v>73</v>
      </c>
      <c r="H295">
        <v>32</v>
      </c>
      <c r="I295">
        <f>IF(H295=0,0,ROUND(E295/H295,2))</f>
        <v>33.28</v>
      </c>
      <c r="J295" t="s">
        <v>106</v>
      </c>
      <c r="K295" t="s">
        <v>107</v>
      </c>
      <c r="L295">
        <v>1286254800</v>
      </c>
      <c r="M295">
        <v>1287032400</v>
      </c>
      <c r="N295" s="4">
        <f>((L295/60)/60/24)+DATE(1970,1,1)</f>
        <v>40456.208333333336</v>
      </c>
      <c r="O295" s="4">
        <f>((M295/60)/60/24)+DATE(1970,1,1)</f>
        <v>40465.208333333336</v>
      </c>
      <c r="P295" t="b">
        <v>0</v>
      </c>
      <c r="Q295" t="b">
        <v>0</v>
      </c>
      <c r="R295" t="s">
        <v>32</v>
      </c>
      <c r="S295" t="str">
        <f>LEFT(R295,FIND("/",R295)-1)</f>
        <v>theater</v>
      </c>
      <c r="T295" t="str">
        <f>RIGHT(R295,LEN(R295)-FIND("/",R295))</f>
        <v>plays</v>
      </c>
      <c r="U295" t="s">
        <v>2043</v>
      </c>
      <c r="V295" t="s">
        <v>2061</v>
      </c>
    </row>
    <row r="296" spans="1:22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>ROUND(E296/D296*100,0)</f>
        <v>1340</v>
      </c>
      <c r="G296" s="13" t="s">
        <v>19</v>
      </c>
      <c r="H296">
        <v>183</v>
      </c>
      <c r="I296">
        <f>IF(H296=0,0,ROUND(E296/H296,2))</f>
        <v>43.92</v>
      </c>
      <c r="J296" t="s">
        <v>20</v>
      </c>
      <c r="K296" t="s">
        <v>21</v>
      </c>
      <c r="L296">
        <v>1540530000</v>
      </c>
      <c r="M296">
        <v>1541570400</v>
      </c>
      <c r="N296" s="4">
        <f>((L296/60)/60/24)+DATE(1970,1,1)</f>
        <v>43399.208333333328</v>
      </c>
      <c r="O296" s="4">
        <f>((M296/60)/60/24)+DATE(1970,1,1)</f>
        <v>43411.25</v>
      </c>
      <c r="P296" t="b">
        <v>0</v>
      </c>
      <c r="Q296" t="b">
        <v>0</v>
      </c>
      <c r="R296" t="s">
        <v>32</v>
      </c>
      <c r="S296" t="str">
        <f>LEFT(R296,FIND("/",R296)-1)</f>
        <v>theater</v>
      </c>
      <c r="T296" t="str">
        <f>RIGHT(R296,LEN(R296)-FIND("/",R296))</f>
        <v>plays</v>
      </c>
      <c r="U296" t="s">
        <v>2043</v>
      </c>
      <c r="V296" t="s">
        <v>2061</v>
      </c>
    </row>
    <row r="297" spans="1:22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>ROUND(E297/D297*100,0)</f>
        <v>36</v>
      </c>
      <c r="G297" s="10" t="s">
        <v>13</v>
      </c>
      <c r="H297">
        <v>1910</v>
      </c>
      <c r="I297">
        <f>IF(H297=0,0,ROUND(E297/H297,2))</f>
        <v>36</v>
      </c>
      <c r="J297" t="s">
        <v>97</v>
      </c>
      <c r="K297" t="s">
        <v>98</v>
      </c>
      <c r="L297">
        <v>1381813200</v>
      </c>
      <c r="M297">
        <v>1383976800</v>
      </c>
      <c r="N297" s="4">
        <f>((L297/60)/60/24)+DATE(1970,1,1)</f>
        <v>41562.208333333336</v>
      </c>
      <c r="O297" s="4">
        <f>((M297/60)/60/24)+DATE(1970,1,1)</f>
        <v>41587.25</v>
      </c>
      <c r="P297" t="b">
        <v>0</v>
      </c>
      <c r="Q297" t="b">
        <v>0</v>
      </c>
      <c r="R297" t="s">
        <v>32</v>
      </c>
      <c r="S297" t="str">
        <f>LEFT(R297,FIND("/",R297)-1)</f>
        <v>theater</v>
      </c>
      <c r="T297" t="str">
        <f>RIGHT(R297,LEN(R297)-FIND("/",R297))</f>
        <v>plays</v>
      </c>
      <c r="U297" t="s">
        <v>2043</v>
      </c>
      <c r="V297" t="s">
        <v>2061</v>
      </c>
    </row>
    <row r="298" spans="1:22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>ROUND(E298/D298*100,0)</f>
        <v>55</v>
      </c>
      <c r="G298" s="10" t="s">
        <v>13</v>
      </c>
      <c r="H298">
        <v>38</v>
      </c>
      <c r="I298">
        <f>IF(H298=0,0,ROUND(E298/H298,2))</f>
        <v>88.21</v>
      </c>
      <c r="J298" t="s">
        <v>25</v>
      </c>
      <c r="K298" t="s">
        <v>26</v>
      </c>
      <c r="L298">
        <v>1548655200</v>
      </c>
      <c r="M298">
        <v>1550556000</v>
      </c>
      <c r="N298" s="4">
        <f>((L298/60)/60/24)+DATE(1970,1,1)</f>
        <v>43493.25</v>
      </c>
      <c r="O298" s="4">
        <f>((M298/60)/60/24)+DATE(1970,1,1)</f>
        <v>43515.25</v>
      </c>
      <c r="P298" t="b">
        <v>0</v>
      </c>
      <c r="Q298" t="b">
        <v>0</v>
      </c>
      <c r="R298" t="s">
        <v>32</v>
      </c>
      <c r="S298" t="str">
        <f>LEFT(R298,FIND("/",R298)-1)</f>
        <v>theater</v>
      </c>
      <c r="T298" t="str">
        <f>RIGHT(R298,LEN(R298)-FIND("/",R298))</f>
        <v>plays</v>
      </c>
      <c r="U298" t="s">
        <v>2043</v>
      </c>
      <c r="V298" t="s">
        <v>2061</v>
      </c>
    </row>
    <row r="299" spans="1:22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>ROUND(E299/D299*100,0)</f>
        <v>94</v>
      </c>
      <c r="G299" s="10" t="s">
        <v>13</v>
      </c>
      <c r="H299">
        <v>104</v>
      </c>
      <c r="I299">
        <f>IF(H299=0,0,ROUND(E299/H299,2))</f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s="4">
        <f>((L299/60)/60/24)+DATE(1970,1,1)</f>
        <v>41653.25</v>
      </c>
      <c r="O299" s="4">
        <f>((M299/60)/60/24)+DATE(1970,1,1)</f>
        <v>41662.25</v>
      </c>
      <c r="P299" t="b">
        <v>0</v>
      </c>
      <c r="Q299" t="b">
        <v>1</v>
      </c>
      <c r="R299" t="s">
        <v>32</v>
      </c>
      <c r="S299" t="str">
        <f>LEFT(R299,FIND("/",R299)-1)</f>
        <v>theater</v>
      </c>
      <c r="T299" t="str">
        <f>RIGHT(R299,LEN(R299)-FIND("/",R299))</f>
        <v>plays</v>
      </c>
      <c r="U299" t="s">
        <v>2043</v>
      </c>
      <c r="V299" t="s">
        <v>2061</v>
      </c>
    </row>
    <row r="300" spans="1:22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>ROUND(E300/D300*100,0)</f>
        <v>144</v>
      </c>
      <c r="G300" s="13" t="s">
        <v>19</v>
      </c>
      <c r="H300">
        <v>72</v>
      </c>
      <c r="I300">
        <f>IF(H300=0,0,ROUND(E300/H300,2))</f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s="4">
        <f>((L300/60)/60/24)+DATE(1970,1,1)</f>
        <v>42426.25</v>
      </c>
      <c r="O300" s="4">
        <f>((M300/60)/60/24)+DATE(1970,1,1)</f>
        <v>42444.208333333328</v>
      </c>
      <c r="P300" t="b">
        <v>0</v>
      </c>
      <c r="Q300" t="b">
        <v>1</v>
      </c>
      <c r="R300" t="s">
        <v>22</v>
      </c>
      <c r="S300" t="str">
        <f>LEFT(R300,FIND("/",R300)-1)</f>
        <v>music</v>
      </c>
      <c r="T300" t="str">
        <f>RIGHT(R300,LEN(R300)-FIND("/",R300))</f>
        <v>rock</v>
      </c>
      <c r="U300" t="s">
        <v>2039</v>
      </c>
      <c r="V300" t="s">
        <v>2063</v>
      </c>
    </row>
    <row r="301" spans="1:22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>ROUND(E301/D301*100,0)</f>
        <v>51</v>
      </c>
      <c r="G301" s="10" t="s">
        <v>13</v>
      </c>
      <c r="H301">
        <v>49</v>
      </c>
      <c r="I301">
        <f>IF(H301=0,0,ROUND(E301/H301,2))</f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s="4">
        <f>((L301/60)/60/24)+DATE(1970,1,1)</f>
        <v>42432.25</v>
      </c>
      <c r="O301" s="4">
        <f>((M301/60)/60/24)+DATE(1970,1,1)</f>
        <v>42488.208333333328</v>
      </c>
      <c r="P301" t="b">
        <v>0</v>
      </c>
      <c r="Q301" t="b">
        <v>0</v>
      </c>
      <c r="R301" t="s">
        <v>16</v>
      </c>
      <c r="S301" t="str">
        <f>LEFT(R301,FIND("/",R301)-1)</f>
        <v>food</v>
      </c>
      <c r="T301" t="str">
        <f>RIGHT(R301,LEN(R301)-FIND("/",R301))</f>
        <v>food trucks</v>
      </c>
      <c r="U301" t="s">
        <v>2036</v>
      </c>
      <c r="V301" t="s">
        <v>2054</v>
      </c>
    </row>
    <row r="302" spans="1:22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>ROUND(E302/D302*100,0)</f>
        <v>5</v>
      </c>
      <c r="G302" s="10" t="s">
        <v>13</v>
      </c>
      <c r="H302">
        <v>1</v>
      </c>
      <c r="I302">
        <f>IF(H302=0,0,ROUND(E302/H302,2))</f>
        <v>5</v>
      </c>
      <c r="J302" t="s">
        <v>35</v>
      </c>
      <c r="K302" t="s">
        <v>36</v>
      </c>
      <c r="L302">
        <v>1504069200</v>
      </c>
      <c r="M302">
        <v>1504155600</v>
      </c>
      <c r="N302" s="4">
        <f>((L302/60)/60/24)+DATE(1970,1,1)</f>
        <v>42977.208333333328</v>
      </c>
      <c r="O302" s="4">
        <f>((M302/60)/60/24)+DATE(1970,1,1)</f>
        <v>42978.208333333328</v>
      </c>
      <c r="P302" t="b">
        <v>0</v>
      </c>
      <c r="Q302" t="b">
        <v>1</v>
      </c>
      <c r="R302" t="s">
        <v>67</v>
      </c>
      <c r="S302" t="str">
        <f>LEFT(R302,FIND("/",R302)-1)</f>
        <v>publishing</v>
      </c>
      <c r="T302" t="str">
        <f>RIGHT(R302,LEN(R302)-FIND("/",R302))</f>
        <v>nonfiction</v>
      </c>
      <c r="U302" t="s">
        <v>2041</v>
      </c>
      <c r="V302" t="s">
        <v>2059</v>
      </c>
    </row>
    <row r="303" spans="1:22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>ROUND(E303/D303*100,0)</f>
        <v>1345</v>
      </c>
      <c r="G303" s="13" t="s">
        <v>19</v>
      </c>
      <c r="H303">
        <v>295</v>
      </c>
      <c r="I303">
        <f>IF(H303=0,0,ROUND(E303/H303,2))</f>
        <v>41.02</v>
      </c>
      <c r="J303" t="s">
        <v>20</v>
      </c>
      <c r="K303" t="s">
        <v>21</v>
      </c>
      <c r="L303">
        <v>1424930400</v>
      </c>
      <c r="M303">
        <v>1426395600</v>
      </c>
      <c r="N303" s="4">
        <f>((L303/60)/60/24)+DATE(1970,1,1)</f>
        <v>42061.25</v>
      </c>
      <c r="O303" s="4">
        <f>((M303/60)/60/24)+DATE(1970,1,1)</f>
        <v>42078.208333333328</v>
      </c>
      <c r="P303" t="b">
        <v>0</v>
      </c>
      <c r="Q303" t="b">
        <v>0</v>
      </c>
      <c r="R303" t="s">
        <v>41</v>
      </c>
      <c r="S303" t="str">
        <f>LEFT(R303,FIND("/",R303)-1)</f>
        <v>film &amp; video</v>
      </c>
      <c r="T303" t="str">
        <f>RIGHT(R303,LEN(R303)-FIND("/",R303))</f>
        <v>documentary</v>
      </c>
      <c r="U303" t="s">
        <v>2035</v>
      </c>
      <c r="V303" t="s">
        <v>2050</v>
      </c>
    </row>
    <row r="304" spans="1:22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>ROUND(E304/D304*100,0)</f>
        <v>32</v>
      </c>
      <c r="G304" s="10" t="s">
        <v>13</v>
      </c>
      <c r="H304">
        <v>245</v>
      </c>
      <c r="I304">
        <f>IF(H304=0,0,ROUND(E304/H304,2))</f>
        <v>98.91</v>
      </c>
      <c r="J304" t="s">
        <v>20</v>
      </c>
      <c r="K304" t="s">
        <v>21</v>
      </c>
      <c r="L304">
        <v>1535864400</v>
      </c>
      <c r="M304">
        <v>1537074000</v>
      </c>
      <c r="N304" s="4">
        <f>((L304/60)/60/24)+DATE(1970,1,1)</f>
        <v>43345.208333333328</v>
      </c>
      <c r="O304" s="4">
        <f>((M304/60)/60/24)+DATE(1970,1,1)</f>
        <v>43359.208333333328</v>
      </c>
      <c r="P304" t="b">
        <v>0</v>
      </c>
      <c r="Q304" t="b">
        <v>0</v>
      </c>
      <c r="R304" t="s">
        <v>32</v>
      </c>
      <c r="S304" t="str">
        <f>LEFT(R304,FIND("/",R304)-1)</f>
        <v>theater</v>
      </c>
      <c r="T304" t="str">
        <f>RIGHT(R304,LEN(R304)-FIND("/",R304))</f>
        <v>plays</v>
      </c>
      <c r="U304" t="s">
        <v>2043</v>
      </c>
      <c r="V304" t="s">
        <v>2061</v>
      </c>
    </row>
    <row r="305" spans="1:22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>ROUND(E305/D305*100,0)</f>
        <v>83</v>
      </c>
      <c r="G305" s="10" t="s">
        <v>13</v>
      </c>
      <c r="H305">
        <v>32</v>
      </c>
      <c r="I305">
        <f>IF(H305=0,0,ROUND(E305/H305,2))</f>
        <v>87.78</v>
      </c>
      <c r="J305" t="s">
        <v>20</v>
      </c>
      <c r="K305" t="s">
        <v>21</v>
      </c>
      <c r="L305">
        <v>1452146400</v>
      </c>
      <c r="M305">
        <v>1452578400</v>
      </c>
      <c r="N305" s="4">
        <f>((L305/60)/60/24)+DATE(1970,1,1)</f>
        <v>42376.25</v>
      </c>
      <c r="O305" s="4">
        <f>((M305/60)/60/24)+DATE(1970,1,1)</f>
        <v>42381.25</v>
      </c>
      <c r="P305" t="b">
        <v>0</v>
      </c>
      <c r="Q305" t="b">
        <v>0</v>
      </c>
      <c r="R305" t="s">
        <v>59</v>
      </c>
      <c r="S305" t="str">
        <f>LEFT(R305,FIND("/",R305)-1)</f>
        <v>music</v>
      </c>
      <c r="T305" t="str">
        <f>RIGHT(R305,LEN(R305)-FIND("/",R305))</f>
        <v>indie rock</v>
      </c>
      <c r="U305" t="s">
        <v>2039</v>
      </c>
      <c r="V305" t="s">
        <v>2055</v>
      </c>
    </row>
    <row r="306" spans="1:22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>ROUND(E306/D306*100,0)</f>
        <v>546</v>
      </c>
      <c r="G306" s="13" t="s">
        <v>19</v>
      </c>
      <c r="H306">
        <v>142</v>
      </c>
      <c r="I306">
        <f>IF(H306=0,0,ROUND(E306/H306,2))</f>
        <v>80.77</v>
      </c>
      <c r="J306" t="s">
        <v>20</v>
      </c>
      <c r="K306" t="s">
        <v>21</v>
      </c>
      <c r="L306">
        <v>1470546000</v>
      </c>
      <c r="M306">
        <v>1474088400</v>
      </c>
      <c r="N306" s="4">
        <f>((L306/60)/60/24)+DATE(1970,1,1)</f>
        <v>42589.208333333328</v>
      </c>
      <c r="O306" s="4">
        <f>((M306/60)/60/24)+DATE(1970,1,1)</f>
        <v>42630.208333333328</v>
      </c>
      <c r="P306" t="b">
        <v>0</v>
      </c>
      <c r="Q306" t="b">
        <v>0</v>
      </c>
      <c r="R306" t="s">
        <v>41</v>
      </c>
      <c r="S306" t="str">
        <f>LEFT(R306,FIND("/",R306)-1)</f>
        <v>film &amp; video</v>
      </c>
      <c r="T306" t="str">
        <f>RIGHT(R306,LEN(R306)-FIND("/",R306))</f>
        <v>documentary</v>
      </c>
      <c r="U306" t="s">
        <v>2035</v>
      </c>
      <c r="V306" t="s">
        <v>2050</v>
      </c>
    </row>
    <row r="307" spans="1:22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>ROUND(E307/D307*100,0)</f>
        <v>286</v>
      </c>
      <c r="G307" s="13" t="s">
        <v>19</v>
      </c>
      <c r="H307">
        <v>85</v>
      </c>
      <c r="I307">
        <f>IF(H307=0,0,ROUND(E307/H307,2))</f>
        <v>94.28</v>
      </c>
      <c r="J307" t="s">
        <v>20</v>
      </c>
      <c r="K307" t="s">
        <v>21</v>
      </c>
      <c r="L307">
        <v>1458363600</v>
      </c>
      <c r="M307">
        <v>1461906000</v>
      </c>
      <c r="N307" s="4">
        <f>((L307/60)/60/24)+DATE(1970,1,1)</f>
        <v>42448.208333333328</v>
      </c>
      <c r="O307" s="4">
        <f>((M307/60)/60/24)+DATE(1970,1,1)</f>
        <v>42489.208333333328</v>
      </c>
      <c r="P307" t="b">
        <v>0</v>
      </c>
      <c r="Q307" t="b">
        <v>0</v>
      </c>
      <c r="R307" t="s">
        <v>32</v>
      </c>
      <c r="S307" t="str">
        <f>LEFT(R307,FIND("/",R307)-1)</f>
        <v>theater</v>
      </c>
      <c r="T307" t="str">
        <f>RIGHT(R307,LEN(R307)-FIND("/",R307))</f>
        <v>plays</v>
      </c>
      <c r="U307" t="s">
        <v>2043</v>
      </c>
      <c r="V307" t="s">
        <v>2061</v>
      </c>
    </row>
    <row r="308" spans="1:22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>ROUND(E308/D308*100,0)</f>
        <v>8</v>
      </c>
      <c r="G308" s="10" t="s">
        <v>13</v>
      </c>
      <c r="H308">
        <v>7</v>
      </c>
      <c r="I308">
        <f>IF(H308=0,0,ROUND(E308/H308,2))</f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s="4">
        <f>((L308/60)/60/24)+DATE(1970,1,1)</f>
        <v>42930.208333333328</v>
      </c>
      <c r="O308" s="4">
        <f>((M308/60)/60/24)+DATE(1970,1,1)</f>
        <v>42933.208333333328</v>
      </c>
      <c r="P308" t="b">
        <v>0</v>
      </c>
      <c r="Q308" t="b">
        <v>1</v>
      </c>
      <c r="R308" t="s">
        <v>32</v>
      </c>
      <c r="S308" t="str">
        <f>LEFT(R308,FIND("/",R308)-1)</f>
        <v>theater</v>
      </c>
      <c r="T308" t="str">
        <f>RIGHT(R308,LEN(R308)-FIND("/",R308))</f>
        <v>plays</v>
      </c>
      <c r="U308" t="s">
        <v>2043</v>
      </c>
      <c r="V308" t="s">
        <v>2061</v>
      </c>
    </row>
    <row r="309" spans="1:22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>ROUND(E309/D309*100,0)</f>
        <v>132</v>
      </c>
      <c r="G309" s="13" t="s">
        <v>19</v>
      </c>
      <c r="H309">
        <v>659</v>
      </c>
      <c r="I309">
        <f>IF(H309=0,0,ROUND(E309/H309,2))</f>
        <v>65.97</v>
      </c>
      <c r="J309" t="s">
        <v>35</v>
      </c>
      <c r="K309" t="s">
        <v>36</v>
      </c>
      <c r="L309">
        <v>1338958800</v>
      </c>
      <c r="M309">
        <v>1340686800</v>
      </c>
      <c r="N309" s="4">
        <f>((L309/60)/60/24)+DATE(1970,1,1)</f>
        <v>41066.208333333336</v>
      </c>
      <c r="O309" s="4">
        <f>((M309/60)/60/24)+DATE(1970,1,1)</f>
        <v>41086.208333333336</v>
      </c>
      <c r="P309" t="b">
        <v>0</v>
      </c>
      <c r="Q309" t="b">
        <v>1</v>
      </c>
      <c r="R309" t="s">
        <v>118</v>
      </c>
      <c r="S309" t="str">
        <f>LEFT(R309,FIND("/",R309)-1)</f>
        <v>publishing</v>
      </c>
      <c r="T309" t="str">
        <f>RIGHT(R309,LEN(R309)-FIND("/",R309))</f>
        <v>fiction</v>
      </c>
      <c r="U309" t="s">
        <v>2041</v>
      </c>
      <c r="V309" t="s">
        <v>2053</v>
      </c>
    </row>
    <row r="310" spans="1:22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>ROUND(E310/D310*100,0)</f>
        <v>74</v>
      </c>
      <c r="G310" s="10" t="s">
        <v>13</v>
      </c>
      <c r="H310">
        <v>803</v>
      </c>
      <c r="I310">
        <f>IF(H310=0,0,ROUND(E310/H310,2))</f>
        <v>109.04</v>
      </c>
      <c r="J310" t="s">
        <v>20</v>
      </c>
      <c r="K310" t="s">
        <v>21</v>
      </c>
      <c r="L310">
        <v>1303102800</v>
      </c>
      <c r="M310">
        <v>1303189200</v>
      </c>
      <c r="N310" s="4">
        <f>((L310/60)/60/24)+DATE(1970,1,1)</f>
        <v>40651.208333333336</v>
      </c>
      <c r="O310" s="4">
        <f>((M310/60)/60/24)+DATE(1970,1,1)</f>
        <v>40652.208333333336</v>
      </c>
      <c r="P310" t="b">
        <v>0</v>
      </c>
      <c r="Q310" t="b">
        <v>0</v>
      </c>
      <c r="R310" t="s">
        <v>32</v>
      </c>
      <c r="S310" t="str">
        <f>LEFT(R310,FIND("/",R310)-1)</f>
        <v>theater</v>
      </c>
      <c r="T310" t="str">
        <f>RIGHT(R310,LEN(R310)-FIND("/",R310))</f>
        <v>plays</v>
      </c>
      <c r="U310" t="s">
        <v>2043</v>
      </c>
      <c r="V310" t="s">
        <v>2061</v>
      </c>
    </row>
    <row r="311" spans="1:22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>ROUND(E311/D311*100,0)</f>
        <v>75</v>
      </c>
      <c r="G311" s="9" t="s">
        <v>73</v>
      </c>
      <c r="H311">
        <v>75</v>
      </c>
      <c r="I311">
        <f>IF(H311=0,0,ROUND(E311/H311,2))</f>
        <v>41.16</v>
      </c>
      <c r="J311" t="s">
        <v>20</v>
      </c>
      <c r="K311" t="s">
        <v>21</v>
      </c>
      <c r="L311">
        <v>1316581200</v>
      </c>
      <c r="M311">
        <v>1318309200</v>
      </c>
      <c r="N311" s="4">
        <f>((L311/60)/60/24)+DATE(1970,1,1)</f>
        <v>40807.208333333336</v>
      </c>
      <c r="O311" s="4">
        <f>((M311/60)/60/24)+DATE(1970,1,1)</f>
        <v>40827.208333333336</v>
      </c>
      <c r="P311" t="b">
        <v>0</v>
      </c>
      <c r="Q311" t="b">
        <v>1</v>
      </c>
      <c r="R311" t="s">
        <v>59</v>
      </c>
      <c r="S311" t="str">
        <f>LEFT(R311,FIND("/",R311)-1)</f>
        <v>music</v>
      </c>
      <c r="T311" t="str">
        <f>RIGHT(R311,LEN(R311)-FIND("/",R311))</f>
        <v>indie rock</v>
      </c>
      <c r="U311" t="s">
        <v>2039</v>
      </c>
      <c r="V311" t="s">
        <v>2055</v>
      </c>
    </row>
    <row r="312" spans="1:22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>ROUND(E312/D312*100,0)</f>
        <v>20</v>
      </c>
      <c r="G312" s="10" t="s">
        <v>13</v>
      </c>
      <c r="H312">
        <v>16</v>
      </c>
      <c r="I312">
        <f>IF(H312=0,0,ROUND(E312/H312,2))</f>
        <v>99.13</v>
      </c>
      <c r="J312" t="s">
        <v>20</v>
      </c>
      <c r="K312" t="s">
        <v>21</v>
      </c>
      <c r="L312">
        <v>1270789200</v>
      </c>
      <c r="M312">
        <v>1272171600</v>
      </c>
      <c r="N312" s="4">
        <f>((L312/60)/60/24)+DATE(1970,1,1)</f>
        <v>40277.208333333336</v>
      </c>
      <c r="O312" s="4">
        <f>((M312/60)/60/24)+DATE(1970,1,1)</f>
        <v>40293.208333333336</v>
      </c>
      <c r="P312" t="b">
        <v>0</v>
      </c>
      <c r="Q312" t="b">
        <v>0</v>
      </c>
      <c r="R312" t="s">
        <v>88</v>
      </c>
      <c r="S312" t="str">
        <f>LEFT(R312,FIND("/",R312)-1)</f>
        <v>games</v>
      </c>
      <c r="T312" t="str">
        <f>RIGHT(R312,LEN(R312)-FIND("/",R312))</f>
        <v>video games</v>
      </c>
      <c r="U312" t="s">
        <v>2037</v>
      </c>
      <c r="V312" t="s">
        <v>2068</v>
      </c>
    </row>
    <row r="313" spans="1:22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>ROUND(E313/D313*100,0)</f>
        <v>203</v>
      </c>
      <c r="G313" s="13" t="s">
        <v>19</v>
      </c>
      <c r="H313">
        <v>121</v>
      </c>
      <c r="I313">
        <f>IF(H313=0,0,ROUND(E313/H313,2))</f>
        <v>105.88</v>
      </c>
      <c r="J313" t="s">
        <v>20</v>
      </c>
      <c r="K313" t="s">
        <v>21</v>
      </c>
      <c r="L313">
        <v>1297836000</v>
      </c>
      <c r="M313">
        <v>1298872800</v>
      </c>
      <c r="N313" s="4">
        <f>((L313/60)/60/24)+DATE(1970,1,1)</f>
        <v>40590.25</v>
      </c>
      <c r="O313" s="4">
        <f>((M313/60)/60/24)+DATE(1970,1,1)</f>
        <v>40602.25</v>
      </c>
      <c r="P313" t="b">
        <v>0</v>
      </c>
      <c r="Q313" t="b">
        <v>0</v>
      </c>
      <c r="R313" t="s">
        <v>32</v>
      </c>
      <c r="S313" t="str">
        <f>LEFT(R313,FIND("/",R313)-1)</f>
        <v>theater</v>
      </c>
      <c r="T313" t="str">
        <f>RIGHT(R313,LEN(R313)-FIND("/",R313))</f>
        <v>plays</v>
      </c>
      <c r="U313" t="s">
        <v>2043</v>
      </c>
      <c r="V313" t="s">
        <v>2061</v>
      </c>
    </row>
    <row r="314" spans="1:22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>ROUND(E314/D314*100,0)</f>
        <v>310</v>
      </c>
      <c r="G314" s="13" t="s">
        <v>19</v>
      </c>
      <c r="H314">
        <v>3742</v>
      </c>
      <c r="I314">
        <f>IF(H314=0,0,ROUND(E314/H314,2))</f>
        <v>49</v>
      </c>
      <c r="J314" t="s">
        <v>20</v>
      </c>
      <c r="K314" t="s">
        <v>21</v>
      </c>
      <c r="L314">
        <v>1382677200</v>
      </c>
      <c r="M314">
        <v>1383282000</v>
      </c>
      <c r="N314" s="4">
        <f>((L314/60)/60/24)+DATE(1970,1,1)</f>
        <v>41572.208333333336</v>
      </c>
      <c r="O314" s="4">
        <f>((M314/60)/60/24)+DATE(1970,1,1)</f>
        <v>41579.208333333336</v>
      </c>
      <c r="P314" t="b">
        <v>0</v>
      </c>
      <c r="Q314" t="b">
        <v>0</v>
      </c>
      <c r="R314" t="s">
        <v>32</v>
      </c>
      <c r="S314" t="str">
        <f>LEFT(R314,FIND("/",R314)-1)</f>
        <v>theater</v>
      </c>
      <c r="T314" t="str">
        <f>RIGHT(R314,LEN(R314)-FIND("/",R314))</f>
        <v>plays</v>
      </c>
      <c r="U314" t="s">
        <v>2043</v>
      </c>
      <c r="V314" t="s">
        <v>2061</v>
      </c>
    </row>
    <row r="315" spans="1:22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>ROUND(E315/D315*100,0)</f>
        <v>395</v>
      </c>
      <c r="G315" s="13" t="s">
        <v>19</v>
      </c>
      <c r="H315">
        <v>223</v>
      </c>
      <c r="I315">
        <f>IF(H315=0,0,ROUND(E315/H315,2))</f>
        <v>39</v>
      </c>
      <c r="J315" t="s">
        <v>20</v>
      </c>
      <c r="K315" t="s">
        <v>21</v>
      </c>
      <c r="L315">
        <v>1330322400</v>
      </c>
      <c r="M315">
        <v>1330495200</v>
      </c>
      <c r="N315" s="4">
        <f>((L315/60)/60/24)+DATE(1970,1,1)</f>
        <v>40966.25</v>
      </c>
      <c r="O315" s="4">
        <f>((M315/60)/60/24)+DATE(1970,1,1)</f>
        <v>40968.25</v>
      </c>
      <c r="P315" t="b">
        <v>0</v>
      </c>
      <c r="Q315" t="b">
        <v>0</v>
      </c>
      <c r="R315" t="s">
        <v>22</v>
      </c>
      <c r="S315" t="str">
        <f>LEFT(R315,FIND("/",R315)-1)</f>
        <v>music</v>
      </c>
      <c r="T315" t="str">
        <f>RIGHT(R315,LEN(R315)-FIND("/",R315))</f>
        <v>rock</v>
      </c>
      <c r="U315" t="s">
        <v>2039</v>
      </c>
      <c r="V315" t="s">
        <v>2063</v>
      </c>
    </row>
    <row r="316" spans="1:22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>ROUND(E316/D316*100,0)</f>
        <v>295</v>
      </c>
      <c r="G316" s="13" t="s">
        <v>19</v>
      </c>
      <c r="H316">
        <v>133</v>
      </c>
      <c r="I316">
        <f>IF(H316=0,0,ROUND(E316/H316,2))</f>
        <v>31.02</v>
      </c>
      <c r="J316" t="s">
        <v>20</v>
      </c>
      <c r="K316" t="s">
        <v>21</v>
      </c>
      <c r="L316">
        <v>1552366800</v>
      </c>
      <c r="M316">
        <v>1552798800</v>
      </c>
      <c r="N316" s="4">
        <f>((L316/60)/60/24)+DATE(1970,1,1)</f>
        <v>43536.208333333328</v>
      </c>
      <c r="O316" s="4">
        <f>((M316/60)/60/24)+DATE(1970,1,1)</f>
        <v>43541.208333333328</v>
      </c>
      <c r="P316" t="b">
        <v>0</v>
      </c>
      <c r="Q316" t="b">
        <v>1</v>
      </c>
      <c r="R316" t="s">
        <v>41</v>
      </c>
      <c r="S316" t="str">
        <f>LEFT(R316,FIND("/",R316)-1)</f>
        <v>film &amp; video</v>
      </c>
      <c r="T316" t="str">
        <f>RIGHT(R316,LEN(R316)-FIND("/",R316))</f>
        <v>documentary</v>
      </c>
      <c r="U316" t="s">
        <v>2035</v>
      </c>
      <c r="V316" t="s">
        <v>2050</v>
      </c>
    </row>
    <row r="317" spans="1:22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>ROUND(E317/D317*100,0)</f>
        <v>34</v>
      </c>
      <c r="G317" s="10" t="s">
        <v>13</v>
      </c>
      <c r="H317">
        <v>31</v>
      </c>
      <c r="I317">
        <f>IF(H317=0,0,ROUND(E317/H317,2))</f>
        <v>103.87</v>
      </c>
      <c r="J317" t="s">
        <v>20</v>
      </c>
      <c r="K317" t="s">
        <v>21</v>
      </c>
      <c r="L317">
        <v>1400907600</v>
      </c>
      <c r="M317">
        <v>1403413200</v>
      </c>
      <c r="N317" s="4">
        <f>((L317/60)/60/24)+DATE(1970,1,1)</f>
        <v>41783.208333333336</v>
      </c>
      <c r="O317" s="4">
        <f>((M317/60)/60/24)+DATE(1970,1,1)</f>
        <v>41812.208333333336</v>
      </c>
      <c r="P317" t="b">
        <v>0</v>
      </c>
      <c r="Q317" t="b">
        <v>0</v>
      </c>
      <c r="R317" t="s">
        <v>32</v>
      </c>
      <c r="S317" t="str">
        <f>LEFT(R317,FIND("/",R317)-1)</f>
        <v>theater</v>
      </c>
      <c r="T317" t="str">
        <f>RIGHT(R317,LEN(R317)-FIND("/",R317))</f>
        <v>plays</v>
      </c>
      <c r="U317" t="s">
        <v>2043</v>
      </c>
      <c r="V317" t="s">
        <v>2061</v>
      </c>
    </row>
    <row r="318" spans="1:22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>ROUND(E318/D318*100,0)</f>
        <v>67</v>
      </c>
      <c r="G318" s="10" t="s">
        <v>13</v>
      </c>
      <c r="H318">
        <v>108</v>
      </c>
      <c r="I318">
        <f>IF(H318=0,0,ROUND(E318/H318,2))</f>
        <v>59.27</v>
      </c>
      <c r="J318" t="s">
        <v>106</v>
      </c>
      <c r="K318" t="s">
        <v>107</v>
      </c>
      <c r="L318">
        <v>1574143200</v>
      </c>
      <c r="M318">
        <v>1574229600</v>
      </c>
      <c r="N318" s="4">
        <f>((L318/60)/60/24)+DATE(1970,1,1)</f>
        <v>43788.25</v>
      </c>
      <c r="O318" s="4">
        <f>((M318/60)/60/24)+DATE(1970,1,1)</f>
        <v>43789.25</v>
      </c>
      <c r="P318" t="b">
        <v>0</v>
      </c>
      <c r="Q318" t="b">
        <v>1</v>
      </c>
      <c r="R318" t="s">
        <v>16</v>
      </c>
      <c r="S318" t="str">
        <f>LEFT(R318,FIND("/",R318)-1)</f>
        <v>food</v>
      </c>
      <c r="T318" t="str">
        <f>RIGHT(R318,LEN(R318)-FIND("/",R318))</f>
        <v>food trucks</v>
      </c>
      <c r="U318" t="s">
        <v>2036</v>
      </c>
      <c r="V318" t="s">
        <v>2054</v>
      </c>
    </row>
    <row r="319" spans="1:22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>ROUND(E319/D319*100,0)</f>
        <v>19</v>
      </c>
      <c r="G319" s="10" t="s">
        <v>13</v>
      </c>
      <c r="H319">
        <v>30</v>
      </c>
      <c r="I319">
        <f>IF(H319=0,0,ROUND(E319/H319,2))</f>
        <v>42.3</v>
      </c>
      <c r="J319" t="s">
        <v>20</v>
      </c>
      <c r="K319" t="s">
        <v>21</v>
      </c>
      <c r="L319">
        <v>1494738000</v>
      </c>
      <c r="M319">
        <v>1495861200</v>
      </c>
      <c r="N319" s="4">
        <f>((L319/60)/60/24)+DATE(1970,1,1)</f>
        <v>42869.208333333328</v>
      </c>
      <c r="O319" s="4">
        <f>((M319/60)/60/24)+DATE(1970,1,1)</f>
        <v>42882.208333333328</v>
      </c>
      <c r="P319" t="b">
        <v>0</v>
      </c>
      <c r="Q319" t="b">
        <v>0</v>
      </c>
      <c r="R319" t="s">
        <v>32</v>
      </c>
      <c r="S319" t="str">
        <f>LEFT(R319,FIND("/",R319)-1)</f>
        <v>theater</v>
      </c>
      <c r="T319" t="str">
        <f>RIGHT(R319,LEN(R319)-FIND("/",R319))</f>
        <v>plays</v>
      </c>
      <c r="U319" t="s">
        <v>2043</v>
      </c>
      <c r="V319" t="s">
        <v>2061</v>
      </c>
    </row>
    <row r="320" spans="1:22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>ROUND(E320/D320*100,0)</f>
        <v>16</v>
      </c>
      <c r="G320" s="10" t="s">
        <v>13</v>
      </c>
      <c r="H320">
        <v>17</v>
      </c>
      <c r="I320">
        <f>IF(H320=0,0,ROUND(E320/H320,2))</f>
        <v>53.12</v>
      </c>
      <c r="J320" t="s">
        <v>20</v>
      </c>
      <c r="K320" t="s">
        <v>21</v>
      </c>
      <c r="L320">
        <v>1392357600</v>
      </c>
      <c r="M320">
        <v>1392530400</v>
      </c>
      <c r="N320" s="4">
        <f>((L320/60)/60/24)+DATE(1970,1,1)</f>
        <v>41684.25</v>
      </c>
      <c r="O320" s="4">
        <f>((M320/60)/60/24)+DATE(1970,1,1)</f>
        <v>41686.25</v>
      </c>
      <c r="P320" t="b">
        <v>0</v>
      </c>
      <c r="Q320" t="b">
        <v>0</v>
      </c>
      <c r="R320" t="s">
        <v>22</v>
      </c>
      <c r="S320" t="str">
        <f>LEFT(R320,FIND("/",R320)-1)</f>
        <v>music</v>
      </c>
      <c r="T320" t="str">
        <f>RIGHT(R320,LEN(R320)-FIND("/",R320))</f>
        <v>rock</v>
      </c>
      <c r="U320" t="s">
        <v>2039</v>
      </c>
      <c r="V320" t="s">
        <v>2063</v>
      </c>
    </row>
    <row r="321" spans="1:22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>ROUND(E321/D321*100,0)</f>
        <v>39</v>
      </c>
      <c r="G321" s="9" t="s">
        <v>73</v>
      </c>
      <c r="H321">
        <v>64</v>
      </c>
      <c r="I321">
        <f>IF(H321=0,0,ROUND(E321/H321,2))</f>
        <v>50.8</v>
      </c>
      <c r="J321" t="s">
        <v>20</v>
      </c>
      <c r="K321" t="s">
        <v>21</v>
      </c>
      <c r="L321">
        <v>1281589200</v>
      </c>
      <c r="M321">
        <v>1283662800</v>
      </c>
      <c r="N321" s="4">
        <f>((L321/60)/60/24)+DATE(1970,1,1)</f>
        <v>40402.208333333336</v>
      </c>
      <c r="O321" s="4">
        <f>((M321/60)/60/24)+DATE(1970,1,1)</f>
        <v>40426.208333333336</v>
      </c>
      <c r="P321" t="b">
        <v>0</v>
      </c>
      <c r="Q321" t="b">
        <v>0</v>
      </c>
      <c r="R321" t="s">
        <v>27</v>
      </c>
      <c r="S321" t="str">
        <f>LEFT(R321,FIND("/",R321)-1)</f>
        <v>technology</v>
      </c>
      <c r="T321" t="str">
        <f>RIGHT(R321,LEN(R321)-FIND("/",R321))</f>
        <v>web</v>
      </c>
      <c r="U321" t="s">
        <v>2042</v>
      </c>
      <c r="V321" t="s">
        <v>2070</v>
      </c>
    </row>
    <row r="322" spans="1:22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>ROUND(E322/D322*100,0)</f>
        <v>10</v>
      </c>
      <c r="G322" s="10" t="s">
        <v>13</v>
      </c>
      <c r="H322">
        <v>80</v>
      </c>
      <c r="I322">
        <f>IF(H322=0,0,ROUND(E322/H322,2))</f>
        <v>101.15</v>
      </c>
      <c r="J322" t="s">
        <v>20</v>
      </c>
      <c r="K322" t="s">
        <v>21</v>
      </c>
      <c r="L322">
        <v>1305003600</v>
      </c>
      <c r="M322">
        <v>1305781200</v>
      </c>
      <c r="N322" s="4">
        <f>((L322/60)/60/24)+DATE(1970,1,1)</f>
        <v>40673.208333333336</v>
      </c>
      <c r="O322" s="4">
        <f>((M322/60)/60/24)+DATE(1970,1,1)</f>
        <v>40682.208333333336</v>
      </c>
      <c r="P322" t="b">
        <v>0</v>
      </c>
      <c r="Q322" t="b">
        <v>0</v>
      </c>
      <c r="R322" t="s">
        <v>118</v>
      </c>
      <c r="S322" t="str">
        <f>LEFT(R322,FIND("/",R322)-1)</f>
        <v>publishing</v>
      </c>
      <c r="T322" t="str">
        <f>RIGHT(R322,LEN(R322)-FIND("/",R322))</f>
        <v>fiction</v>
      </c>
      <c r="U322" t="s">
        <v>2041</v>
      </c>
      <c r="V322" t="s">
        <v>2053</v>
      </c>
    </row>
    <row r="323" spans="1:22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>ROUND(E323/D323*100,0)</f>
        <v>94</v>
      </c>
      <c r="G323" s="10" t="s">
        <v>13</v>
      </c>
      <c r="H323">
        <v>2468</v>
      </c>
      <c r="I323">
        <f>IF(H323=0,0,ROUND(E323/H323,2))</f>
        <v>65</v>
      </c>
      <c r="J323" t="s">
        <v>20</v>
      </c>
      <c r="K323" t="s">
        <v>21</v>
      </c>
      <c r="L323">
        <v>1301634000</v>
      </c>
      <c r="M323">
        <v>1302325200</v>
      </c>
      <c r="N323" s="4">
        <f>((L323/60)/60/24)+DATE(1970,1,1)</f>
        <v>40634.208333333336</v>
      </c>
      <c r="O323" s="4">
        <f>((M323/60)/60/24)+DATE(1970,1,1)</f>
        <v>40642.208333333336</v>
      </c>
      <c r="P323" t="b">
        <v>0</v>
      </c>
      <c r="Q323" t="b">
        <v>0</v>
      </c>
      <c r="R323" t="s">
        <v>99</v>
      </c>
      <c r="S323" t="str">
        <f>LEFT(R323,FIND("/",R323)-1)</f>
        <v>film &amp; video</v>
      </c>
      <c r="T323" t="str">
        <f>RIGHT(R323,LEN(R323)-FIND("/",R323))</f>
        <v>shorts</v>
      </c>
      <c r="U323" t="s">
        <v>2035</v>
      </c>
      <c r="V323" t="s">
        <v>2065</v>
      </c>
    </row>
    <row r="324" spans="1:22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>ROUND(E324/D324*100,0)</f>
        <v>167</v>
      </c>
      <c r="G324" s="13" t="s">
        <v>19</v>
      </c>
      <c r="H324">
        <v>5168</v>
      </c>
      <c r="I324">
        <f>IF(H324=0,0,ROUND(E324/H324,2))</f>
        <v>38</v>
      </c>
      <c r="J324" t="s">
        <v>20</v>
      </c>
      <c r="K324" t="s">
        <v>21</v>
      </c>
      <c r="L324">
        <v>1290664800</v>
      </c>
      <c r="M324">
        <v>1291788000</v>
      </c>
      <c r="N324" s="4">
        <f>((L324/60)/60/24)+DATE(1970,1,1)</f>
        <v>40507.25</v>
      </c>
      <c r="O324" s="4">
        <f>((M324/60)/60/24)+DATE(1970,1,1)</f>
        <v>40520.25</v>
      </c>
      <c r="P324" t="b">
        <v>0</v>
      </c>
      <c r="Q324" t="b">
        <v>0</v>
      </c>
      <c r="R324" t="s">
        <v>32</v>
      </c>
      <c r="S324" t="str">
        <f>LEFT(R324,FIND("/",R324)-1)</f>
        <v>theater</v>
      </c>
      <c r="T324" t="str">
        <f>RIGHT(R324,LEN(R324)-FIND("/",R324))</f>
        <v>plays</v>
      </c>
      <c r="U324" t="s">
        <v>2043</v>
      </c>
      <c r="V324" t="s">
        <v>2061</v>
      </c>
    </row>
    <row r="325" spans="1:22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>ROUND(E325/D325*100,0)</f>
        <v>24</v>
      </c>
      <c r="G325" s="10" t="s">
        <v>13</v>
      </c>
      <c r="H325">
        <v>26</v>
      </c>
      <c r="I325">
        <f>IF(H325=0,0,ROUND(E325/H325,2))</f>
        <v>82.62</v>
      </c>
      <c r="J325" t="s">
        <v>39</v>
      </c>
      <c r="K325" t="s">
        <v>40</v>
      </c>
      <c r="L325">
        <v>1395896400</v>
      </c>
      <c r="M325">
        <v>1396069200</v>
      </c>
      <c r="N325" s="4">
        <f>((L325/60)/60/24)+DATE(1970,1,1)</f>
        <v>41725.208333333336</v>
      </c>
      <c r="O325" s="4">
        <f>((M325/60)/60/24)+DATE(1970,1,1)</f>
        <v>41727.208333333336</v>
      </c>
      <c r="P325" t="b">
        <v>0</v>
      </c>
      <c r="Q325" t="b">
        <v>0</v>
      </c>
      <c r="R325" t="s">
        <v>41</v>
      </c>
      <c r="S325" t="str">
        <f>LEFT(R325,FIND("/",R325)-1)</f>
        <v>film &amp; video</v>
      </c>
      <c r="T325" t="str">
        <f>RIGHT(R325,LEN(R325)-FIND("/",R325))</f>
        <v>documentary</v>
      </c>
      <c r="U325" t="s">
        <v>2035</v>
      </c>
      <c r="V325" t="s">
        <v>2050</v>
      </c>
    </row>
    <row r="326" spans="1:22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>ROUND(E326/D326*100,0)</f>
        <v>164</v>
      </c>
      <c r="G326" s="13" t="s">
        <v>19</v>
      </c>
      <c r="H326">
        <v>307</v>
      </c>
      <c r="I326">
        <f>IF(H326=0,0,ROUND(E326/H326,2))</f>
        <v>37.94</v>
      </c>
      <c r="J326" t="s">
        <v>20</v>
      </c>
      <c r="K326" t="s">
        <v>21</v>
      </c>
      <c r="L326">
        <v>1434862800</v>
      </c>
      <c r="M326">
        <v>1435899600</v>
      </c>
      <c r="N326" s="4">
        <f>((L326/60)/60/24)+DATE(1970,1,1)</f>
        <v>42176.208333333328</v>
      </c>
      <c r="O326" s="4">
        <f>((M326/60)/60/24)+DATE(1970,1,1)</f>
        <v>42188.208333333328</v>
      </c>
      <c r="P326" t="b">
        <v>0</v>
      </c>
      <c r="Q326" t="b">
        <v>1</v>
      </c>
      <c r="R326" t="s">
        <v>32</v>
      </c>
      <c r="S326" t="str">
        <f>LEFT(R326,FIND("/",R326)-1)</f>
        <v>theater</v>
      </c>
      <c r="T326" t="str">
        <f>RIGHT(R326,LEN(R326)-FIND("/",R326))</f>
        <v>plays</v>
      </c>
      <c r="U326" t="s">
        <v>2043</v>
      </c>
      <c r="V326" t="s">
        <v>2061</v>
      </c>
    </row>
    <row r="327" spans="1:22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>ROUND(E327/D327*100,0)</f>
        <v>91</v>
      </c>
      <c r="G327" s="10" t="s">
        <v>13</v>
      </c>
      <c r="H327">
        <v>73</v>
      </c>
      <c r="I327">
        <f>IF(H327=0,0,ROUND(E327/H327,2))</f>
        <v>80.78</v>
      </c>
      <c r="J327" t="s">
        <v>20</v>
      </c>
      <c r="K327" t="s">
        <v>21</v>
      </c>
      <c r="L327">
        <v>1529125200</v>
      </c>
      <c r="M327">
        <v>1531112400</v>
      </c>
      <c r="N327" s="4">
        <f>((L327/60)/60/24)+DATE(1970,1,1)</f>
        <v>43267.208333333328</v>
      </c>
      <c r="O327" s="4">
        <f>((M327/60)/60/24)+DATE(1970,1,1)</f>
        <v>43290.208333333328</v>
      </c>
      <c r="P327" t="b">
        <v>0</v>
      </c>
      <c r="Q327" t="b">
        <v>1</v>
      </c>
      <c r="R327" t="s">
        <v>32</v>
      </c>
      <c r="S327" t="str">
        <f>LEFT(R327,FIND("/",R327)-1)</f>
        <v>theater</v>
      </c>
      <c r="T327" t="str">
        <f>RIGHT(R327,LEN(R327)-FIND("/",R327))</f>
        <v>plays</v>
      </c>
      <c r="U327" t="s">
        <v>2043</v>
      </c>
      <c r="V327" t="s">
        <v>2061</v>
      </c>
    </row>
    <row r="328" spans="1:22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>ROUND(E328/D328*100,0)</f>
        <v>46</v>
      </c>
      <c r="G328" s="10" t="s">
        <v>13</v>
      </c>
      <c r="H328">
        <v>128</v>
      </c>
      <c r="I328">
        <f>IF(H328=0,0,ROUND(E328/H328,2))</f>
        <v>25.98</v>
      </c>
      <c r="J328" t="s">
        <v>20</v>
      </c>
      <c r="K328" t="s">
        <v>21</v>
      </c>
      <c r="L328">
        <v>1451109600</v>
      </c>
      <c r="M328">
        <v>1451628000</v>
      </c>
      <c r="N328" s="4">
        <f>((L328/60)/60/24)+DATE(1970,1,1)</f>
        <v>42364.25</v>
      </c>
      <c r="O328" s="4">
        <f>((M328/60)/60/24)+DATE(1970,1,1)</f>
        <v>42370.25</v>
      </c>
      <c r="P328" t="b">
        <v>0</v>
      </c>
      <c r="Q328" t="b">
        <v>0</v>
      </c>
      <c r="R328" t="s">
        <v>70</v>
      </c>
      <c r="S328" t="str">
        <f>LEFT(R328,FIND("/",R328)-1)</f>
        <v>film &amp; video</v>
      </c>
      <c r="T328" t="str">
        <f>RIGHT(R328,LEN(R328)-FIND("/",R328))</f>
        <v>animation</v>
      </c>
      <c r="U328" t="s">
        <v>2035</v>
      </c>
      <c r="V328" t="s">
        <v>2048</v>
      </c>
    </row>
    <row r="329" spans="1:22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>ROUND(E329/D329*100,0)</f>
        <v>39</v>
      </c>
      <c r="G329" s="10" t="s">
        <v>13</v>
      </c>
      <c r="H329">
        <v>33</v>
      </c>
      <c r="I329">
        <f>IF(H329=0,0,ROUND(E329/H329,2))</f>
        <v>30.36</v>
      </c>
      <c r="J329" t="s">
        <v>20</v>
      </c>
      <c r="K329" t="s">
        <v>21</v>
      </c>
      <c r="L329">
        <v>1566968400</v>
      </c>
      <c r="M329">
        <v>1567314000</v>
      </c>
      <c r="N329" s="4">
        <f>((L329/60)/60/24)+DATE(1970,1,1)</f>
        <v>43705.208333333328</v>
      </c>
      <c r="O329" s="4">
        <f>((M329/60)/60/24)+DATE(1970,1,1)</f>
        <v>43709.208333333328</v>
      </c>
      <c r="P329" t="b">
        <v>0</v>
      </c>
      <c r="Q329" t="b">
        <v>1</v>
      </c>
      <c r="R329" t="s">
        <v>32</v>
      </c>
      <c r="S329" t="str">
        <f>LEFT(R329,FIND("/",R329)-1)</f>
        <v>theater</v>
      </c>
      <c r="T329" t="str">
        <f>RIGHT(R329,LEN(R329)-FIND("/",R329))</f>
        <v>plays</v>
      </c>
      <c r="U329" t="s">
        <v>2043</v>
      </c>
      <c r="V329" t="s">
        <v>2061</v>
      </c>
    </row>
    <row r="330" spans="1:22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>ROUND(E330/D330*100,0)</f>
        <v>134</v>
      </c>
      <c r="G330" s="13" t="s">
        <v>19</v>
      </c>
      <c r="H330">
        <v>2441</v>
      </c>
      <c r="I330">
        <f>IF(H330=0,0,ROUND(E330/H330,2))</f>
        <v>54</v>
      </c>
      <c r="J330" t="s">
        <v>20</v>
      </c>
      <c r="K330" t="s">
        <v>21</v>
      </c>
      <c r="L330">
        <v>1543557600</v>
      </c>
      <c r="M330">
        <v>1544508000</v>
      </c>
      <c r="N330" s="4">
        <f>((L330/60)/60/24)+DATE(1970,1,1)</f>
        <v>43434.25</v>
      </c>
      <c r="O330" s="4">
        <f>((M330/60)/60/24)+DATE(1970,1,1)</f>
        <v>43445.25</v>
      </c>
      <c r="P330" t="b">
        <v>0</v>
      </c>
      <c r="Q330" t="b">
        <v>0</v>
      </c>
      <c r="R330" t="s">
        <v>22</v>
      </c>
      <c r="S330" t="str">
        <f>LEFT(R330,FIND("/",R330)-1)</f>
        <v>music</v>
      </c>
      <c r="T330" t="str">
        <f>RIGHT(R330,LEN(R330)-FIND("/",R330))</f>
        <v>rock</v>
      </c>
      <c r="U330" t="s">
        <v>2039</v>
      </c>
      <c r="V330" t="s">
        <v>2063</v>
      </c>
    </row>
    <row r="331" spans="1:22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>ROUND(E331/D331*100,0)</f>
        <v>23</v>
      </c>
      <c r="G331" s="11" t="s">
        <v>46</v>
      </c>
      <c r="H331">
        <v>211</v>
      </c>
      <c r="I331">
        <f>IF(H331=0,0,ROUND(E331/H331,2))</f>
        <v>101.79</v>
      </c>
      <c r="J331" t="s">
        <v>20</v>
      </c>
      <c r="K331" t="s">
        <v>21</v>
      </c>
      <c r="L331">
        <v>1481522400</v>
      </c>
      <c r="M331">
        <v>1482472800</v>
      </c>
      <c r="N331" s="4">
        <f>((L331/60)/60/24)+DATE(1970,1,1)</f>
        <v>42716.25</v>
      </c>
      <c r="O331" s="4">
        <f>((M331/60)/60/24)+DATE(1970,1,1)</f>
        <v>42727.25</v>
      </c>
      <c r="P331" t="b">
        <v>0</v>
      </c>
      <c r="Q331" t="b">
        <v>0</v>
      </c>
      <c r="R331" t="s">
        <v>88</v>
      </c>
      <c r="S331" t="str">
        <f>LEFT(R331,FIND("/",R331)-1)</f>
        <v>games</v>
      </c>
      <c r="T331" t="str">
        <f>RIGHT(R331,LEN(R331)-FIND("/",R331))</f>
        <v>video games</v>
      </c>
      <c r="U331" t="s">
        <v>2037</v>
      </c>
      <c r="V331" t="s">
        <v>2068</v>
      </c>
    </row>
    <row r="332" spans="1:22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>ROUND(E332/D332*100,0)</f>
        <v>185</v>
      </c>
      <c r="G332" s="13" t="s">
        <v>19</v>
      </c>
      <c r="H332">
        <v>1385</v>
      </c>
      <c r="I332">
        <f>IF(H332=0,0,ROUND(E332/H332,2))</f>
        <v>45</v>
      </c>
      <c r="J332" t="s">
        <v>39</v>
      </c>
      <c r="K332" t="s">
        <v>40</v>
      </c>
      <c r="L332">
        <v>1512712800</v>
      </c>
      <c r="M332">
        <v>1512799200</v>
      </c>
      <c r="N332" s="4">
        <f>((L332/60)/60/24)+DATE(1970,1,1)</f>
        <v>43077.25</v>
      </c>
      <c r="O332" s="4">
        <f>((M332/60)/60/24)+DATE(1970,1,1)</f>
        <v>43078.25</v>
      </c>
      <c r="P332" t="b">
        <v>0</v>
      </c>
      <c r="Q332" t="b">
        <v>0</v>
      </c>
      <c r="R332" t="s">
        <v>41</v>
      </c>
      <c r="S332" t="str">
        <f>LEFT(R332,FIND("/",R332)-1)</f>
        <v>film &amp; video</v>
      </c>
      <c r="T332" t="str">
        <f>RIGHT(R332,LEN(R332)-FIND("/",R332))</f>
        <v>documentary</v>
      </c>
      <c r="U332" t="s">
        <v>2035</v>
      </c>
      <c r="V332" t="s">
        <v>2050</v>
      </c>
    </row>
    <row r="333" spans="1:22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>ROUND(E333/D333*100,0)</f>
        <v>444</v>
      </c>
      <c r="G333" s="13" t="s">
        <v>19</v>
      </c>
      <c r="H333">
        <v>190</v>
      </c>
      <c r="I333">
        <f>IF(H333=0,0,ROUND(E333/H333,2))</f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s="4">
        <f>((L333/60)/60/24)+DATE(1970,1,1)</f>
        <v>40896.25</v>
      </c>
      <c r="O333" s="4">
        <f>((M333/60)/60/24)+DATE(1970,1,1)</f>
        <v>40897.25</v>
      </c>
      <c r="P333" t="b">
        <v>0</v>
      </c>
      <c r="Q333" t="b">
        <v>0</v>
      </c>
      <c r="R333" t="s">
        <v>16</v>
      </c>
      <c r="S333" t="str">
        <f>LEFT(R333,FIND("/",R333)-1)</f>
        <v>food</v>
      </c>
      <c r="T333" t="str">
        <f>RIGHT(R333,LEN(R333)-FIND("/",R333))</f>
        <v>food trucks</v>
      </c>
      <c r="U333" t="s">
        <v>2036</v>
      </c>
      <c r="V333" t="s">
        <v>2054</v>
      </c>
    </row>
    <row r="334" spans="1:22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>ROUND(E334/D334*100,0)</f>
        <v>200</v>
      </c>
      <c r="G334" s="13" t="s">
        <v>19</v>
      </c>
      <c r="H334">
        <v>470</v>
      </c>
      <c r="I334">
        <f>IF(H334=0,0,ROUND(E334/H334,2))</f>
        <v>88.08</v>
      </c>
      <c r="J334" t="s">
        <v>20</v>
      </c>
      <c r="K334" t="s">
        <v>21</v>
      </c>
      <c r="L334">
        <v>1364446800</v>
      </c>
      <c r="M334">
        <v>1364533200</v>
      </c>
      <c r="N334" s="4">
        <f>((L334/60)/60/24)+DATE(1970,1,1)</f>
        <v>41361.208333333336</v>
      </c>
      <c r="O334" s="4">
        <f>((M334/60)/60/24)+DATE(1970,1,1)</f>
        <v>41362.208333333336</v>
      </c>
      <c r="P334" t="b">
        <v>0</v>
      </c>
      <c r="Q334" t="b">
        <v>0</v>
      </c>
      <c r="R334" t="s">
        <v>64</v>
      </c>
      <c r="S334" t="str">
        <f>LEFT(R334,FIND("/",R334)-1)</f>
        <v>technology</v>
      </c>
      <c r="T334" t="str">
        <f>RIGHT(R334,LEN(R334)-FIND("/",R334))</f>
        <v>wearables</v>
      </c>
      <c r="U334" t="s">
        <v>2042</v>
      </c>
      <c r="V334" t="s">
        <v>2069</v>
      </c>
    </row>
    <row r="335" spans="1:22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>ROUND(E335/D335*100,0)</f>
        <v>124</v>
      </c>
      <c r="G335" s="13" t="s">
        <v>19</v>
      </c>
      <c r="H335">
        <v>253</v>
      </c>
      <c r="I335">
        <f>IF(H335=0,0,ROUND(E335/H335,2))</f>
        <v>47.04</v>
      </c>
      <c r="J335" t="s">
        <v>20</v>
      </c>
      <c r="K335" t="s">
        <v>21</v>
      </c>
      <c r="L335">
        <v>1542693600</v>
      </c>
      <c r="M335">
        <v>1545112800</v>
      </c>
      <c r="N335" s="4">
        <f>((L335/60)/60/24)+DATE(1970,1,1)</f>
        <v>43424.25</v>
      </c>
      <c r="O335" s="4">
        <f>((M335/60)/60/24)+DATE(1970,1,1)</f>
        <v>43452.25</v>
      </c>
      <c r="P335" t="b">
        <v>0</v>
      </c>
      <c r="Q335" t="b">
        <v>0</v>
      </c>
      <c r="R335" t="s">
        <v>32</v>
      </c>
      <c r="S335" t="str">
        <f>LEFT(R335,FIND("/",R335)-1)</f>
        <v>theater</v>
      </c>
      <c r="T335" t="str">
        <f>RIGHT(R335,LEN(R335)-FIND("/",R335))</f>
        <v>plays</v>
      </c>
      <c r="U335" t="s">
        <v>2043</v>
      </c>
      <c r="V335" t="s">
        <v>2061</v>
      </c>
    </row>
    <row r="336" spans="1:22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>ROUND(E336/D336*100,0)</f>
        <v>187</v>
      </c>
      <c r="G336" s="13" t="s">
        <v>19</v>
      </c>
      <c r="H336">
        <v>1113</v>
      </c>
      <c r="I336">
        <f>IF(H336=0,0,ROUND(E336/H336,2))</f>
        <v>111</v>
      </c>
      <c r="J336" t="s">
        <v>20</v>
      </c>
      <c r="K336" t="s">
        <v>21</v>
      </c>
      <c r="L336">
        <v>1515564000</v>
      </c>
      <c r="M336">
        <v>1516168800</v>
      </c>
      <c r="N336" s="4">
        <f>((L336/60)/60/24)+DATE(1970,1,1)</f>
        <v>43110.25</v>
      </c>
      <c r="O336" s="4">
        <f>((M336/60)/60/24)+DATE(1970,1,1)</f>
        <v>43117.25</v>
      </c>
      <c r="P336" t="b">
        <v>0</v>
      </c>
      <c r="Q336" t="b">
        <v>0</v>
      </c>
      <c r="R336" t="s">
        <v>22</v>
      </c>
      <c r="S336" t="str">
        <f>LEFT(R336,FIND("/",R336)-1)</f>
        <v>music</v>
      </c>
      <c r="T336" t="str">
        <f>RIGHT(R336,LEN(R336)-FIND("/",R336))</f>
        <v>rock</v>
      </c>
      <c r="U336" t="s">
        <v>2039</v>
      </c>
      <c r="V336" t="s">
        <v>2063</v>
      </c>
    </row>
    <row r="337" spans="1:22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>ROUND(E337/D337*100,0)</f>
        <v>114</v>
      </c>
      <c r="G337" s="13" t="s">
        <v>19</v>
      </c>
      <c r="H337">
        <v>2283</v>
      </c>
      <c r="I337">
        <f>IF(H337=0,0,ROUND(E337/H337,2))</f>
        <v>87</v>
      </c>
      <c r="J337" t="s">
        <v>20</v>
      </c>
      <c r="K337" t="s">
        <v>21</v>
      </c>
      <c r="L337">
        <v>1573797600</v>
      </c>
      <c r="M337">
        <v>1574920800</v>
      </c>
      <c r="N337" s="4">
        <f>((L337/60)/60/24)+DATE(1970,1,1)</f>
        <v>43784.25</v>
      </c>
      <c r="O337" s="4">
        <f>((M337/60)/60/24)+DATE(1970,1,1)</f>
        <v>43797.25</v>
      </c>
      <c r="P337" t="b">
        <v>0</v>
      </c>
      <c r="Q337" t="b">
        <v>0</v>
      </c>
      <c r="R337" t="s">
        <v>22</v>
      </c>
      <c r="S337" t="str">
        <f>LEFT(R337,FIND("/",R337)-1)</f>
        <v>music</v>
      </c>
      <c r="T337" t="str">
        <f>RIGHT(R337,LEN(R337)-FIND("/",R337))</f>
        <v>rock</v>
      </c>
      <c r="U337" t="s">
        <v>2039</v>
      </c>
      <c r="V337" t="s">
        <v>2063</v>
      </c>
    </row>
    <row r="338" spans="1:22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>ROUND(E338/D338*100,0)</f>
        <v>97</v>
      </c>
      <c r="G338" s="10" t="s">
        <v>13</v>
      </c>
      <c r="H338">
        <v>1072</v>
      </c>
      <c r="I338">
        <f>IF(H338=0,0,ROUND(E338/H338,2))</f>
        <v>63.99</v>
      </c>
      <c r="J338" t="s">
        <v>20</v>
      </c>
      <c r="K338" t="s">
        <v>21</v>
      </c>
      <c r="L338">
        <v>1292392800</v>
      </c>
      <c r="M338">
        <v>1292479200</v>
      </c>
      <c r="N338" s="4">
        <f>((L338/60)/60/24)+DATE(1970,1,1)</f>
        <v>40527.25</v>
      </c>
      <c r="O338" s="4">
        <f>((M338/60)/60/24)+DATE(1970,1,1)</f>
        <v>40528.25</v>
      </c>
      <c r="P338" t="b">
        <v>0</v>
      </c>
      <c r="Q338" t="b">
        <v>1</v>
      </c>
      <c r="R338" t="s">
        <v>22</v>
      </c>
      <c r="S338" t="str">
        <f>LEFT(R338,FIND("/",R338)-1)</f>
        <v>music</v>
      </c>
      <c r="T338" t="str">
        <f>RIGHT(R338,LEN(R338)-FIND("/",R338))</f>
        <v>rock</v>
      </c>
      <c r="U338" t="s">
        <v>2039</v>
      </c>
      <c r="V338" t="s">
        <v>2063</v>
      </c>
    </row>
    <row r="339" spans="1:22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>ROUND(E339/D339*100,0)</f>
        <v>123</v>
      </c>
      <c r="G339" s="13" t="s">
        <v>19</v>
      </c>
      <c r="H339">
        <v>1095</v>
      </c>
      <c r="I339">
        <f>IF(H339=0,0,ROUND(E339/H339,2))</f>
        <v>105.99</v>
      </c>
      <c r="J339" t="s">
        <v>20</v>
      </c>
      <c r="K339" t="s">
        <v>21</v>
      </c>
      <c r="L339">
        <v>1573452000</v>
      </c>
      <c r="M339">
        <v>1573538400</v>
      </c>
      <c r="N339" s="4">
        <f>((L339/60)/60/24)+DATE(1970,1,1)</f>
        <v>43780.25</v>
      </c>
      <c r="O339" s="4">
        <f>((M339/60)/60/24)+DATE(1970,1,1)</f>
        <v>43781.25</v>
      </c>
      <c r="P339" t="b">
        <v>0</v>
      </c>
      <c r="Q339" t="b">
        <v>0</v>
      </c>
      <c r="R339" t="s">
        <v>32</v>
      </c>
      <c r="S339" t="str">
        <f>LEFT(R339,FIND("/",R339)-1)</f>
        <v>theater</v>
      </c>
      <c r="T339" t="str">
        <f>RIGHT(R339,LEN(R339)-FIND("/",R339))</f>
        <v>plays</v>
      </c>
      <c r="U339" t="s">
        <v>2043</v>
      </c>
      <c r="V339" t="s">
        <v>2061</v>
      </c>
    </row>
    <row r="340" spans="1:22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>ROUND(E340/D340*100,0)</f>
        <v>179</v>
      </c>
      <c r="G340" s="13" t="s">
        <v>19</v>
      </c>
      <c r="H340">
        <v>1690</v>
      </c>
      <c r="I340">
        <f>IF(H340=0,0,ROUND(E340/H340,2))</f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s="4">
        <f>((L340/60)/60/24)+DATE(1970,1,1)</f>
        <v>40821.208333333336</v>
      </c>
      <c r="O340" s="4">
        <f>((M340/60)/60/24)+DATE(1970,1,1)</f>
        <v>40851.208333333336</v>
      </c>
      <c r="P340" t="b">
        <v>0</v>
      </c>
      <c r="Q340" t="b">
        <v>0</v>
      </c>
      <c r="R340" t="s">
        <v>32</v>
      </c>
      <c r="S340" t="str">
        <f>LEFT(R340,FIND("/",R340)-1)</f>
        <v>theater</v>
      </c>
      <c r="T340" t="str">
        <f>RIGHT(R340,LEN(R340)-FIND("/",R340))</f>
        <v>plays</v>
      </c>
      <c r="U340" t="s">
        <v>2043</v>
      </c>
      <c r="V340" t="s">
        <v>2061</v>
      </c>
    </row>
    <row r="341" spans="1:22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>ROUND(E341/D341*100,0)</f>
        <v>80</v>
      </c>
      <c r="G341" s="9" t="s">
        <v>73</v>
      </c>
      <c r="H341">
        <v>1297</v>
      </c>
      <c r="I341">
        <f>IF(H341=0,0,ROUND(E341/H341,2))</f>
        <v>84.02</v>
      </c>
      <c r="J341" t="s">
        <v>14</v>
      </c>
      <c r="K341" t="s">
        <v>15</v>
      </c>
      <c r="L341">
        <v>1501650000</v>
      </c>
      <c r="M341">
        <v>1502859600</v>
      </c>
      <c r="N341" s="4">
        <f>((L341/60)/60/24)+DATE(1970,1,1)</f>
        <v>42949.208333333328</v>
      </c>
      <c r="O341" s="4">
        <f>((M341/60)/60/24)+DATE(1970,1,1)</f>
        <v>42963.208333333328</v>
      </c>
      <c r="P341" t="b">
        <v>0</v>
      </c>
      <c r="Q341" t="b">
        <v>0</v>
      </c>
      <c r="R341" t="s">
        <v>32</v>
      </c>
      <c r="S341" t="str">
        <f>LEFT(R341,FIND("/",R341)-1)</f>
        <v>theater</v>
      </c>
      <c r="T341" t="str">
        <f>RIGHT(R341,LEN(R341)-FIND("/",R341))</f>
        <v>plays</v>
      </c>
      <c r="U341" t="s">
        <v>2043</v>
      </c>
      <c r="V341" t="s">
        <v>2061</v>
      </c>
    </row>
    <row r="342" spans="1:22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>ROUND(E342/D342*100,0)</f>
        <v>94</v>
      </c>
      <c r="G342" s="10" t="s">
        <v>13</v>
      </c>
      <c r="H342">
        <v>393</v>
      </c>
      <c r="I342">
        <f>IF(H342=0,0,ROUND(E342/H342,2))</f>
        <v>88.97</v>
      </c>
      <c r="J342" t="s">
        <v>20</v>
      </c>
      <c r="K342" t="s">
        <v>21</v>
      </c>
      <c r="L342">
        <v>1323669600</v>
      </c>
      <c r="M342">
        <v>1323756000</v>
      </c>
      <c r="N342" s="4">
        <f>((L342/60)/60/24)+DATE(1970,1,1)</f>
        <v>40889.25</v>
      </c>
      <c r="O342" s="4">
        <f>((M342/60)/60/24)+DATE(1970,1,1)</f>
        <v>40890.25</v>
      </c>
      <c r="P342" t="b">
        <v>0</v>
      </c>
      <c r="Q342" t="b">
        <v>0</v>
      </c>
      <c r="R342" t="s">
        <v>121</v>
      </c>
      <c r="S342" t="str">
        <f>LEFT(R342,FIND("/",R342)-1)</f>
        <v>photography</v>
      </c>
      <c r="T342" t="str">
        <f>RIGHT(R342,LEN(R342)-FIND("/",R342))</f>
        <v>photography books</v>
      </c>
      <c r="U342" t="s">
        <v>2040</v>
      </c>
      <c r="V342" t="s">
        <v>2060</v>
      </c>
    </row>
    <row r="343" spans="1:22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>ROUND(E343/D343*100,0)</f>
        <v>85</v>
      </c>
      <c r="G343" s="10" t="s">
        <v>13</v>
      </c>
      <c r="H343">
        <v>1257</v>
      </c>
      <c r="I343">
        <f>IF(H343=0,0,ROUND(E343/H343,2))</f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s="4">
        <f>((L343/60)/60/24)+DATE(1970,1,1)</f>
        <v>42244.208333333328</v>
      </c>
      <c r="O343" s="4">
        <f>((M343/60)/60/24)+DATE(1970,1,1)</f>
        <v>42251.208333333328</v>
      </c>
      <c r="P343" t="b">
        <v>0</v>
      </c>
      <c r="Q343" t="b">
        <v>0</v>
      </c>
      <c r="R343" t="s">
        <v>59</v>
      </c>
      <c r="S343" t="str">
        <f>LEFT(R343,FIND("/",R343)-1)</f>
        <v>music</v>
      </c>
      <c r="T343" t="str">
        <f>RIGHT(R343,LEN(R343)-FIND("/",R343))</f>
        <v>indie rock</v>
      </c>
      <c r="U343" t="s">
        <v>2039</v>
      </c>
      <c r="V343" t="s">
        <v>2055</v>
      </c>
    </row>
    <row r="344" spans="1:22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>ROUND(E344/D344*100,0)</f>
        <v>67</v>
      </c>
      <c r="G344" s="10" t="s">
        <v>13</v>
      </c>
      <c r="H344">
        <v>328</v>
      </c>
      <c r="I344">
        <f>IF(H344=0,0,ROUND(E344/H344,2))</f>
        <v>97.15</v>
      </c>
      <c r="J344" t="s">
        <v>20</v>
      </c>
      <c r="K344" t="s">
        <v>21</v>
      </c>
      <c r="L344">
        <v>1374296400</v>
      </c>
      <c r="M344">
        <v>1375333200</v>
      </c>
      <c r="N344" s="4">
        <f>((L344/60)/60/24)+DATE(1970,1,1)</f>
        <v>41475.208333333336</v>
      </c>
      <c r="O344" s="4">
        <f>((M344/60)/60/24)+DATE(1970,1,1)</f>
        <v>41487.208333333336</v>
      </c>
      <c r="P344" t="b">
        <v>0</v>
      </c>
      <c r="Q344" t="b">
        <v>0</v>
      </c>
      <c r="R344" t="s">
        <v>32</v>
      </c>
      <c r="S344" t="str">
        <f>LEFT(R344,FIND("/",R344)-1)</f>
        <v>theater</v>
      </c>
      <c r="T344" t="str">
        <f>RIGHT(R344,LEN(R344)-FIND("/",R344))</f>
        <v>plays</v>
      </c>
      <c r="U344" t="s">
        <v>2043</v>
      </c>
      <c r="V344" t="s">
        <v>2061</v>
      </c>
    </row>
    <row r="345" spans="1:22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>ROUND(E345/D345*100,0)</f>
        <v>54</v>
      </c>
      <c r="G345" s="10" t="s">
        <v>13</v>
      </c>
      <c r="H345">
        <v>147</v>
      </c>
      <c r="I345">
        <f>IF(H345=0,0,ROUND(E345/H345,2))</f>
        <v>33.01</v>
      </c>
      <c r="J345" t="s">
        <v>20</v>
      </c>
      <c r="K345" t="s">
        <v>21</v>
      </c>
      <c r="L345">
        <v>1384840800</v>
      </c>
      <c r="M345">
        <v>1389420000</v>
      </c>
      <c r="N345" s="4">
        <f>((L345/60)/60/24)+DATE(1970,1,1)</f>
        <v>41597.25</v>
      </c>
      <c r="O345" s="4">
        <f>((M345/60)/60/24)+DATE(1970,1,1)</f>
        <v>41650.25</v>
      </c>
      <c r="P345" t="b">
        <v>0</v>
      </c>
      <c r="Q345" t="b">
        <v>0</v>
      </c>
      <c r="R345" t="s">
        <v>32</v>
      </c>
      <c r="S345" t="str">
        <f>LEFT(R345,FIND("/",R345)-1)</f>
        <v>theater</v>
      </c>
      <c r="T345" t="str">
        <f>RIGHT(R345,LEN(R345)-FIND("/",R345))</f>
        <v>plays</v>
      </c>
      <c r="U345" t="s">
        <v>2043</v>
      </c>
      <c r="V345" t="s">
        <v>2061</v>
      </c>
    </row>
    <row r="346" spans="1:22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>ROUND(E346/D346*100,0)</f>
        <v>42</v>
      </c>
      <c r="G346" s="10" t="s">
        <v>13</v>
      </c>
      <c r="H346">
        <v>830</v>
      </c>
      <c r="I346">
        <f>IF(H346=0,0,ROUND(E346/H346,2))</f>
        <v>99.95</v>
      </c>
      <c r="J346" t="s">
        <v>20</v>
      </c>
      <c r="K346" t="s">
        <v>21</v>
      </c>
      <c r="L346">
        <v>1516600800</v>
      </c>
      <c r="M346">
        <v>1520056800</v>
      </c>
      <c r="N346" s="4">
        <f>((L346/60)/60/24)+DATE(1970,1,1)</f>
        <v>43122.25</v>
      </c>
      <c r="O346" s="4">
        <f>((M346/60)/60/24)+DATE(1970,1,1)</f>
        <v>43162.25</v>
      </c>
      <c r="P346" t="b">
        <v>0</v>
      </c>
      <c r="Q346" t="b">
        <v>0</v>
      </c>
      <c r="R346" t="s">
        <v>88</v>
      </c>
      <c r="S346" t="str">
        <f>LEFT(R346,FIND("/",R346)-1)</f>
        <v>games</v>
      </c>
      <c r="T346" t="str">
        <f>RIGHT(R346,LEN(R346)-FIND("/",R346))</f>
        <v>video games</v>
      </c>
      <c r="U346" t="s">
        <v>2037</v>
      </c>
      <c r="V346" t="s">
        <v>2068</v>
      </c>
    </row>
    <row r="347" spans="1:22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>ROUND(E347/D347*100,0)</f>
        <v>15</v>
      </c>
      <c r="G347" s="10" t="s">
        <v>13</v>
      </c>
      <c r="H347">
        <v>331</v>
      </c>
      <c r="I347">
        <f>IF(H347=0,0,ROUND(E347/H347,2))</f>
        <v>69.97</v>
      </c>
      <c r="J347" t="s">
        <v>39</v>
      </c>
      <c r="K347" t="s">
        <v>40</v>
      </c>
      <c r="L347">
        <v>1436418000</v>
      </c>
      <c r="M347">
        <v>1436504400</v>
      </c>
      <c r="N347" s="4">
        <f>((L347/60)/60/24)+DATE(1970,1,1)</f>
        <v>42194.208333333328</v>
      </c>
      <c r="O347" s="4">
        <f>((M347/60)/60/24)+DATE(1970,1,1)</f>
        <v>42195.208333333328</v>
      </c>
      <c r="P347" t="b">
        <v>0</v>
      </c>
      <c r="Q347" t="b">
        <v>0</v>
      </c>
      <c r="R347" t="s">
        <v>52</v>
      </c>
      <c r="S347" t="str">
        <f>LEFT(R347,FIND("/",R347)-1)</f>
        <v>film &amp; video</v>
      </c>
      <c r="T347" t="str">
        <f>RIGHT(R347,LEN(R347)-FIND("/",R347))</f>
        <v>drama</v>
      </c>
      <c r="U347" t="s">
        <v>2035</v>
      </c>
      <c r="V347" t="s">
        <v>2051</v>
      </c>
    </row>
    <row r="348" spans="1:22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>ROUND(E348/D348*100,0)</f>
        <v>34</v>
      </c>
      <c r="G348" s="10" t="s">
        <v>13</v>
      </c>
      <c r="H348">
        <v>25</v>
      </c>
      <c r="I348">
        <f>IF(H348=0,0,ROUND(E348/H348,2))</f>
        <v>110.32</v>
      </c>
      <c r="J348" t="s">
        <v>20</v>
      </c>
      <c r="K348" t="s">
        <v>21</v>
      </c>
      <c r="L348">
        <v>1503550800</v>
      </c>
      <c r="M348">
        <v>1508302800</v>
      </c>
      <c r="N348" s="4">
        <f>((L348/60)/60/24)+DATE(1970,1,1)</f>
        <v>42971.208333333328</v>
      </c>
      <c r="O348" s="4">
        <f>((M348/60)/60/24)+DATE(1970,1,1)</f>
        <v>43026.208333333328</v>
      </c>
      <c r="P348" t="b">
        <v>0</v>
      </c>
      <c r="Q348" t="b">
        <v>1</v>
      </c>
      <c r="R348" t="s">
        <v>59</v>
      </c>
      <c r="S348" t="str">
        <f>LEFT(R348,FIND("/",R348)-1)</f>
        <v>music</v>
      </c>
      <c r="T348" t="str">
        <f>RIGHT(R348,LEN(R348)-FIND("/",R348))</f>
        <v>indie rock</v>
      </c>
      <c r="U348" t="s">
        <v>2039</v>
      </c>
      <c r="V348" t="s">
        <v>2055</v>
      </c>
    </row>
    <row r="349" spans="1:22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>ROUND(E349/D349*100,0)</f>
        <v>1401</v>
      </c>
      <c r="G349" s="13" t="s">
        <v>19</v>
      </c>
      <c r="H349">
        <v>191</v>
      </c>
      <c r="I349">
        <f>IF(H349=0,0,ROUND(E349/H349,2))</f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s="4">
        <f>((L349/60)/60/24)+DATE(1970,1,1)</f>
        <v>42046.25</v>
      </c>
      <c r="O349" s="4">
        <f>((M349/60)/60/24)+DATE(1970,1,1)</f>
        <v>42070.25</v>
      </c>
      <c r="P349" t="b">
        <v>0</v>
      </c>
      <c r="Q349" t="b">
        <v>0</v>
      </c>
      <c r="R349" t="s">
        <v>27</v>
      </c>
      <c r="S349" t="str">
        <f>LEFT(R349,FIND("/",R349)-1)</f>
        <v>technology</v>
      </c>
      <c r="T349" t="str">
        <f>RIGHT(R349,LEN(R349)-FIND("/",R349))</f>
        <v>web</v>
      </c>
      <c r="U349" t="s">
        <v>2042</v>
      </c>
      <c r="V349" t="s">
        <v>2070</v>
      </c>
    </row>
    <row r="350" spans="1:22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>ROUND(E350/D350*100,0)</f>
        <v>72</v>
      </c>
      <c r="G350" s="10" t="s">
        <v>13</v>
      </c>
      <c r="H350">
        <v>3483</v>
      </c>
      <c r="I350">
        <f>IF(H350=0,0,ROUND(E350/H350,2))</f>
        <v>41.01</v>
      </c>
      <c r="J350" t="s">
        <v>20</v>
      </c>
      <c r="K350" t="s">
        <v>21</v>
      </c>
      <c r="L350">
        <v>1487224800</v>
      </c>
      <c r="M350">
        <v>1488348000</v>
      </c>
      <c r="N350" s="4">
        <f>((L350/60)/60/24)+DATE(1970,1,1)</f>
        <v>42782.25</v>
      </c>
      <c r="O350" s="4">
        <f>((M350/60)/60/24)+DATE(1970,1,1)</f>
        <v>42795.25</v>
      </c>
      <c r="P350" t="b">
        <v>0</v>
      </c>
      <c r="Q350" t="b">
        <v>0</v>
      </c>
      <c r="R350" t="s">
        <v>16</v>
      </c>
      <c r="S350" t="str">
        <f>LEFT(R350,FIND("/",R350)-1)</f>
        <v>food</v>
      </c>
      <c r="T350" t="str">
        <f>RIGHT(R350,LEN(R350)-FIND("/",R350))</f>
        <v>food trucks</v>
      </c>
      <c r="U350" t="s">
        <v>2036</v>
      </c>
      <c r="V350" t="s">
        <v>2054</v>
      </c>
    </row>
    <row r="351" spans="1:22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>ROUND(E351/D351*100,0)</f>
        <v>53</v>
      </c>
      <c r="G351" s="10" t="s">
        <v>13</v>
      </c>
      <c r="H351">
        <v>923</v>
      </c>
      <c r="I351">
        <f>IF(H351=0,0,ROUND(E351/H351,2))</f>
        <v>103.96</v>
      </c>
      <c r="J351" t="s">
        <v>20</v>
      </c>
      <c r="K351" t="s">
        <v>21</v>
      </c>
      <c r="L351">
        <v>1500008400</v>
      </c>
      <c r="M351">
        <v>1502600400</v>
      </c>
      <c r="N351" s="4">
        <f>((L351/60)/60/24)+DATE(1970,1,1)</f>
        <v>42930.208333333328</v>
      </c>
      <c r="O351" s="4">
        <f>((M351/60)/60/24)+DATE(1970,1,1)</f>
        <v>42960.208333333328</v>
      </c>
      <c r="P351" t="b">
        <v>0</v>
      </c>
      <c r="Q351" t="b">
        <v>0</v>
      </c>
      <c r="R351" t="s">
        <v>32</v>
      </c>
      <c r="S351" t="str">
        <f>LEFT(R351,FIND("/",R351)-1)</f>
        <v>theater</v>
      </c>
      <c r="T351" t="str">
        <f>RIGHT(R351,LEN(R351)-FIND("/",R351))</f>
        <v>plays</v>
      </c>
      <c r="U351" t="s">
        <v>2043</v>
      </c>
      <c r="V351" t="s">
        <v>2061</v>
      </c>
    </row>
    <row r="352" spans="1:22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>ROUND(E352/D352*100,0)</f>
        <v>5</v>
      </c>
      <c r="G352" s="10" t="s">
        <v>13</v>
      </c>
      <c r="H352">
        <v>1</v>
      </c>
      <c r="I352">
        <f>IF(H352=0,0,ROUND(E352/H352,2))</f>
        <v>5</v>
      </c>
      <c r="J352" t="s">
        <v>20</v>
      </c>
      <c r="K352" t="s">
        <v>21</v>
      </c>
      <c r="L352">
        <v>1432098000</v>
      </c>
      <c r="M352">
        <v>1433653200</v>
      </c>
      <c r="N352" s="4">
        <f>((L352/60)/60/24)+DATE(1970,1,1)</f>
        <v>42144.208333333328</v>
      </c>
      <c r="O352" s="4">
        <f>((M352/60)/60/24)+DATE(1970,1,1)</f>
        <v>42162.208333333328</v>
      </c>
      <c r="P352" t="b">
        <v>0</v>
      </c>
      <c r="Q352" t="b">
        <v>1</v>
      </c>
      <c r="R352" t="s">
        <v>158</v>
      </c>
      <c r="S352" t="str">
        <f>LEFT(R352,FIND("/",R352)-1)</f>
        <v>music</v>
      </c>
      <c r="T352" t="str">
        <f>RIGHT(R352,LEN(R352)-FIND("/",R352))</f>
        <v>jazz</v>
      </c>
      <c r="U352" t="s">
        <v>2039</v>
      </c>
      <c r="V352" t="s">
        <v>2056</v>
      </c>
    </row>
    <row r="353" spans="1:22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>ROUND(E353/D353*100,0)</f>
        <v>128</v>
      </c>
      <c r="G353" s="13" t="s">
        <v>19</v>
      </c>
      <c r="H353">
        <v>2013</v>
      </c>
      <c r="I353">
        <f>IF(H353=0,0,ROUND(E353/H353,2))</f>
        <v>47.01</v>
      </c>
      <c r="J353" t="s">
        <v>20</v>
      </c>
      <c r="K353" t="s">
        <v>21</v>
      </c>
      <c r="L353">
        <v>1440392400</v>
      </c>
      <c r="M353">
        <v>1441602000</v>
      </c>
      <c r="N353" s="4">
        <f>((L353/60)/60/24)+DATE(1970,1,1)</f>
        <v>42240.208333333328</v>
      </c>
      <c r="O353" s="4">
        <f>((M353/60)/60/24)+DATE(1970,1,1)</f>
        <v>42254.208333333328</v>
      </c>
      <c r="P353" t="b">
        <v>0</v>
      </c>
      <c r="Q353" t="b">
        <v>0</v>
      </c>
      <c r="R353" t="s">
        <v>22</v>
      </c>
      <c r="S353" t="str">
        <f>LEFT(R353,FIND("/",R353)-1)</f>
        <v>music</v>
      </c>
      <c r="T353" t="str">
        <f>RIGHT(R353,LEN(R353)-FIND("/",R353))</f>
        <v>rock</v>
      </c>
      <c r="U353" t="s">
        <v>2039</v>
      </c>
      <c r="V353" t="s">
        <v>2063</v>
      </c>
    </row>
    <row r="354" spans="1:22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>ROUND(E354/D354*100,0)</f>
        <v>35</v>
      </c>
      <c r="G354" s="10" t="s">
        <v>13</v>
      </c>
      <c r="H354">
        <v>33</v>
      </c>
      <c r="I354">
        <f>IF(H354=0,0,ROUND(E354/H354,2))</f>
        <v>29.61</v>
      </c>
      <c r="J354" t="s">
        <v>14</v>
      </c>
      <c r="K354" t="s">
        <v>15</v>
      </c>
      <c r="L354">
        <v>1446876000</v>
      </c>
      <c r="M354">
        <v>1447567200</v>
      </c>
      <c r="N354" s="4">
        <f>((L354/60)/60/24)+DATE(1970,1,1)</f>
        <v>42315.25</v>
      </c>
      <c r="O354" s="4">
        <f>((M354/60)/60/24)+DATE(1970,1,1)</f>
        <v>42323.25</v>
      </c>
      <c r="P354" t="b">
        <v>0</v>
      </c>
      <c r="Q354" t="b">
        <v>0</v>
      </c>
      <c r="R354" t="s">
        <v>32</v>
      </c>
      <c r="S354" t="str">
        <f>LEFT(R354,FIND("/",R354)-1)</f>
        <v>theater</v>
      </c>
      <c r="T354" t="str">
        <f>RIGHT(R354,LEN(R354)-FIND("/",R354))</f>
        <v>plays</v>
      </c>
      <c r="U354" t="s">
        <v>2043</v>
      </c>
      <c r="V354" t="s">
        <v>2061</v>
      </c>
    </row>
    <row r="355" spans="1:22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>ROUND(E355/D355*100,0)</f>
        <v>411</v>
      </c>
      <c r="G355" s="13" t="s">
        <v>19</v>
      </c>
      <c r="H355">
        <v>1703</v>
      </c>
      <c r="I355">
        <f>IF(H355=0,0,ROUND(E355/H355,2))</f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s="4">
        <f>((L355/60)/60/24)+DATE(1970,1,1)</f>
        <v>43651.208333333328</v>
      </c>
      <c r="O355" s="4">
        <f>((M355/60)/60/24)+DATE(1970,1,1)</f>
        <v>43652.208333333328</v>
      </c>
      <c r="P355" t="b">
        <v>0</v>
      </c>
      <c r="Q355" t="b">
        <v>0</v>
      </c>
      <c r="R355" t="s">
        <v>32</v>
      </c>
      <c r="S355" t="str">
        <f>LEFT(R355,FIND("/",R355)-1)</f>
        <v>theater</v>
      </c>
      <c r="T355" t="str">
        <f>RIGHT(R355,LEN(R355)-FIND("/",R355))</f>
        <v>plays</v>
      </c>
      <c r="U355" t="s">
        <v>2043</v>
      </c>
      <c r="V355" t="s">
        <v>2061</v>
      </c>
    </row>
    <row r="356" spans="1:22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>ROUND(E356/D356*100,0)</f>
        <v>124</v>
      </c>
      <c r="G356" s="13" t="s">
        <v>19</v>
      </c>
      <c r="H356">
        <v>80</v>
      </c>
      <c r="I356">
        <f>IF(H356=0,0,ROUND(E356/H356,2))</f>
        <v>94.35</v>
      </c>
      <c r="J356" t="s">
        <v>35</v>
      </c>
      <c r="K356" t="s">
        <v>36</v>
      </c>
      <c r="L356">
        <v>1378184400</v>
      </c>
      <c r="M356">
        <v>1378789200</v>
      </c>
      <c r="N356" s="4">
        <f>((L356/60)/60/24)+DATE(1970,1,1)</f>
        <v>41520.208333333336</v>
      </c>
      <c r="O356" s="4">
        <f>((M356/60)/60/24)+DATE(1970,1,1)</f>
        <v>41527.208333333336</v>
      </c>
      <c r="P356" t="b">
        <v>0</v>
      </c>
      <c r="Q356" t="b">
        <v>0</v>
      </c>
      <c r="R356" t="s">
        <v>41</v>
      </c>
      <c r="S356" t="str">
        <f>LEFT(R356,FIND("/",R356)-1)</f>
        <v>film &amp; video</v>
      </c>
      <c r="T356" t="str">
        <f>RIGHT(R356,LEN(R356)-FIND("/",R356))</f>
        <v>documentary</v>
      </c>
      <c r="U356" t="s">
        <v>2035</v>
      </c>
      <c r="V356" t="s">
        <v>2050</v>
      </c>
    </row>
    <row r="357" spans="1:22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>ROUND(E357/D357*100,0)</f>
        <v>59</v>
      </c>
      <c r="G357" s="11" t="s">
        <v>46</v>
      </c>
      <c r="H357">
        <v>86</v>
      </c>
      <c r="I357">
        <f>IF(H357=0,0,ROUND(E357/H357,2))</f>
        <v>26.06</v>
      </c>
      <c r="J357" t="s">
        <v>20</v>
      </c>
      <c r="K357" t="s">
        <v>21</v>
      </c>
      <c r="L357">
        <v>1485064800</v>
      </c>
      <c r="M357">
        <v>1488520800</v>
      </c>
      <c r="N357" s="4">
        <f>((L357/60)/60/24)+DATE(1970,1,1)</f>
        <v>42757.25</v>
      </c>
      <c r="O357" s="4">
        <f>((M357/60)/60/24)+DATE(1970,1,1)</f>
        <v>42797.25</v>
      </c>
      <c r="P357" t="b">
        <v>0</v>
      </c>
      <c r="Q357" t="b">
        <v>0</v>
      </c>
      <c r="R357" t="s">
        <v>64</v>
      </c>
      <c r="S357" t="str">
        <f>LEFT(R357,FIND("/",R357)-1)</f>
        <v>technology</v>
      </c>
      <c r="T357" t="str">
        <f>RIGHT(R357,LEN(R357)-FIND("/",R357))</f>
        <v>wearables</v>
      </c>
      <c r="U357" t="s">
        <v>2042</v>
      </c>
      <c r="V357" t="s">
        <v>2069</v>
      </c>
    </row>
    <row r="358" spans="1:22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>ROUND(E358/D358*100,0)</f>
        <v>37</v>
      </c>
      <c r="G358" s="10" t="s">
        <v>13</v>
      </c>
      <c r="H358">
        <v>40</v>
      </c>
      <c r="I358">
        <f>IF(H358=0,0,ROUND(E358/H358,2))</f>
        <v>85.78</v>
      </c>
      <c r="J358" t="s">
        <v>106</v>
      </c>
      <c r="K358" t="s">
        <v>107</v>
      </c>
      <c r="L358">
        <v>1326520800</v>
      </c>
      <c r="M358">
        <v>1327298400</v>
      </c>
      <c r="N358" s="4">
        <f>((L358/60)/60/24)+DATE(1970,1,1)</f>
        <v>40922.25</v>
      </c>
      <c r="O358" s="4">
        <f>((M358/60)/60/24)+DATE(1970,1,1)</f>
        <v>40931.25</v>
      </c>
      <c r="P358" t="b">
        <v>0</v>
      </c>
      <c r="Q358" t="b">
        <v>0</v>
      </c>
      <c r="R358" t="s">
        <v>32</v>
      </c>
      <c r="S358" t="str">
        <f>LEFT(R358,FIND("/",R358)-1)</f>
        <v>theater</v>
      </c>
      <c r="T358" t="str">
        <f>RIGHT(R358,LEN(R358)-FIND("/",R358))</f>
        <v>plays</v>
      </c>
      <c r="U358" t="s">
        <v>2043</v>
      </c>
      <c r="V358" t="s">
        <v>2061</v>
      </c>
    </row>
    <row r="359" spans="1:22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>ROUND(E359/D359*100,0)</f>
        <v>185</v>
      </c>
      <c r="G359" s="13" t="s">
        <v>19</v>
      </c>
      <c r="H359">
        <v>41</v>
      </c>
      <c r="I359">
        <f>IF(H359=0,0,ROUND(E359/H359,2))</f>
        <v>103.73</v>
      </c>
      <c r="J359" t="s">
        <v>20</v>
      </c>
      <c r="K359" t="s">
        <v>21</v>
      </c>
      <c r="L359">
        <v>1441256400</v>
      </c>
      <c r="M359">
        <v>1443416400</v>
      </c>
      <c r="N359" s="4">
        <f>((L359/60)/60/24)+DATE(1970,1,1)</f>
        <v>42250.208333333328</v>
      </c>
      <c r="O359" s="4">
        <f>((M359/60)/60/24)+DATE(1970,1,1)</f>
        <v>42275.208333333328</v>
      </c>
      <c r="P359" t="b">
        <v>0</v>
      </c>
      <c r="Q359" t="b">
        <v>0</v>
      </c>
      <c r="R359" t="s">
        <v>88</v>
      </c>
      <c r="S359" t="str">
        <f>LEFT(R359,FIND("/",R359)-1)</f>
        <v>games</v>
      </c>
      <c r="T359" t="str">
        <f>RIGHT(R359,LEN(R359)-FIND("/",R359))</f>
        <v>video games</v>
      </c>
      <c r="U359" t="s">
        <v>2037</v>
      </c>
      <c r="V359" t="s">
        <v>2068</v>
      </c>
    </row>
    <row r="360" spans="1:22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>ROUND(E360/D360*100,0)</f>
        <v>12</v>
      </c>
      <c r="G360" s="10" t="s">
        <v>13</v>
      </c>
      <c r="H360">
        <v>23</v>
      </c>
      <c r="I360">
        <f>IF(H360=0,0,ROUND(E360/H360,2))</f>
        <v>49.83</v>
      </c>
      <c r="J360" t="s">
        <v>14</v>
      </c>
      <c r="K360" t="s">
        <v>15</v>
      </c>
      <c r="L360">
        <v>1533877200</v>
      </c>
      <c r="M360">
        <v>1534136400</v>
      </c>
      <c r="N360" s="4">
        <f>((L360/60)/60/24)+DATE(1970,1,1)</f>
        <v>43322.208333333328</v>
      </c>
      <c r="O360" s="4">
        <f>((M360/60)/60/24)+DATE(1970,1,1)</f>
        <v>43325.208333333328</v>
      </c>
      <c r="P360" t="b">
        <v>1</v>
      </c>
      <c r="Q360" t="b">
        <v>0</v>
      </c>
      <c r="R360" t="s">
        <v>121</v>
      </c>
      <c r="S360" t="str">
        <f>LEFT(R360,FIND("/",R360)-1)</f>
        <v>photography</v>
      </c>
      <c r="T360" t="str">
        <f>RIGHT(R360,LEN(R360)-FIND("/",R360))</f>
        <v>photography books</v>
      </c>
      <c r="U360" t="s">
        <v>2040</v>
      </c>
      <c r="V360" t="s">
        <v>2060</v>
      </c>
    </row>
    <row r="361" spans="1:22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>ROUND(E361/D361*100,0)</f>
        <v>299</v>
      </c>
      <c r="G361" s="13" t="s">
        <v>19</v>
      </c>
      <c r="H361">
        <v>187</v>
      </c>
      <c r="I361">
        <f>IF(H361=0,0,ROUND(E361/H361,2))</f>
        <v>63.89</v>
      </c>
      <c r="J361" t="s">
        <v>20</v>
      </c>
      <c r="K361" t="s">
        <v>21</v>
      </c>
      <c r="L361">
        <v>1314421200</v>
      </c>
      <c r="M361">
        <v>1315026000</v>
      </c>
      <c r="N361" s="4">
        <f>((L361/60)/60/24)+DATE(1970,1,1)</f>
        <v>40782.208333333336</v>
      </c>
      <c r="O361" s="4">
        <f>((M361/60)/60/24)+DATE(1970,1,1)</f>
        <v>40789.208333333336</v>
      </c>
      <c r="P361" t="b">
        <v>0</v>
      </c>
      <c r="Q361" t="b">
        <v>0</v>
      </c>
      <c r="R361" t="s">
        <v>70</v>
      </c>
      <c r="S361" t="str">
        <f>LEFT(R361,FIND("/",R361)-1)</f>
        <v>film &amp; video</v>
      </c>
      <c r="T361" t="str">
        <f>RIGHT(R361,LEN(R361)-FIND("/",R361))</f>
        <v>animation</v>
      </c>
      <c r="U361" t="s">
        <v>2035</v>
      </c>
      <c r="V361" t="s">
        <v>2048</v>
      </c>
    </row>
    <row r="362" spans="1:22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>ROUND(E362/D362*100,0)</f>
        <v>226</v>
      </c>
      <c r="G362" s="13" t="s">
        <v>19</v>
      </c>
      <c r="H362">
        <v>2875</v>
      </c>
      <c r="I362">
        <f>IF(H362=0,0,ROUND(E362/H362,2))</f>
        <v>47</v>
      </c>
      <c r="J362" t="s">
        <v>39</v>
      </c>
      <c r="K362" t="s">
        <v>40</v>
      </c>
      <c r="L362">
        <v>1293861600</v>
      </c>
      <c r="M362">
        <v>1295071200</v>
      </c>
      <c r="N362" s="4">
        <f>((L362/60)/60/24)+DATE(1970,1,1)</f>
        <v>40544.25</v>
      </c>
      <c r="O362" s="4">
        <f>((M362/60)/60/24)+DATE(1970,1,1)</f>
        <v>40558.25</v>
      </c>
      <c r="P362" t="b">
        <v>0</v>
      </c>
      <c r="Q362" t="b">
        <v>1</v>
      </c>
      <c r="R362" t="s">
        <v>32</v>
      </c>
      <c r="S362" t="str">
        <f>LEFT(R362,FIND("/",R362)-1)</f>
        <v>theater</v>
      </c>
      <c r="T362" t="str">
        <f>RIGHT(R362,LEN(R362)-FIND("/",R362))</f>
        <v>plays</v>
      </c>
      <c r="U362" t="s">
        <v>2043</v>
      </c>
      <c r="V362" t="s">
        <v>2061</v>
      </c>
    </row>
    <row r="363" spans="1:22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>ROUND(E363/D363*100,0)</f>
        <v>174</v>
      </c>
      <c r="G363" s="13" t="s">
        <v>19</v>
      </c>
      <c r="H363">
        <v>88</v>
      </c>
      <c r="I363">
        <f>IF(H363=0,0,ROUND(E363/H363,2))</f>
        <v>108.48</v>
      </c>
      <c r="J363" t="s">
        <v>20</v>
      </c>
      <c r="K363" t="s">
        <v>21</v>
      </c>
      <c r="L363">
        <v>1507352400</v>
      </c>
      <c r="M363">
        <v>1509426000</v>
      </c>
      <c r="N363" s="4">
        <f>((L363/60)/60/24)+DATE(1970,1,1)</f>
        <v>43015.208333333328</v>
      </c>
      <c r="O363" s="4">
        <f>((M363/60)/60/24)+DATE(1970,1,1)</f>
        <v>43039.208333333328</v>
      </c>
      <c r="P363" t="b">
        <v>0</v>
      </c>
      <c r="Q363" t="b">
        <v>0</v>
      </c>
      <c r="R363" t="s">
        <v>32</v>
      </c>
      <c r="S363" t="str">
        <f>LEFT(R363,FIND("/",R363)-1)</f>
        <v>theater</v>
      </c>
      <c r="T363" t="str">
        <f>RIGHT(R363,LEN(R363)-FIND("/",R363))</f>
        <v>plays</v>
      </c>
      <c r="U363" t="s">
        <v>2043</v>
      </c>
      <c r="V363" t="s">
        <v>2061</v>
      </c>
    </row>
    <row r="364" spans="1:22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>ROUND(E364/D364*100,0)</f>
        <v>372</v>
      </c>
      <c r="G364" s="13" t="s">
        <v>19</v>
      </c>
      <c r="H364">
        <v>191</v>
      </c>
      <c r="I364">
        <f>IF(H364=0,0,ROUND(E364/H364,2))</f>
        <v>72.02</v>
      </c>
      <c r="J364" t="s">
        <v>20</v>
      </c>
      <c r="K364" t="s">
        <v>21</v>
      </c>
      <c r="L364">
        <v>1296108000</v>
      </c>
      <c r="M364">
        <v>1299391200</v>
      </c>
      <c r="N364" s="4">
        <f>((L364/60)/60/24)+DATE(1970,1,1)</f>
        <v>40570.25</v>
      </c>
      <c r="O364" s="4">
        <f>((M364/60)/60/24)+DATE(1970,1,1)</f>
        <v>40608.25</v>
      </c>
      <c r="P364" t="b">
        <v>0</v>
      </c>
      <c r="Q364" t="b">
        <v>0</v>
      </c>
      <c r="R364" t="s">
        <v>22</v>
      </c>
      <c r="S364" t="str">
        <f>LEFT(R364,FIND("/",R364)-1)</f>
        <v>music</v>
      </c>
      <c r="T364" t="str">
        <f>RIGHT(R364,LEN(R364)-FIND("/",R364))</f>
        <v>rock</v>
      </c>
      <c r="U364" t="s">
        <v>2039</v>
      </c>
      <c r="V364" t="s">
        <v>2063</v>
      </c>
    </row>
    <row r="365" spans="1:22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>ROUND(E365/D365*100,0)</f>
        <v>160</v>
      </c>
      <c r="G365" s="13" t="s">
        <v>19</v>
      </c>
      <c r="H365">
        <v>139</v>
      </c>
      <c r="I365">
        <f>IF(H365=0,0,ROUND(E365/H365,2))</f>
        <v>59.93</v>
      </c>
      <c r="J365" t="s">
        <v>20</v>
      </c>
      <c r="K365" t="s">
        <v>21</v>
      </c>
      <c r="L365">
        <v>1324965600</v>
      </c>
      <c r="M365">
        <v>1325052000</v>
      </c>
      <c r="N365" s="4">
        <f>((L365/60)/60/24)+DATE(1970,1,1)</f>
        <v>40904.25</v>
      </c>
      <c r="O365" s="4">
        <f>((M365/60)/60/24)+DATE(1970,1,1)</f>
        <v>40905.25</v>
      </c>
      <c r="P365" t="b">
        <v>0</v>
      </c>
      <c r="Q365" t="b">
        <v>0</v>
      </c>
      <c r="R365" t="s">
        <v>22</v>
      </c>
      <c r="S365" t="str">
        <f>LEFT(R365,FIND("/",R365)-1)</f>
        <v>music</v>
      </c>
      <c r="T365" t="str">
        <f>RIGHT(R365,LEN(R365)-FIND("/",R365))</f>
        <v>rock</v>
      </c>
      <c r="U365" t="s">
        <v>2039</v>
      </c>
      <c r="V365" t="s">
        <v>2063</v>
      </c>
    </row>
    <row r="366" spans="1:22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>ROUND(E366/D366*100,0)</f>
        <v>1616</v>
      </c>
      <c r="G366" s="13" t="s">
        <v>19</v>
      </c>
      <c r="H366">
        <v>186</v>
      </c>
      <c r="I366">
        <f>IF(H366=0,0,ROUND(E366/H366,2))</f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s="4">
        <f>((L366/60)/60/24)+DATE(1970,1,1)</f>
        <v>43164.25</v>
      </c>
      <c r="O366" s="4">
        <f>((M366/60)/60/24)+DATE(1970,1,1)</f>
        <v>43194.208333333328</v>
      </c>
      <c r="P366" t="b">
        <v>0</v>
      </c>
      <c r="Q366" t="b">
        <v>0</v>
      </c>
      <c r="R366" t="s">
        <v>59</v>
      </c>
      <c r="S366" t="str">
        <f>LEFT(R366,FIND("/",R366)-1)</f>
        <v>music</v>
      </c>
      <c r="T366" t="str">
        <f>RIGHT(R366,LEN(R366)-FIND("/",R366))</f>
        <v>indie rock</v>
      </c>
      <c r="U366" t="s">
        <v>2039</v>
      </c>
      <c r="V366" t="s">
        <v>2055</v>
      </c>
    </row>
    <row r="367" spans="1:22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>ROUND(E367/D367*100,0)</f>
        <v>733</v>
      </c>
      <c r="G367" s="13" t="s">
        <v>19</v>
      </c>
      <c r="H367">
        <v>112</v>
      </c>
      <c r="I367">
        <f>IF(H367=0,0,ROUND(E367/H367,2))</f>
        <v>104.78</v>
      </c>
      <c r="J367" t="s">
        <v>25</v>
      </c>
      <c r="K367" t="s">
        <v>26</v>
      </c>
      <c r="L367">
        <v>1482991200</v>
      </c>
      <c r="M367">
        <v>1485324000</v>
      </c>
      <c r="N367" s="4">
        <f>((L367/60)/60/24)+DATE(1970,1,1)</f>
        <v>42733.25</v>
      </c>
      <c r="O367" s="4">
        <f>((M367/60)/60/24)+DATE(1970,1,1)</f>
        <v>42760.25</v>
      </c>
      <c r="P367" t="b">
        <v>0</v>
      </c>
      <c r="Q367" t="b">
        <v>0</v>
      </c>
      <c r="R367" t="s">
        <v>32</v>
      </c>
      <c r="S367" t="str">
        <f>LEFT(R367,FIND("/",R367)-1)</f>
        <v>theater</v>
      </c>
      <c r="T367" t="str">
        <f>RIGHT(R367,LEN(R367)-FIND("/",R367))</f>
        <v>plays</v>
      </c>
      <c r="U367" t="s">
        <v>2043</v>
      </c>
      <c r="V367" t="s">
        <v>2061</v>
      </c>
    </row>
    <row r="368" spans="1:22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>ROUND(E368/D368*100,0)</f>
        <v>592</v>
      </c>
      <c r="G368" s="13" t="s">
        <v>19</v>
      </c>
      <c r="H368">
        <v>101</v>
      </c>
      <c r="I368">
        <f>IF(H368=0,0,ROUND(E368/H368,2))</f>
        <v>105.52</v>
      </c>
      <c r="J368" t="s">
        <v>20</v>
      </c>
      <c r="K368" t="s">
        <v>21</v>
      </c>
      <c r="L368">
        <v>1294034400</v>
      </c>
      <c r="M368">
        <v>1294120800</v>
      </c>
      <c r="N368" s="4">
        <f>((L368/60)/60/24)+DATE(1970,1,1)</f>
        <v>40546.25</v>
      </c>
      <c r="O368" s="4">
        <f>((M368/60)/60/24)+DATE(1970,1,1)</f>
        <v>40547.25</v>
      </c>
      <c r="P368" t="b">
        <v>0</v>
      </c>
      <c r="Q368" t="b">
        <v>1</v>
      </c>
      <c r="R368" t="s">
        <v>32</v>
      </c>
      <c r="S368" t="str">
        <f>LEFT(R368,FIND("/",R368)-1)</f>
        <v>theater</v>
      </c>
      <c r="T368" t="str">
        <f>RIGHT(R368,LEN(R368)-FIND("/",R368))</f>
        <v>plays</v>
      </c>
      <c r="U368" t="s">
        <v>2043</v>
      </c>
      <c r="V368" t="s">
        <v>2061</v>
      </c>
    </row>
    <row r="369" spans="1:22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>ROUND(E369/D369*100,0)</f>
        <v>19</v>
      </c>
      <c r="G369" s="10" t="s">
        <v>13</v>
      </c>
      <c r="H369">
        <v>75</v>
      </c>
      <c r="I369">
        <f>IF(H369=0,0,ROUND(E369/H369,2))</f>
        <v>24.93</v>
      </c>
      <c r="J369" t="s">
        <v>20</v>
      </c>
      <c r="K369" t="s">
        <v>21</v>
      </c>
      <c r="L369">
        <v>1413608400</v>
      </c>
      <c r="M369">
        <v>1415685600</v>
      </c>
      <c r="N369" s="4">
        <f>((L369/60)/60/24)+DATE(1970,1,1)</f>
        <v>41930.208333333336</v>
      </c>
      <c r="O369" s="4">
        <f>((M369/60)/60/24)+DATE(1970,1,1)</f>
        <v>41954.25</v>
      </c>
      <c r="P369" t="b">
        <v>0</v>
      </c>
      <c r="Q369" t="b">
        <v>1</v>
      </c>
      <c r="R369" t="s">
        <v>32</v>
      </c>
      <c r="S369" t="str">
        <f>LEFT(R369,FIND("/",R369)-1)</f>
        <v>theater</v>
      </c>
      <c r="T369" t="str">
        <f>RIGHT(R369,LEN(R369)-FIND("/",R369))</f>
        <v>plays</v>
      </c>
      <c r="U369" t="s">
        <v>2043</v>
      </c>
      <c r="V369" t="s">
        <v>2061</v>
      </c>
    </row>
    <row r="370" spans="1:22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>ROUND(E370/D370*100,0)</f>
        <v>277</v>
      </c>
      <c r="G370" s="13" t="s">
        <v>19</v>
      </c>
      <c r="H370">
        <v>206</v>
      </c>
      <c r="I370">
        <f>IF(H370=0,0,ROUND(E370/H370,2))</f>
        <v>69.87</v>
      </c>
      <c r="J370" t="s">
        <v>39</v>
      </c>
      <c r="K370" t="s">
        <v>40</v>
      </c>
      <c r="L370">
        <v>1286946000</v>
      </c>
      <c r="M370">
        <v>1288933200</v>
      </c>
      <c r="N370" s="4">
        <f>((L370/60)/60/24)+DATE(1970,1,1)</f>
        <v>40464.208333333336</v>
      </c>
      <c r="O370" s="4">
        <f>((M370/60)/60/24)+DATE(1970,1,1)</f>
        <v>40487.208333333336</v>
      </c>
      <c r="P370" t="b">
        <v>0</v>
      </c>
      <c r="Q370" t="b">
        <v>1</v>
      </c>
      <c r="R370" t="s">
        <v>41</v>
      </c>
      <c r="S370" t="str">
        <f>LEFT(R370,FIND("/",R370)-1)</f>
        <v>film &amp; video</v>
      </c>
      <c r="T370" t="str">
        <f>RIGHT(R370,LEN(R370)-FIND("/",R370))</f>
        <v>documentary</v>
      </c>
      <c r="U370" t="s">
        <v>2035</v>
      </c>
      <c r="V370" t="s">
        <v>2050</v>
      </c>
    </row>
    <row r="371" spans="1:22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>ROUND(E371/D371*100,0)</f>
        <v>273</v>
      </c>
      <c r="G371" s="13" t="s">
        <v>19</v>
      </c>
      <c r="H371">
        <v>154</v>
      </c>
      <c r="I371">
        <f>IF(H371=0,0,ROUND(E371/H371,2))</f>
        <v>95.73</v>
      </c>
      <c r="J371" t="s">
        <v>20</v>
      </c>
      <c r="K371" t="s">
        <v>21</v>
      </c>
      <c r="L371">
        <v>1359871200</v>
      </c>
      <c r="M371">
        <v>1363237200</v>
      </c>
      <c r="N371" s="4">
        <f>((L371/60)/60/24)+DATE(1970,1,1)</f>
        <v>41308.25</v>
      </c>
      <c r="O371" s="4">
        <f>((M371/60)/60/24)+DATE(1970,1,1)</f>
        <v>41347.208333333336</v>
      </c>
      <c r="P371" t="b">
        <v>0</v>
      </c>
      <c r="Q371" t="b">
        <v>1</v>
      </c>
      <c r="R371" t="s">
        <v>268</v>
      </c>
      <c r="S371" t="str">
        <f>LEFT(R371,FIND("/",R371)-1)</f>
        <v>film &amp; video</v>
      </c>
      <c r="T371" t="str">
        <f>RIGHT(R371,LEN(R371)-FIND("/",R371))</f>
        <v>television</v>
      </c>
      <c r="U371" t="s">
        <v>2035</v>
      </c>
      <c r="V371" t="s">
        <v>2066</v>
      </c>
    </row>
    <row r="372" spans="1:22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>ROUND(E372/D372*100,0)</f>
        <v>159</v>
      </c>
      <c r="G372" s="13" t="s">
        <v>19</v>
      </c>
      <c r="H372">
        <v>5966</v>
      </c>
      <c r="I372">
        <f>IF(H372=0,0,ROUND(E372/H372,2))</f>
        <v>30</v>
      </c>
      <c r="J372" t="s">
        <v>20</v>
      </c>
      <c r="K372" t="s">
        <v>21</v>
      </c>
      <c r="L372">
        <v>1555304400</v>
      </c>
      <c r="M372">
        <v>1555822800</v>
      </c>
      <c r="N372" s="4">
        <f>((L372/60)/60/24)+DATE(1970,1,1)</f>
        <v>43570.208333333328</v>
      </c>
      <c r="O372" s="4">
        <f>((M372/60)/60/24)+DATE(1970,1,1)</f>
        <v>43576.208333333328</v>
      </c>
      <c r="P372" t="b">
        <v>0</v>
      </c>
      <c r="Q372" t="b">
        <v>0</v>
      </c>
      <c r="R372" t="s">
        <v>32</v>
      </c>
      <c r="S372" t="str">
        <f>LEFT(R372,FIND("/",R372)-1)</f>
        <v>theater</v>
      </c>
      <c r="T372" t="str">
        <f>RIGHT(R372,LEN(R372)-FIND("/",R372))</f>
        <v>plays</v>
      </c>
      <c r="U372" t="s">
        <v>2043</v>
      </c>
      <c r="V372" t="s">
        <v>2061</v>
      </c>
    </row>
    <row r="373" spans="1:22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>ROUND(E373/D373*100,0)</f>
        <v>68</v>
      </c>
      <c r="G373" s="10" t="s">
        <v>13</v>
      </c>
      <c r="H373">
        <v>2176</v>
      </c>
      <c r="I373">
        <f>IF(H373=0,0,ROUND(E373/H373,2))</f>
        <v>59.01</v>
      </c>
      <c r="J373" t="s">
        <v>20</v>
      </c>
      <c r="K373" t="s">
        <v>21</v>
      </c>
      <c r="L373">
        <v>1423375200</v>
      </c>
      <c r="M373">
        <v>1427778000</v>
      </c>
      <c r="N373" s="4">
        <f>((L373/60)/60/24)+DATE(1970,1,1)</f>
        <v>42043.25</v>
      </c>
      <c r="O373" s="4">
        <f>((M373/60)/60/24)+DATE(1970,1,1)</f>
        <v>42094.208333333328</v>
      </c>
      <c r="P373" t="b">
        <v>0</v>
      </c>
      <c r="Q373" t="b">
        <v>0</v>
      </c>
      <c r="R373" t="s">
        <v>32</v>
      </c>
      <c r="S373" t="str">
        <f>LEFT(R373,FIND("/",R373)-1)</f>
        <v>theater</v>
      </c>
      <c r="T373" t="str">
        <f>RIGHT(R373,LEN(R373)-FIND("/",R373))</f>
        <v>plays</v>
      </c>
      <c r="U373" t="s">
        <v>2043</v>
      </c>
      <c r="V373" t="s">
        <v>2061</v>
      </c>
    </row>
    <row r="374" spans="1:22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>ROUND(E374/D374*100,0)</f>
        <v>1592</v>
      </c>
      <c r="G374" s="13" t="s">
        <v>19</v>
      </c>
      <c r="H374">
        <v>169</v>
      </c>
      <c r="I374">
        <f>IF(H374=0,0,ROUND(E374/H374,2))</f>
        <v>84.76</v>
      </c>
      <c r="J374" t="s">
        <v>20</v>
      </c>
      <c r="K374" t="s">
        <v>21</v>
      </c>
      <c r="L374">
        <v>1420696800</v>
      </c>
      <c r="M374">
        <v>1422424800</v>
      </c>
      <c r="N374" s="4">
        <f>((L374/60)/60/24)+DATE(1970,1,1)</f>
        <v>42012.25</v>
      </c>
      <c r="O374" s="4">
        <f>((M374/60)/60/24)+DATE(1970,1,1)</f>
        <v>42032.25</v>
      </c>
      <c r="P374" t="b">
        <v>0</v>
      </c>
      <c r="Q374" t="b">
        <v>1</v>
      </c>
      <c r="R374" t="s">
        <v>41</v>
      </c>
      <c r="S374" t="str">
        <f>LEFT(R374,FIND("/",R374)-1)</f>
        <v>film &amp; video</v>
      </c>
      <c r="T374" t="str">
        <f>RIGHT(R374,LEN(R374)-FIND("/",R374))</f>
        <v>documentary</v>
      </c>
      <c r="U374" t="s">
        <v>2035</v>
      </c>
      <c r="V374" t="s">
        <v>2050</v>
      </c>
    </row>
    <row r="375" spans="1:22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>ROUND(E375/D375*100,0)</f>
        <v>730</v>
      </c>
      <c r="G375" s="13" t="s">
        <v>19</v>
      </c>
      <c r="H375">
        <v>2106</v>
      </c>
      <c r="I375">
        <f>IF(H375=0,0,ROUND(E375/H375,2))</f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s="4">
        <f>((L375/60)/60/24)+DATE(1970,1,1)</f>
        <v>42964.208333333328</v>
      </c>
      <c r="O375" s="4">
        <f>((M375/60)/60/24)+DATE(1970,1,1)</f>
        <v>42972.208333333328</v>
      </c>
      <c r="P375" t="b">
        <v>0</v>
      </c>
      <c r="Q375" t="b">
        <v>0</v>
      </c>
      <c r="R375" t="s">
        <v>32</v>
      </c>
      <c r="S375" t="str">
        <f>LEFT(R375,FIND("/",R375)-1)</f>
        <v>theater</v>
      </c>
      <c r="T375" t="str">
        <f>RIGHT(R375,LEN(R375)-FIND("/",R375))</f>
        <v>plays</v>
      </c>
      <c r="U375" t="s">
        <v>2043</v>
      </c>
      <c r="V375" t="s">
        <v>2061</v>
      </c>
    </row>
    <row r="376" spans="1:22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>ROUND(E376/D376*100,0)</f>
        <v>13</v>
      </c>
      <c r="G376" s="10" t="s">
        <v>13</v>
      </c>
      <c r="H376">
        <v>441</v>
      </c>
      <c r="I376">
        <f>IF(H376=0,0,ROUND(E376/H376,2))</f>
        <v>50.05</v>
      </c>
      <c r="J376" t="s">
        <v>20</v>
      </c>
      <c r="K376" t="s">
        <v>21</v>
      </c>
      <c r="L376">
        <v>1547186400</v>
      </c>
      <c r="M376">
        <v>1547618400</v>
      </c>
      <c r="N376" s="4">
        <f>((L376/60)/60/24)+DATE(1970,1,1)</f>
        <v>43476.25</v>
      </c>
      <c r="O376" s="4">
        <f>((M376/60)/60/24)+DATE(1970,1,1)</f>
        <v>43481.25</v>
      </c>
      <c r="P376" t="b">
        <v>0</v>
      </c>
      <c r="Q376" t="b">
        <v>1</v>
      </c>
      <c r="R376" t="s">
        <v>41</v>
      </c>
      <c r="S376" t="str">
        <f>LEFT(R376,FIND("/",R376)-1)</f>
        <v>film &amp; video</v>
      </c>
      <c r="T376" t="str">
        <f>RIGHT(R376,LEN(R376)-FIND("/",R376))</f>
        <v>documentary</v>
      </c>
      <c r="U376" t="s">
        <v>2035</v>
      </c>
      <c r="V376" t="s">
        <v>2050</v>
      </c>
    </row>
    <row r="377" spans="1:22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>ROUND(E377/D377*100,0)</f>
        <v>55</v>
      </c>
      <c r="G377" s="10" t="s">
        <v>13</v>
      </c>
      <c r="H377">
        <v>25</v>
      </c>
      <c r="I377">
        <f>IF(H377=0,0,ROUND(E377/H377,2))</f>
        <v>59.16</v>
      </c>
      <c r="J377" t="s">
        <v>20</v>
      </c>
      <c r="K377" t="s">
        <v>21</v>
      </c>
      <c r="L377">
        <v>1444971600</v>
      </c>
      <c r="M377">
        <v>1449900000</v>
      </c>
      <c r="N377" s="4">
        <f>((L377/60)/60/24)+DATE(1970,1,1)</f>
        <v>42293.208333333328</v>
      </c>
      <c r="O377" s="4">
        <f>((M377/60)/60/24)+DATE(1970,1,1)</f>
        <v>42350.25</v>
      </c>
      <c r="P377" t="b">
        <v>0</v>
      </c>
      <c r="Q377" t="b">
        <v>0</v>
      </c>
      <c r="R377" t="s">
        <v>59</v>
      </c>
      <c r="S377" t="str">
        <f>LEFT(R377,FIND("/",R377)-1)</f>
        <v>music</v>
      </c>
      <c r="T377" t="str">
        <f>RIGHT(R377,LEN(R377)-FIND("/",R377))</f>
        <v>indie rock</v>
      </c>
      <c r="U377" t="s">
        <v>2039</v>
      </c>
      <c r="V377" t="s">
        <v>2055</v>
      </c>
    </row>
    <row r="378" spans="1:22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>ROUND(E378/D378*100,0)</f>
        <v>361</v>
      </c>
      <c r="G378" s="13" t="s">
        <v>19</v>
      </c>
      <c r="H378">
        <v>131</v>
      </c>
      <c r="I378">
        <f>IF(H378=0,0,ROUND(E378/H378,2))</f>
        <v>93.7</v>
      </c>
      <c r="J378" t="s">
        <v>20</v>
      </c>
      <c r="K378" t="s">
        <v>21</v>
      </c>
      <c r="L378">
        <v>1404622800</v>
      </c>
      <c r="M378">
        <v>1405141200</v>
      </c>
      <c r="N378" s="4">
        <f>((L378/60)/60/24)+DATE(1970,1,1)</f>
        <v>41826.208333333336</v>
      </c>
      <c r="O378" s="4">
        <f>((M378/60)/60/24)+DATE(1970,1,1)</f>
        <v>41832.208333333336</v>
      </c>
      <c r="P378" t="b">
        <v>0</v>
      </c>
      <c r="Q378" t="b">
        <v>0</v>
      </c>
      <c r="R378" t="s">
        <v>22</v>
      </c>
      <c r="S378" t="str">
        <f>LEFT(R378,FIND("/",R378)-1)</f>
        <v>music</v>
      </c>
      <c r="T378" t="str">
        <f>RIGHT(R378,LEN(R378)-FIND("/",R378))</f>
        <v>rock</v>
      </c>
      <c r="U378" t="s">
        <v>2039</v>
      </c>
      <c r="V378" t="s">
        <v>2063</v>
      </c>
    </row>
    <row r="379" spans="1:22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>ROUND(E379/D379*100,0)</f>
        <v>10</v>
      </c>
      <c r="G379" s="10" t="s">
        <v>13</v>
      </c>
      <c r="H379">
        <v>127</v>
      </c>
      <c r="I379">
        <f>IF(H379=0,0,ROUND(E379/H379,2))</f>
        <v>40.14</v>
      </c>
      <c r="J379" t="s">
        <v>20</v>
      </c>
      <c r="K379" t="s">
        <v>21</v>
      </c>
      <c r="L379">
        <v>1571720400</v>
      </c>
      <c r="M379">
        <v>1572933600</v>
      </c>
      <c r="N379" s="4">
        <f>((L379/60)/60/24)+DATE(1970,1,1)</f>
        <v>43760.208333333328</v>
      </c>
      <c r="O379" s="4">
        <f>((M379/60)/60/24)+DATE(1970,1,1)</f>
        <v>43774.25</v>
      </c>
      <c r="P379" t="b">
        <v>0</v>
      </c>
      <c r="Q379" t="b">
        <v>0</v>
      </c>
      <c r="R379" t="s">
        <v>32</v>
      </c>
      <c r="S379" t="str">
        <f>LEFT(R379,FIND("/",R379)-1)</f>
        <v>theater</v>
      </c>
      <c r="T379" t="str">
        <f>RIGHT(R379,LEN(R379)-FIND("/",R379))</f>
        <v>plays</v>
      </c>
      <c r="U379" t="s">
        <v>2043</v>
      </c>
      <c r="V379" t="s">
        <v>2061</v>
      </c>
    </row>
    <row r="380" spans="1:22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>ROUND(E380/D380*100,0)</f>
        <v>14</v>
      </c>
      <c r="G380" s="10" t="s">
        <v>13</v>
      </c>
      <c r="H380">
        <v>355</v>
      </c>
      <c r="I380">
        <f>IF(H380=0,0,ROUND(E380/H380,2))</f>
        <v>70.09</v>
      </c>
      <c r="J380" t="s">
        <v>20</v>
      </c>
      <c r="K380" t="s">
        <v>21</v>
      </c>
      <c r="L380">
        <v>1526878800</v>
      </c>
      <c r="M380">
        <v>1530162000</v>
      </c>
      <c r="N380" s="4">
        <f>((L380/60)/60/24)+DATE(1970,1,1)</f>
        <v>43241.208333333328</v>
      </c>
      <c r="O380" s="4">
        <f>((M380/60)/60/24)+DATE(1970,1,1)</f>
        <v>43279.208333333328</v>
      </c>
      <c r="P380" t="b">
        <v>0</v>
      </c>
      <c r="Q380" t="b">
        <v>0</v>
      </c>
      <c r="R380" t="s">
        <v>41</v>
      </c>
      <c r="S380" t="str">
        <f>LEFT(R380,FIND("/",R380)-1)</f>
        <v>film &amp; video</v>
      </c>
      <c r="T380" t="str">
        <f>RIGHT(R380,LEN(R380)-FIND("/",R380))</f>
        <v>documentary</v>
      </c>
      <c r="U380" t="s">
        <v>2035</v>
      </c>
      <c r="V380" t="s">
        <v>2050</v>
      </c>
    </row>
    <row r="381" spans="1:22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>ROUND(E381/D381*100,0)</f>
        <v>40</v>
      </c>
      <c r="G381" s="10" t="s">
        <v>13</v>
      </c>
      <c r="H381">
        <v>44</v>
      </c>
      <c r="I381">
        <f>IF(H381=0,0,ROUND(E381/H381,2))</f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s="4">
        <f>((L381/60)/60/24)+DATE(1970,1,1)</f>
        <v>40843.208333333336</v>
      </c>
      <c r="O381" s="4">
        <f>((M381/60)/60/24)+DATE(1970,1,1)</f>
        <v>40857.25</v>
      </c>
      <c r="P381" t="b">
        <v>0</v>
      </c>
      <c r="Q381" t="b">
        <v>0</v>
      </c>
      <c r="R381" t="s">
        <v>32</v>
      </c>
      <c r="S381" t="str">
        <f>LEFT(R381,FIND("/",R381)-1)</f>
        <v>theater</v>
      </c>
      <c r="T381" t="str">
        <f>RIGHT(R381,LEN(R381)-FIND("/",R381))</f>
        <v>plays</v>
      </c>
      <c r="U381" t="s">
        <v>2043</v>
      </c>
      <c r="V381" t="s">
        <v>2061</v>
      </c>
    </row>
    <row r="382" spans="1:22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>ROUND(E382/D382*100,0)</f>
        <v>160</v>
      </c>
      <c r="G382" s="13" t="s">
        <v>19</v>
      </c>
      <c r="H382">
        <v>84</v>
      </c>
      <c r="I382">
        <f>IF(H382=0,0,ROUND(E382/H382,2))</f>
        <v>47.71</v>
      </c>
      <c r="J382" t="s">
        <v>20</v>
      </c>
      <c r="K382" t="s">
        <v>21</v>
      </c>
      <c r="L382">
        <v>1371963600</v>
      </c>
      <c r="M382">
        <v>1372395600</v>
      </c>
      <c r="N382" s="4">
        <f>((L382/60)/60/24)+DATE(1970,1,1)</f>
        <v>41448.208333333336</v>
      </c>
      <c r="O382" s="4">
        <f>((M382/60)/60/24)+DATE(1970,1,1)</f>
        <v>41453.208333333336</v>
      </c>
      <c r="P382" t="b">
        <v>0</v>
      </c>
      <c r="Q382" t="b">
        <v>0</v>
      </c>
      <c r="R382" t="s">
        <v>32</v>
      </c>
      <c r="S382" t="str">
        <f>LEFT(R382,FIND("/",R382)-1)</f>
        <v>theater</v>
      </c>
      <c r="T382" t="str">
        <f>RIGHT(R382,LEN(R382)-FIND("/",R382))</f>
        <v>plays</v>
      </c>
      <c r="U382" t="s">
        <v>2043</v>
      </c>
      <c r="V382" t="s">
        <v>2061</v>
      </c>
    </row>
    <row r="383" spans="1:22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>ROUND(E383/D383*100,0)</f>
        <v>184</v>
      </c>
      <c r="G383" s="13" t="s">
        <v>19</v>
      </c>
      <c r="H383">
        <v>155</v>
      </c>
      <c r="I383">
        <f>IF(H383=0,0,ROUND(E383/H383,2))</f>
        <v>62.9</v>
      </c>
      <c r="J383" t="s">
        <v>20</v>
      </c>
      <c r="K383" t="s">
        <v>21</v>
      </c>
      <c r="L383">
        <v>1433739600</v>
      </c>
      <c r="M383">
        <v>1437714000</v>
      </c>
      <c r="N383" s="4">
        <f>((L383/60)/60/24)+DATE(1970,1,1)</f>
        <v>42163.208333333328</v>
      </c>
      <c r="O383" s="4">
        <f>((M383/60)/60/24)+DATE(1970,1,1)</f>
        <v>42209.208333333328</v>
      </c>
      <c r="P383" t="b">
        <v>0</v>
      </c>
      <c r="Q383" t="b">
        <v>0</v>
      </c>
      <c r="R383" t="s">
        <v>32</v>
      </c>
      <c r="S383" t="str">
        <f>LEFT(R383,FIND("/",R383)-1)</f>
        <v>theater</v>
      </c>
      <c r="T383" t="str">
        <f>RIGHT(R383,LEN(R383)-FIND("/",R383))</f>
        <v>plays</v>
      </c>
      <c r="U383" t="s">
        <v>2043</v>
      </c>
      <c r="V383" t="s">
        <v>2061</v>
      </c>
    </row>
    <row r="384" spans="1:22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>ROUND(E384/D384*100,0)</f>
        <v>64</v>
      </c>
      <c r="G384" s="10" t="s">
        <v>13</v>
      </c>
      <c r="H384">
        <v>67</v>
      </c>
      <c r="I384">
        <f>IF(H384=0,0,ROUND(E384/H384,2))</f>
        <v>86.61</v>
      </c>
      <c r="J384" t="s">
        <v>20</v>
      </c>
      <c r="K384" t="s">
        <v>21</v>
      </c>
      <c r="L384">
        <v>1508130000</v>
      </c>
      <c r="M384">
        <v>1509771600</v>
      </c>
      <c r="N384" s="4">
        <f>((L384/60)/60/24)+DATE(1970,1,1)</f>
        <v>43024.208333333328</v>
      </c>
      <c r="O384" s="4">
        <f>((M384/60)/60/24)+DATE(1970,1,1)</f>
        <v>43043.208333333328</v>
      </c>
      <c r="P384" t="b">
        <v>0</v>
      </c>
      <c r="Q384" t="b">
        <v>0</v>
      </c>
      <c r="R384" t="s">
        <v>121</v>
      </c>
      <c r="S384" t="str">
        <f>LEFT(R384,FIND("/",R384)-1)</f>
        <v>photography</v>
      </c>
      <c r="T384" t="str">
        <f>RIGHT(R384,LEN(R384)-FIND("/",R384))</f>
        <v>photography books</v>
      </c>
      <c r="U384" t="s">
        <v>2040</v>
      </c>
      <c r="V384" t="s">
        <v>2060</v>
      </c>
    </row>
    <row r="385" spans="1:22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>ROUND(E385/D385*100,0)</f>
        <v>225</v>
      </c>
      <c r="G385" s="13" t="s">
        <v>19</v>
      </c>
      <c r="H385">
        <v>189</v>
      </c>
      <c r="I385">
        <f>IF(H385=0,0,ROUND(E385/H385,2))</f>
        <v>75.13</v>
      </c>
      <c r="J385" t="s">
        <v>20</v>
      </c>
      <c r="K385" t="s">
        <v>21</v>
      </c>
      <c r="L385">
        <v>1550037600</v>
      </c>
      <c r="M385">
        <v>1550556000</v>
      </c>
      <c r="N385" s="4">
        <f>((L385/60)/60/24)+DATE(1970,1,1)</f>
        <v>43509.25</v>
      </c>
      <c r="O385" s="4">
        <f>((M385/60)/60/24)+DATE(1970,1,1)</f>
        <v>43515.25</v>
      </c>
      <c r="P385" t="b">
        <v>0</v>
      </c>
      <c r="Q385" t="b">
        <v>1</v>
      </c>
      <c r="R385" t="s">
        <v>16</v>
      </c>
      <c r="S385" t="str">
        <f>LEFT(R385,FIND("/",R385)-1)</f>
        <v>food</v>
      </c>
      <c r="T385" t="str">
        <f>RIGHT(R385,LEN(R385)-FIND("/",R385))</f>
        <v>food trucks</v>
      </c>
      <c r="U385" t="s">
        <v>2036</v>
      </c>
      <c r="V385" t="s">
        <v>2054</v>
      </c>
    </row>
    <row r="386" spans="1:22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>ROUND(E386/D386*100,0)</f>
        <v>172</v>
      </c>
      <c r="G386" s="13" t="s">
        <v>19</v>
      </c>
      <c r="H386">
        <v>4799</v>
      </c>
      <c r="I386">
        <f>IF(H386=0,0,ROUND(E386/H386,2))</f>
        <v>41</v>
      </c>
      <c r="J386" t="s">
        <v>20</v>
      </c>
      <c r="K386" t="s">
        <v>21</v>
      </c>
      <c r="L386">
        <v>1486706400</v>
      </c>
      <c r="M386">
        <v>1489039200</v>
      </c>
      <c r="N386" s="4">
        <f>((L386/60)/60/24)+DATE(1970,1,1)</f>
        <v>42776.25</v>
      </c>
      <c r="O386" s="4">
        <f>((M386/60)/60/24)+DATE(1970,1,1)</f>
        <v>42803.25</v>
      </c>
      <c r="P386" t="b">
        <v>1</v>
      </c>
      <c r="Q386" t="b">
        <v>1</v>
      </c>
      <c r="R386" t="s">
        <v>41</v>
      </c>
      <c r="S386" t="str">
        <f>LEFT(R386,FIND("/",R386)-1)</f>
        <v>film &amp; video</v>
      </c>
      <c r="T386" t="str">
        <f>RIGHT(R386,LEN(R386)-FIND("/",R386))</f>
        <v>documentary</v>
      </c>
      <c r="U386" t="s">
        <v>2035</v>
      </c>
      <c r="V386" t="s">
        <v>2050</v>
      </c>
    </row>
    <row r="387" spans="1:22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>ROUND(E387/D387*100,0)</f>
        <v>146</v>
      </c>
      <c r="G387" s="13" t="s">
        <v>19</v>
      </c>
      <c r="H387">
        <v>1137</v>
      </c>
      <c r="I387">
        <f>IF(H387=0,0,ROUND(E387/H387,2))</f>
        <v>50.01</v>
      </c>
      <c r="J387" t="s">
        <v>20</v>
      </c>
      <c r="K387" t="s">
        <v>21</v>
      </c>
      <c r="L387">
        <v>1553835600</v>
      </c>
      <c r="M387">
        <v>1556600400</v>
      </c>
      <c r="N387" s="4">
        <f>((L387/60)/60/24)+DATE(1970,1,1)</f>
        <v>43553.208333333328</v>
      </c>
      <c r="O387" s="4">
        <f>((M387/60)/60/24)+DATE(1970,1,1)</f>
        <v>43585.208333333328</v>
      </c>
      <c r="P387" t="b">
        <v>0</v>
      </c>
      <c r="Q387" t="b">
        <v>0</v>
      </c>
      <c r="R387" t="s">
        <v>67</v>
      </c>
      <c r="S387" t="str">
        <f>LEFT(R387,FIND("/",R387)-1)</f>
        <v>publishing</v>
      </c>
      <c r="T387" t="str">
        <f>RIGHT(R387,LEN(R387)-FIND("/",R387))</f>
        <v>nonfiction</v>
      </c>
      <c r="U387" t="s">
        <v>2041</v>
      </c>
      <c r="V387" t="s">
        <v>2059</v>
      </c>
    </row>
    <row r="388" spans="1:22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>ROUND(E388/D388*100,0)</f>
        <v>76</v>
      </c>
      <c r="G388" s="10" t="s">
        <v>13</v>
      </c>
      <c r="H388">
        <v>1068</v>
      </c>
      <c r="I388">
        <f>IF(H388=0,0,ROUND(E388/H388,2))</f>
        <v>96.96</v>
      </c>
      <c r="J388" t="s">
        <v>20</v>
      </c>
      <c r="K388" t="s">
        <v>21</v>
      </c>
      <c r="L388">
        <v>1277528400</v>
      </c>
      <c r="M388">
        <v>1278565200</v>
      </c>
      <c r="N388" s="4">
        <f>((L388/60)/60/24)+DATE(1970,1,1)</f>
        <v>40355.208333333336</v>
      </c>
      <c r="O388" s="4">
        <f>((M388/60)/60/24)+DATE(1970,1,1)</f>
        <v>40367.208333333336</v>
      </c>
      <c r="P388" t="b">
        <v>0</v>
      </c>
      <c r="Q388" t="b">
        <v>0</v>
      </c>
      <c r="R388" t="s">
        <v>32</v>
      </c>
      <c r="S388" t="str">
        <f>LEFT(R388,FIND("/",R388)-1)</f>
        <v>theater</v>
      </c>
      <c r="T388" t="str">
        <f>RIGHT(R388,LEN(R388)-FIND("/",R388))</f>
        <v>plays</v>
      </c>
      <c r="U388" t="s">
        <v>2043</v>
      </c>
      <c r="V388" t="s">
        <v>2061</v>
      </c>
    </row>
    <row r="389" spans="1:22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>ROUND(E389/D389*100,0)</f>
        <v>39</v>
      </c>
      <c r="G389" s="10" t="s">
        <v>13</v>
      </c>
      <c r="H389">
        <v>424</v>
      </c>
      <c r="I389">
        <f>IF(H389=0,0,ROUND(E389/H389,2))</f>
        <v>100.93</v>
      </c>
      <c r="J389" t="s">
        <v>20</v>
      </c>
      <c r="K389" t="s">
        <v>21</v>
      </c>
      <c r="L389">
        <v>1339477200</v>
      </c>
      <c r="M389">
        <v>1339909200</v>
      </c>
      <c r="N389" s="4">
        <f>((L389/60)/60/24)+DATE(1970,1,1)</f>
        <v>41072.208333333336</v>
      </c>
      <c r="O389" s="4">
        <f>((M389/60)/60/24)+DATE(1970,1,1)</f>
        <v>41077.208333333336</v>
      </c>
      <c r="P389" t="b">
        <v>0</v>
      </c>
      <c r="Q389" t="b">
        <v>0</v>
      </c>
      <c r="R389" t="s">
        <v>64</v>
      </c>
      <c r="S389" t="str">
        <f>LEFT(R389,FIND("/",R389)-1)</f>
        <v>technology</v>
      </c>
      <c r="T389" t="str">
        <f>RIGHT(R389,LEN(R389)-FIND("/",R389))</f>
        <v>wearables</v>
      </c>
      <c r="U389" t="s">
        <v>2042</v>
      </c>
      <c r="V389" t="s">
        <v>2069</v>
      </c>
    </row>
    <row r="390" spans="1:22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>ROUND(E390/D390*100,0)</f>
        <v>11</v>
      </c>
      <c r="G390" s="9" t="s">
        <v>73</v>
      </c>
      <c r="H390">
        <v>145</v>
      </c>
      <c r="I390">
        <f>IF(H390=0,0,ROUND(E390/H390,2))</f>
        <v>89.23</v>
      </c>
      <c r="J390" t="s">
        <v>97</v>
      </c>
      <c r="K390" t="s">
        <v>98</v>
      </c>
      <c r="L390">
        <v>1325656800</v>
      </c>
      <c r="M390">
        <v>1325829600</v>
      </c>
      <c r="N390" s="4">
        <f>((L390/60)/60/24)+DATE(1970,1,1)</f>
        <v>40912.25</v>
      </c>
      <c r="O390" s="4">
        <f>((M390/60)/60/24)+DATE(1970,1,1)</f>
        <v>40914.25</v>
      </c>
      <c r="P390" t="b">
        <v>0</v>
      </c>
      <c r="Q390" t="b">
        <v>0</v>
      </c>
      <c r="R390" t="s">
        <v>59</v>
      </c>
      <c r="S390" t="str">
        <f>LEFT(R390,FIND("/",R390)-1)</f>
        <v>music</v>
      </c>
      <c r="T390" t="str">
        <f>RIGHT(R390,LEN(R390)-FIND("/",R390))</f>
        <v>indie rock</v>
      </c>
      <c r="U390" t="s">
        <v>2039</v>
      </c>
      <c r="V390" t="s">
        <v>2055</v>
      </c>
    </row>
    <row r="391" spans="1:22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>ROUND(E391/D391*100,0)</f>
        <v>122</v>
      </c>
      <c r="G391" s="13" t="s">
        <v>19</v>
      </c>
      <c r="H391">
        <v>1152</v>
      </c>
      <c r="I391">
        <f>IF(H391=0,0,ROUND(E391/H391,2))</f>
        <v>87.98</v>
      </c>
      <c r="J391" t="s">
        <v>20</v>
      </c>
      <c r="K391" t="s">
        <v>21</v>
      </c>
      <c r="L391">
        <v>1288242000</v>
      </c>
      <c r="M391">
        <v>1290578400</v>
      </c>
      <c r="N391" s="4">
        <f>((L391/60)/60/24)+DATE(1970,1,1)</f>
        <v>40479.208333333336</v>
      </c>
      <c r="O391" s="4">
        <f>((M391/60)/60/24)+DATE(1970,1,1)</f>
        <v>40506.25</v>
      </c>
      <c r="P391" t="b">
        <v>0</v>
      </c>
      <c r="Q391" t="b">
        <v>0</v>
      </c>
      <c r="R391" t="s">
        <v>32</v>
      </c>
      <c r="S391" t="str">
        <f>LEFT(R391,FIND("/",R391)-1)</f>
        <v>theater</v>
      </c>
      <c r="T391" t="str">
        <f>RIGHT(R391,LEN(R391)-FIND("/",R391))</f>
        <v>plays</v>
      </c>
      <c r="U391" t="s">
        <v>2043</v>
      </c>
      <c r="V391" t="s">
        <v>2061</v>
      </c>
    </row>
    <row r="392" spans="1:22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>ROUND(E392/D392*100,0)</f>
        <v>187</v>
      </c>
      <c r="G392" s="13" t="s">
        <v>19</v>
      </c>
      <c r="H392">
        <v>50</v>
      </c>
      <c r="I392">
        <f>IF(H392=0,0,ROUND(E392/H392,2))</f>
        <v>89.54</v>
      </c>
      <c r="J392" t="s">
        <v>20</v>
      </c>
      <c r="K392" t="s">
        <v>21</v>
      </c>
      <c r="L392">
        <v>1379048400</v>
      </c>
      <c r="M392">
        <v>1380344400</v>
      </c>
      <c r="N392" s="4">
        <f>((L392/60)/60/24)+DATE(1970,1,1)</f>
        <v>41530.208333333336</v>
      </c>
      <c r="O392" s="4">
        <f>((M392/60)/60/24)+DATE(1970,1,1)</f>
        <v>41545.208333333336</v>
      </c>
      <c r="P392" t="b">
        <v>0</v>
      </c>
      <c r="Q392" t="b">
        <v>0</v>
      </c>
      <c r="R392" t="s">
        <v>121</v>
      </c>
      <c r="S392" t="str">
        <f>LEFT(R392,FIND("/",R392)-1)</f>
        <v>photography</v>
      </c>
      <c r="T392" t="str">
        <f>RIGHT(R392,LEN(R392)-FIND("/",R392))</f>
        <v>photography books</v>
      </c>
      <c r="U392" t="s">
        <v>2040</v>
      </c>
      <c r="V392" t="s">
        <v>2060</v>
      </c>
    </row>
    <row r="393" spans="1:22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>ROUND(E393/D393*100,0)</f>
        <v>7</v>
      </c>
      <c r="G393" s="10" t="s">
        <v>13</v>
      </c>
      <c r="H393">
        <v>151</v>
      </c>
      <c r="I393">
        <f>IF(H393=0,0,ROUND(E393/H393,2))</f>
        <v>29.09</v>
      </c>
      <c r="J393" t="s">
        <v>20</v>
      </c>
      <c r="K393" t="s">
        <v>21</v>
      </c>
      <c r="L393">
        <v>1389679200</v>
      </c>
      <c r="M393">
        <v>1389852000</v>
      </c>
      <c r="N393" s="4">
        <f>((L393/60)/60/24)+DATE(1970,1,1)</f>
        <v>41653.25</v>
      </c>
      <c r="O393" s="4">
        <f>((M393/60)/60/24)+DATE(1970,1,1)</f>
        <v>41655.25</v>
      </c>
      <c r="P393" t="b">
        <v>0</v>
      </c>
      <c r="Q393" t="b">
        <v>0</v>
      </c>
      <c r="R393" t="s">
        <v>67</v>
      </c>
      <c r="S393" t="str">
        <f>LEFT(R393,FIND("/",R393)-1)</f>
        <v>publishing</v>
      </c>
      <c r="T393" t="str">
        <f>RIGHT(R393,LEN(R393)-FIND("/",R393))</f>
        <v>nonfiction</v>
      </c>
      <c r="U393" t="s">
        <v>2041</v>
      </c>
      <c r="V393" t="s">
        <v>2059</v>
      </c>
    </row>
    <row r="394" spans="1:22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>ROUND(E394/D394*100,0)</f>
        <v>66</v>
      </c>
      <c r="G394" s="10" t="s">
        <v>13</v>
      </c>
      <c r="H394">
        <v>1608</v>
      </c>
      <c r="I394">
        <f>IF(H394=0,0,ROUND(E394/H394,2))</f>
        <v>42.01</v>
      </c>
      <c r="J394" t="s">
        <v>20</v>
      </c>
      <c r="K394" t="s">
        <v>21</v>
      </c>
      <c r="L394">
        <v>1294293600</v>
      </c>
      <c r="M394">
        <v>1294466400</v>
      </c>
      <c r="N394" s="4">
        <f>((L394/60)/60/24)+DATE(1970,1,1)</f>
        <v>40549.25</v>
      </c>
      <c r="O394" s="4">
        <f>((M394/60)/60/24)+DATE(1970,1,1)</f>
        <v>40551.25</v>
      </c>
      <c r="P394" t="b">
        <v>0</v>
      </c>
      <c r="Q394" t="b">
        <v>0</v>
      </c>
      <c r="R394" t="s">
        <v>64</v>
      </c>
      <c r="S394" t="str">
        <f>LEFT(R394,FIND("/",R394)-1)</f>
        <v>technology</v>
      </c>
      <c r="T394" t="str">
        <f>RIGHT(R394,LEN(R394)-FIND("/",R394))</f>
        <v>wearables</v>
      </c>
      <c r="U394" t="s">
        <v>2042</v>
      </c>
      <c r="V394" t="s">
        <v>2069</v>
      </c>
    </row>
    <row r="395" spans="1:22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>ROUND(E395/D395*100,0)</f>
        <v>229</v>
      </c>
      <c r="G395" s="13" t="s">
        <v>19</v>
      </c>
      <c r="H395">
        <v>3059</v>
      </c>
      <c r="I395">
        <f>IF(H395=0,0,ROUND(E395/H395,2))</f>
        <v>47</v>
      </c>
      <c r="J395" t="s">
        <v>14</v>
      </c>
      <c r="K395" t="s">
        <v>15</v>
      </c>
      <c r="L395">
        <v>1500267600</v>
      </c>
      <c r="M395">
        <v>1500354000</v>
      </c>
      <c r="N395" s="4">
        <f>((L395/60)/60/24)+DATE(1970,1,1)</f>
        <v>42933.208333333328</v>
      </c>
      <c r="O395" s="4">
        <f>((M395/60)/60/24)+DATE(1970,1,1)</f>
        <v>42934.208333333328</v>
      </c>
      <c r="P395" t="b">
        <v>0</v>
      </c>
      <c r="Q395" t="b">
        <v>0</v>
      </c>
      <c r="R395" t="s">
        <v>158</v>
      </c>
      <c r="S395" t="str">
        <f>LEFT(R395,FIND("/",R395)-1)</f>
        <v>music</v>
      </c>
      <c r="T395" t="str">
        <f>RIGHT(R395,LEN(R395)-FIND("/",R395))</f>
        <v>jazz</v>
      </c>
      <c r="U395" t="s">
        <v>2039</v>
      </c>
      <c r="V395" t="s">
        <v>2056</v>
      </c>
    </row>
    <row r="396" spans="1:22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>ROUND(E396/D396*100,0)</f>
        <v>469</v>
      </c>
      <c r="G396" s="13" t="s">
        <v>19</v>
      </c>
      <c r="H396">
        <v>34</v>
      </c>
      <c r="I396">
        <f>IF(H396=0,0,ROUND(E396/H396,2))</f>
        <v>110.44</v>
      </c>
      <c r="J396" t="s">
        <v>20</v>
      </c>
      <c r="K396" t="s">
        <v>21</v>
      </c>
      <c r="L396">
        <v>1375074000</v>
      </c>
      <c r="M396">
        <v>1375938000</v>
      </c>
      <c r="N396" s="4">
        <f>((L396/60)/60/24)+DATE(1970,1,1)</f>
        <v>41484.208333333336</v>
      </c>
      <c r="O396" s="4">
        <f>((M396/60)/60/24)+DATE(1970,1,1)</f>
        <v>41494.208333333336</v>
      </c>
      <c r="P396" t="b">
        <v>0</v>
      </c>
      <c r="Q396" t="b">
        <v>1</v>
      </c>
      <c r="R396" t="s">
        <v>41</v>
      </c>
      <c r="S396" t="str">
        <f>LEFT(R396,FIND("/",R396)-1)</f>
        <v>film &amp; video</v>
      </c>
      <c r="T396" t="str">
        <f>RIGHT(R396,LEN(R396)-FIND("/",R396))</f>
        <v>documentary</v>
      </c>
      <c r="U396" t="s">
        <v>2035</v>
      </c>
      <c r="V396" t="s">
        <v>2050</v>
      </c>
    </row>
    <row r="397" spans="1:22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>ROUND(E397/D397*100,0)</f>
        <v>130</v>
      </c>
      <c r="G397" s="13" t="s">
        <v>19</v>
      </c>
      <c r="H397">
        <v>220</v>
      </c>
      <c r="I397">
        <f>IF(H397=0,0,ROUND(E397/H397,2))</f>
        <v>41.99</v>
      </c>
      <c r="J397" t="s">
        <v>20</v>
      </c>
      <c r="K397" t="s">
        <v>21</v>
      </c>
      <c r="L397">
        <v>1323324000</v>
      </c>
      <c r="M397">
        <v>1323410400</v>
      </c>
      <c r="N397" s="4">
        <f>((L397/60)/60/24)+DATE(1970,1,1)</f>
        <v>40885.25</v>
      </c>
      <c r="O397" s="4">
        <f>((M397/60)/60/24)+DATE(1970,1,1)</f>
        <v>40886.25</v>
      </c>
      <c r="P397" t="b">
        <v>1</v>
      </c>
      <c r="Q397" t="b">
        <v>0</v>
      </c>
      <c r="R397" t="s">
        <v>32</v>
      </c>
      <c r="S397" t="str">
        <f>LEFT(R397,FIND("/",R397)-1)</f>
        <v>theater</v>
      </c>
      <c r="T397" t="str">
        <f>RIGHT(R397,LEN(R397)-FIND("/",R397))</f>
        <v>plays</v>
      </c>
      <c r="U397" t="s">
        <v>2043</v>
      </c>
      <c r="V397" t="s">
        <v>2061</v>
      </c>
    </row>
    <row r="398" spans="1:22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>ROUND(E398/D398*100,0)</f>
        <v>167</v>
      </c>
      <c r="G398" s="13" t="s">
        <v>19</v>
      </c>
      <c r="H398">
        <v>1604</v>
      </c>
      <c r="I398">
        <f>IF(H398=0,0,ROUND(E398/H398,2))</f>
        <v>48.01</v>
      </c>
      <c r="J398" t="s">
        <v>25</v>
      </c>
      <c r="K398" t="s">
        <v>26</v>
      </c>
      <c r="L398">
        <v>1538715600</v>
      </c>
      <c r="M398">
        <v>1539406800</v>
      </c>
      <c r="N398" s="4">
        <f>((L398/60)/60/24)+DATE(1970,1,1)</f>
        <v>43378.208333333328</v>
      </c>
      <c r="O398" s="4">
        <f>((M398/60)/60/24)+DATE(1970,1,1)</f>
        <v>43386.208333333328</v>
      </c>
      <c r="P398" t="b">
        <v>0</v>
      </c>
      <c r="Q398" t="b">
        <v>0</v>
      </c>
      <c r="R398" t="s">
        <v>52</v>
      </c>
      <c r="S398" t="str">
        <f>LEFT(R398,FIND("/",R398)-1)</f>
        <v>film &amp; video</v>
      </c>
      <c r="T398" t="str">
        <f>RIGHT(R398,LEN(R398)-FIND("/",R398))</f>
        <v>drama</v>
      </c>
      <c r="U398" t="s">
        <v>2035</v>
      </c>
      <c r="V398" t="s">
        <v>2051</v>
      </c>
    </row>
    <row r="399" spans="1:22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>ROUND(E399/D399*100,0)</f>
        <v>174</v>
      </c>
      <c r="G399" s="13" t="s">
        <v>19</v>
      </c>
      <c r="H399">
        <v>454</v>
      </c>
      <c r="I399">
        <f>IF(H399=0,0,ROUND(E399/H399,2))</f>
        <v>31.02</v>
      </c>
      <c r="J399" t="s">
        <v>20</v>
      </c>
      <c r="K399" t="s">
        <v>21</v>
      </c>
      <c r="L399">
        <v>1369285200</v>
      </c>
      <c r="M399">
        <v>1369803600</v>
      </c>
      <c r="N399" s="4">
        <f>((L399/60)/60/24)+DATE(1970,1,1)</f>
        <v>41417.208333333336</v>
      </c>
      <c r="O399" s="4">
        <f>((M399/60)/60/24)+DATE(1970,1,1)</f>
        <v>41423.208333333336</v>
      </c>
      <c r="P399" t="b">
        <v>0</v>
      </c>
      <c r="Q399" t="b">
        <v>0</v>
      </c>
      <c r="R399" t="s">
        <v>22</v>
      </c>
      <c r="S399" t="str">
        <f>LEFT(R399,FIND("/",R399)-1)</f>
        <v>music</v>
      </c>
      <c r="T399" t="str">
        <f>RIGHT(R399,LEN(R399)-FIND("/",R399))</f>
        <v>rock</v>
      </c>
      <c r="U399" t="s">
        <v>2039</v>
      </c>
      <c r="V399" t="s">
        <v>2063</v>
      </c>
    </row>
    <row r="400" spans="1:22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>ROUND(E400/D400*100,0)</f>
        <v>718</v>
      </c>
      <c r="G400" s="13" t="s">
        <v>19</v>
      </c>
      <c r="H400">
        <v>123</v>
      </c>
      <c r="I400">
        <f>IF(H400=0,0,ROUND(E400/H400,2))</f>
        <v>99.2</v>
      </c>
      <c r="J400" t="s">
        <v>106</v>
      </c>
      <c r="K400" t="s">
        <v>107</v>
      </c>
      <c r="L400">
        <v>1525755600</v>
      </c>
      <c r="M400">
        <v>1525928400</v>
      </c>
      <c r="N400" s="4">
        <f>((L400/60)/60/24)+DATE(1970,1,1)</f>
        <v>43228.208333333328</v>
      </c>
      <c r="O400" s="4">
        <f>((M400/60)/60/24)+DATE(1970,1,1)</f>
        <v>43230.208333333328</v>
      </c>
      <c r="P400" t="b">
        <v>0</v>
      </c>
      <c r="Q400" t="b">
        <v>1</v>
      </c>
      <c r="R400" t="s">
        <v>70</v>
      </c>
      <c r="S400" t="str">
        <f>LEFT(R400,FIND("/",R400)-1)</f>
        <v>film &amp; video</v>
      </c>
      <c r="T400" t="str">
        <f>RIGHT(R400,LEN(R400)-FIND("/",R400))</f>
        <v>animation</v>
      </c>
      <c r="U400" t="s">
        <v>2035</v>
      </c>
      <c r="V400" t="s">
        <v>2048</v>
      </c>
    </row>
    <row r="401" spans="1:22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>ROUND(E401/D401*100,0)</f>
        <v>64</v>
      </c>
      <c r="G401" s="10" t="s">
        <v>13</v>
      </c>
      <c r="H401">
        <v>941</v>
      </c>
      <c r="I401">
        <f>IF(H401=0,0,ROUND(E401/H401,2))</f>
        <v>66.02</v>
      </c>
      <c r="J401" t="s">
        <v>20</v>
      </c>
      <c r="K401" t="s">
        <v>21</v>
      </c>
      <c r="L401">
        <v>1296626400</v>
      </c>
      <c r="M401">
        <v>1297231200</v>
      </c>
      <c r="N401" s="4">
        <f>((L401/60)/60/24)+DATE(1970,1,1)</f>
        <v>40576.25</v>
      </c>
      <c r="O401" s="4">
        <f>((M401/60)/60/24)+DATE(1970,1,1)</f>
        <v>40583.25</v>
      </c>
      <c r="P401" t="b">
        <v>0</v>
      </c>
      <c r="Q401" t="b">
        <v>0</v>
      </c>
      <c r="R401" t="s">
        <v>59</v>
      </c>
      <c r="S401" t="str">
        <f>LEFT(R401,FIND("/",R401)-1)</f>
        <v>music</v>
      </c>
      <c r="T401" t="str">
        <f>RIGHT(R401,LEN(R401)-FIND("/",R401))</f>
        <v>indie rock</v>
      </c>
      <c r="U401" t="s">
        <v>2039</v>
      </c>
      <c r="V401" t="s">
        <v>2055</v>
      </c>
    </row>
    <row r="402" spans="1:22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>ROUND(E402/D402*100,0)</f>
        <v>2</v>
      </c>
      <c r="G402" s="10" t="s">
        <v>13</v>
      </c>
      <c r="H402">
        <v>1</v>
      </c>
      <c r="I402">
        <f>IF(H402=0,0,ROUND(E402/H402,2))</f>
        <v>2</v>
      </c>
      <c r="J402" t="s">
        <v>20</v>
      </c>
      <c r="K402" t="s">
        <v>21</v>
      </c>
      <c r="L402">
        <v>1376629200</v>
      </c>
      <c r="M402">
        <v>1378530000</v>
      </c>
      <c r="N402" s="4">
        <f>((L402/60)/60/24)+DATE(1970,1,1)</f>
        <v>41502.208333333336</v>
      </c>
      <c r="O402" s="4">
        <f>((M402/60)/60/24)+DATE(1970,1,1)</f>
        <v>41524.208333333336</v>
      </c>
      <c r="P402" t="b">
        <v>0</v>
      </c>
      <c r="Q402" t="b">
        <v>1</v>
      </c>
      <c r="R402" t="s">
        <v>121</v>
      </c>
      <c r="S402" t="str">
        <f>LEFT(R402,FIND("/",R402)-1)</f>
        <v>photography</v>
      </c>
      <c r="T402" t="str">
        <f>RIGHT(R402,LEN(R402)-FIND("/",R402))</f>
        <v>photography books</v>
      </c>
      <c r="U402" t="s">
        <v>2040</v>
      </c>
      <c r="V402" t="s">
        <v>2060</v>
      </c>
    </row>
    <row r="403" spans="1:22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>ROUND(E403/D403*100,0)</f>
        <v>1530</v>
      </c>
      <c r="G403" s="13" t="s">
        <v>19</v>
      </c>
      <c r="H403">
        <v>299</v>
      </c>
      <c r="I403">
        <f>IF(H403=0,0,ROUND(E403/H403,2))</f>
        <v>46.06</v>
      </c>
      <c r="J403" t="s">
        <v>20</v>
      </c>
      <c r="K403" t="s">
        <v>21</v>
      </c>
      <c r="L403">
        <v>1572152400</v>
      </c>
      <c r="M403">
        <v>1572152400</v>
      </c>
      <c r="N403" s="4">
        <f>((L403/60)/60/24)+DATE(1970,1,1)</f>
        <v>43765.208333333328</v>
      </c>
      <c r="O403" s="4">
        <f>((M403/60)/60/24)+DATE(1970,1,1)</f>
        <v>43765.208333333328</v>
      </c>
      <c r="P403" t="b">
        <v>0</v>
      </c>
      <c r="Q403" t="b">
        <v>0</v>
      </c>
      <c r="R403" t="s">
        <v>32</v>
      </c>
      <c r="S403" t="str">
        <f>LEFT(R403,FIND("/",R403)-1)</f>
        <v>theater</v>
      </c>
      <c r="T403" t="str">
        <f>RIGHT(R403,LEN(R403)-FIND("/",R403))</f>
        <v>plays</v>
      </c>
      <c r="U403" t="s">
        <v>2043</v>
      </c>
      <c r="V403" t="s">
        <v>2061</v>
      </c>
    </row>
    <row r="404" spans="1:22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>ROUND(E404/D404*100,0)</f>
        <v>40</v>
      </c>
      <c r="G404" s="10" t="s">
        <v>13</v>
      </c>
      <c r="H404">
        <v>40</v>
      </c>
      <c r="I404">
        <f>IF(H404=0,0,ROUND(E404/H404,2))</f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4">
        <f>((L404/60)/60/24)+DATE(1970,1,1)</f>
        <v>40914.25</v>
      </c>
      <c r="O404" s="4">
        <f>((M404/60)/60/24)+DATE(1970,1,1)</f>
        <v>40961.25</v>
      </c>
      <c r="P404" t="b">
        <v>0</v>
      </c>
      <c r="Q404" t="b">
        <v>1</v>
      </c>
      <c r="R404" t="s">
        <v>99</v>
      </c>
      <c r="S404" t="str">
        <f>LEFT(R404,FIND("/",R404)-1)</f>
        <v>film &amp; video</v>
      </c>
      <c r="T404" t="str">
        <f>RIGHT(R404,LEN(R404)-FIND("/",R404))</f>
        <v>shorts</v>
      </c>
      <c r="U404" t="s">
        <v>2035</v>
      </c>
      <c r="V404" t="s">
        <v>2065</v>
      </c>
    </row>
    <row r="405" spans="1:22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>ROUND(E405/D405*100,0)</f>
        <v>86</v>
      </c>
      <c r="G405" s="10" t="s">
        <v>13</v>
      </c>
      <c r="H405">
        <v>3015</v>
      </c>
      <c r="I405">
        <f>IF(H405=0,0,ROUND(E405/H405,2))</f>
        <v>55.99</v>
      </c>
      <c r="J405" t="s">
        <v>14</v>
      </c>
      <c r="K405" t="s">
        <v>15</v>
      </c>
      <c r="L405">
        <v>1273640400</v>
      </c>
      <c r="M405">
        <v>1276750800</v>
      </c>
      <c r="N405" s="4">
        <f>((L405/60)/60/24)+DATE(1970,1,1)</f>
        <v>40310.208333333336</v>
      </c>
      <c r="O405" s="4">
        <f>((M405/60)/60/24)+DATE(1970,1,1)</f>
        <v>40346.208333333336</v>
      </c>
      <c r="P405" t="b">
        <v>0</v>
      </c>
      <c r="Q405" t="b">
        <v>1</v>
      </c>
      <c r="R405" t="s">
        <v>32</v>
      </c>
      <c r="S405" t="str">
        <f>LEFT(R405,FIND("/",R405)-1)</f>
        <v>theater</v>
      </c>
      <c r="T405" t="str">
        <f>RIGHT(R405,LEN(R405)-FIND("/",R405))</f>
        <v>plays</v>
      </c>
      <c r="U405" t="s">
        <v>2043</v>
      </c>
      <c r="V405" t="s">
        <v>2061</v>
      </c>
    </row>
    <row r="406" spans="1:22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>ROUND(E406/D406*100,0)</f>
        <v>316</v>
      </c>
      <c r="G406" s="13" t="s">
        <v>19</v>
      </c>
      <c r="H406">
        <v>2237</v>
      </c>
      <c r="I406">
        <f>IF(H406=0,0,ROUND(E406/H406,2))</f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s="4">
        <f>((L406/60)/60/24)+DATE(1970,1,1)</f>
        <v>43053.25</v>
      </c>
      <c r="O406" s="4">
        <f>((M406/60)/60/24)+DATE(1970,1,1)</f>
        <v>43056.25</v>
      </c>
      <c r="P406" t="b">
        <v>0</v>
      </c>
      <c r="Q406" t="b">
        <v>0</v>
      </c>
      <c r="R406" t="s">
        <v>32</v>
      </c>
      <c r="S406" t="str">
        <f>LEFT(R406,FIND("/",R406)-1)</f>
        <v>theater</v>
      </c>
      <c r="T406" t="str">
        <f>RIGHT(R406,LEN(R406)-FIND("/",R406))</f>
        <v>plays</v>
      </c>
      <c r="U406" t="s">
        <v>2043</v>
      </c>
      <c r="V406" t="s">
        <v>2061</v>
      </c>
    </row>
    <row r="407" spans="1:22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>ROUND(E407/D407*100,0)</f>
        <v>90</v>
      </c>
      <c r="G407" s="10" t="s">
        <v>13</v>
      </c>
      <c r="H407">
        <v>435</v>
      </c>
      <c r="I407">
        <f>IF(H407=0,0,ROUND(E407/H407,2))</f>
        <v>60.98</v>
      </c>
      <c r="J407" t="s">
        <v>20</v>
      </c>
      <c r="K407" t="s">
        <v>21</v>
      </c>
      <c r="L407">
        <v>1528088400</v>
      </c>
      <c r="M407">
        <v>1532408400</v>
      </c>
      <c r="N407" s="4">
        <f>((L407/60)/60/24)+DATE(1970,1,1)</f>
        <v>43255.208333333328</v>
      </c>
      <c r="O407" s="4">
        <f>((M407/60)/60/24)+DATE(1970,1,1)</f>
        <v>43305.208333333328</v>
      </c>
      <c r="P407" t="b">
        <v>0</v>
      </c>
      <c r="Q407" t="b">
        <v>0</v>
      </c>
      <c r="R407" t="s">
        <v>32</v>
      </c>
      <c r="S407" t="str">
        <f>LEFT(R407,FIND("/",R407)-1)</f>
        <v>theater</v>
      </c>
      <c r="T407" t="str">
        <f>RIGHT(R407,LEN(R407)-FIND("/",R407))</f>
        <v>plays</v>
      </c>
      <c r="U407" t="s">
        <v>2043</v>
      </c>
      <c r="V407" t="s">
        <v>2061</v>
      </c>
    </row>
    <row r="408" spans="1:22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>ROUND(E408/D408*100,0)</f>
        <v>182</v>
      </c>
      <c r="G408" s="13" t="s">
        <v>19</v>
      </c>
      <c r="H408">
        <v>645</v>
      </c>
      <c r="I408">
        <f>IF(H408=0,0,ROUND(E408/H408,2))</f>
        <v>110.98</v>
      </c>
      <c r="J408" t="s">
        <v>20</v>
      </c>
      <c r="K408" t="s">
        <v>21</v>
      </c>
      <c r="L408">
        <v>1359525600</v>
      </c>
      <c r="M408">
        <v>1360562400</v>
      </c>
      <c r="N408" s="4">
        <f>((L408/60)/60/24)+DATE(1970,1,1)</f>
        <v>41304.25</v>
      </c>
      <c r="O408" s="4">
        <f>((M408/60)/60/24)+DATE(1970,1,1)</f>
        <v>41316.25</v>
      </c>
      <c r="P408" t="b">
        <v>1</v>
      </c>
      <c r="Q408" t="b">
        <v>0</v>
      </c>
      <c r="R408" t="s">
        <v>41</v>
      </c>
      <c r="S408" t="str">
        <f>LEFT(R408,FIND("/",R408)-1)</f>
        <v>film &amp; video</v>
      </c>
      <c r="T408" t="str">
        <f>RIGHT(R408,LEN(R408)-FIND("/",R408))</f>
        <v>documentary</v>
      </c>
      <c r="U408" t="s">
        <v>2035</v>
      </c>
      <c r="V408" t="s">
        <v>2050</v>
      </c>
    </row>
    <row r="409" spans="1:22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>ROUND(E409/D409*100,0)</f>
        <v>356</v>
      </c>
      <c r="G409" s="13" t="s">
        <v>19</v>
      </c>
      <c r="H409">
        <v>484</v>
      </c>
      <c r="I409">
        <f>IF(H409=0,0,ROUND(E409/H409,2))</f>
        <v>25</v>
      </c>
      <c r="J409" t="s">
        <v>35</v>
      </c>
      <c r="K409" t="s">
        <v>36</v>
      </c>
      <c r="L409">
        <v>1570942800</v>
      </c>
      <c r="M409">
        <v>1571547600</v>
      </c>
      <c r="N409" s="4">
        <f>((L409/60)/60/24)+DATE(1970,1,1)</f>
        <v>43751.208333333328</v>
      </c>
      <c r="O409" s="4">
        <f>((M409/60)/60/24)+DATE(1970,1,1)</f>
        <v>43758.208333333328</v>
      </c>
      <c r="P409" t="b">
        <v>0</v>
      </c>
      <c r="Q409" t="b">
        <v>0</v>
      </c>
      <c r="R409" t="s">
        <v>32</v>
      </c>
      <c r="S409" t="str">
        <f>LEFT(R409,FIND("/",R409)-1)</f>
        <v>theater</v>
      </c>
      <c r="T409" t="str">
        <f>RIGHT(R409,LEN(R409)-FIND("/",R409))</f>
        <v>plays</v>
      </c>
      <c r="U409" t="s">
        <v>2043</v>
      </c>
      <c r="V409" t="s">
        <v>2061</v>
      </c>
    </row>
    <row r="410" spans="1:22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>ROUND(E410/D410*100,0)</f>
        <v>132</v>
      </c>
      <c r="G410" s="13" t="s">
        <v>19</v>
      </c>
      <c r="H410">
        <v>154</v>
      </c>
      <c r="I410">
        <f>IF(H410=0,0,ROUND(E410/H410,2))</f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s="4">
        <f>((L410/60)/60/24)+DATE(1970,1,1)</f>
        <v>42541.208333333328</v>
      </c>
      <c r="O410" s="4">
        <f>((M410/60)/60/24)+DATE(1970,1,1)</f>
        <v>42561.208333333328</v>
      </c>
      <c r="P410" t="b">
        <v>0</v>
      </c>
      <c r="Q410" t="b">
        <v>0</v>
      </c>
      <c r="R410" t="s">
        <v>41</v>
      </c>
      <c r="S410" t="str">
        <f>LEFT(R410,FIND("/",R410)-1)</f>
        <v>film &amp; video</v>
      </c>
      <c r="T410" t="str">
        <f>RIGHT(R410,LEN(R410)-FIND("/",R410))</f>
        <v>documentary</v>
      </c>
      <c r="U410" t="s">
        <v>2035</v>
      </c>
      <c r="V410" t="s">
        <v>2050</v>
      </c>
    </row>
    <row r="411" spans="1:22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>ROUND(E411/D411*100,0)</f>
        <v>46</v>
      </c>
      <c r="G411" s="10" t="s">
        <v>13</v>
      </c>
      <c r="H411">
        <v>714</v>
      </c>
      <c r="I411">
        <f>IF(H411=0,0,ROUND(E411/H411,2))</f>
        <v>87.96</v>
      </c>
      <c r="J411" t="s">
        <v>20</v>
      </c>
      <c r="K411" t="s">
        <v>21</v>
      </c>
      <c r="L411">
        <v>1492491600</v>
      </c>
      <c r="M411">
        <v>1492837200</v>
      </c>
      <c r="N411" s="4">
        <f>((L411/60)/60/24)+DATE(1970,1,1)</f>
        <v>42843.208333333328</v>
      </c>
      <c r="O411" s="4">
        <f>((M411/60)/60/24)+DATE(1970,1,1)</f>
        <v>42847.208333333328</v>
      </c>
      <c r="P411" t="b">
        <v>0</v>
      </c>
      <c r="Q411" t="b">
        <v>0</v>
      </c>
      <c r="R411" t="s">
        <v>22</v>
      </c>
      <c r="S411" t="str">
        <f>LEFT(R411,FIND("/",R411)-1)</f>
        <v>music</v>
      </c>
      <c r="T411" t="str">
        <f>RIGHT(R411,LEN(R411)-FIND("/",R411))</f>
        <v>rock</v>
      </c>
      <c r="U411" t="s">
        <v>2039</v>
      </c>
      <c r="V411" t="s">
        <v>2063</v>
      </c>
    </row>
    <row r="412" spans="1:22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>ROUND(E412/D412*100,0)</f>
        <v>36</v>
      </c>
      <c r="G412" s="11" t="s">
        <v>46</v>
      </c>
      <c r="H412">
        <v>1111</v>
      </c>
      <c r="I412">
        <f>IF(H412=0,0,ROUND(E412/H412,2))</f>
        <v>49.99</v>
      </c>
      <c r="J412" t="s">
        <v>20</v>
      </c>
      <c r="K412" t="s">
        <v>21</v>
      </c>
      <c r="L412">
        <v>1430197200</v>
      </c>
      <c r="M412">
        <v>1430197200</v>
      </c>
      <c r="N412" s="4">
        <f>((L412/60)/60/24)+DATE(1970,1,1)</f>
        <v>42122.208333333328</v>
      </c>
      <c r="O412" s="4">
        <f>((M412/60)/60/24)+DATE(1970,1,1)</f>
        <v>42122.208333333328</v>
      </c>
      <c r="P412" t="b">
        <v>0</v>
      </c>
      <c r="Q412" t="b">
        <v>0</v>
      </c>
      <c r="R412" t="s">
        <v>291</v>
      </c>
      <c r="S412" t="str">
        <f>LEFT(R412,FIND("/",R412)-1)</f>
        <v>games</v>
      </c>
      <c r="T412" t="str">
        <f>RIGHT(R412,LEN(R412)-FIND("/",R412))</f>
        <v>mobile games</v>
      </c>
      <c r="U412" t="s">
        <v>2037</v>
      </c>
      <c r="V412" t="s">
        <v>2058</v>
      </c>
    </row>
    <row r="413" spans="1:22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>ROUND(E413/D413*100,0)</f>
        <v>105</v>
      </c>
      <c r="G413" s="13" t="s">
        <v>19</v>
      </c>
      <c r="H413">
        <v>82</v>
      </c>
      <c r="I413">
        <f>IF(H413=0,0,ROUND(E413/H413,2))</f>
        <v>99.52</v>
      </c>
      <c r="J413" t="s">
        <v>20</v>
      </c>
      <c r="K413" t="s">
        <v>21</v>
      </c>
      <c r="L413">
        <v>1496034000</v>
      </c>
      <c r="M413">
        <v>1496206800</v>
      </c>
      <c r="N413" s="4">
        <f>((L413/60)/60/24)+DATE(1970,1,1)</f>
        <v>42884.208333333328</v>
      </c>
      <c r="O413" s="4">
        <f>((M413/60)/60/24)+DATE(1970,1,1)</f>
        <v>42886.208333333328</v>
      </c>
      <c r="P413" t="b">
        <v>0</v>
      </c>
      <c r="Q413" t="b">
        <v>0</v>
      </c>
      <c r="R413" t="s">
        <v>32</v>
      </c>
      <c r="S413" t="str">
        <f>LEFT(R413,FIND("/",R413)-1)</f>
        <v>theater</v>
      </c>
      <c r="T413" t="str">
        <f>RIGHT(R413,LEN(R413)-FIND("/",R413))</f>
        <v>plays</v>
      </c>
      <c r="U413" t="s">
        <v>2043</v>
      </c>
      <c r="V413" t="s">
        <v>2061</v>
      </c>
    </row>
    <row r="414" spans="1:22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>ROUND(E414/D414*100,0)</f>
        <v>669</v>
      </c>
      <c r="G414" s="13" t="s">
        <v>19</v>
      </c>
      <c r="H414">
        <v>134</v>
      </c>
      <c r="I414">
        <f>IF(H414=0,0,ROUND(E414/H414,2))</f>
        <v>104.82</v>
      </c>
      <c r="J414" t="s">
        <v>20</v>
      </c>
      <c r="K414" t="s">
        <v>21</v>
      </c>
      <c r="L414">
        <v>1388728800</v>
      </c>
      <c r="M414">
        <v>1389592800</v>
      </c>
      <c r="N414" s="4">
        <f>((L414/60)/60/24)+DATE(1970,1,1)</f>
        <v>41642.25</v>
      </c>
      <c r="O414" s="4">
        <f>((M414/60)/60/24)+DATE(1970,1,1)</f>
        <v>41652.25</v>
      </c>
      <c r="P414" t="b">
        <v>0</v>
      </c>
      <c r="Q414" t="b">
        <v>0</v>
      </c>
      <c r="R414" t="s">
        <v>118</v>
      </c>
      <c r="S414" t="str">
        <f>LEFT(R414,FIND("/",R414)-1)</f>
        <v>publishing</v>
      </c>
      <c r="T414" t="str">
        <f>RIGHT(R414,LEN(R414)-FIND("/",R414))</f>
        <v>fiction</v>
      </c>
      <c r="U414" t="s">
        <v>2041</v>
      </c>
      <c r="V414" t="s">
        <v>2053</v>
      </c>
    </row>
    <row r="415" spans="1:22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>ROUND(E415/D415*100,0)</f>
        <v>62</v>
      </c>
      <c r="G415" s="11" t="s">
        <v>46</v>
      </c>
      <c r="H415">
        <v>1089</v>
      </c>
      <c r="I415">
        <f>IF(H415=0,0,ROUND(E415/H415,2))</f>
        <v>108.01</v>
      </c>
      <c r="J415" t="s">
        <v>20</v>
      </c>
      <c r="K415" t="s">
        <v>21</v>
      </c>
      <c r="L415">
        <v>1543298400</v>
      </c>
      <c r="M415">
        <v>1545631200</v>
      </c>
      <c r="N415" s="4">
        <f>((L415/60)/60/24)+DATE(1970,1,1)</f>
        <v>43431.25</v>
      </c>
      <c r="O415" s="4">
        <f>((M415/60)/60/24)+DATE(1970,1,1)</f>
        <v>43458.25</v>
      </c>
      <c r="P415" t="b">
        <v>0</v>
      </c>
      <c r="Q415" t="b">
        <v>0</v>
      </c>
      <c r="R415" t="s">
        <v>70</v>
      </c>
      <c r="S415" t="str">
        <f>LEFT(R415,FIND("/",R415)-1)</f>
        <v>film &amp; video</v>
      </c>
      <c r="T415" t="str">
        <f>RIGHT(R415,LEN(R415)-FIND("/",R415))</f>
        <v>animation</v>
      </c>
      <c r="U415" t="s">
        <v>2035</v>
      </c>
      <c r="V415" t="s">
        <v>2048</v>
      </c>
    </row>
    <row r="416" spans="1:22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>ROUND(E416/D416*100,0)</f>
        <v>85</v>
      </c>
      <c r="G416" s="10" t="s">
        <v>13</v>
      </c>
      <c r="H416">
        <v>5497</v>
      </c>
      <c r="I416">
        <f>IF(H416=0,0,ROUND(E416/H416,2))</f>
        <v>29</v>
      </c>
      <c r="J416" t="s">
        <v>20</v>
      </c>
      <c r="K416" t="s">
        <v>21</v>
      </c>
      <c r="L416">
        <v>1271739600</v>
      </c>
      <c r="M416">
        <v>1272430800</v>
      </c>
      <c r="N416" s="4">
        <f>((L416/60)/60/24)+DATE(1970,1,1)</f>
        <v>40288.208333333336</v>
      </c>
      <c r="O416" s="4">
        <f>((M416/60)/60/24)+DATE(1970,1,1)</f>
        <v>40296.208333333336</v>
      </c>
      <c r="P416" t="b">
        <v>0</v>
      </c>
      <c r="Q416" t="b">
        <v>1</v>
      </c>
      <c r="R416" t="s">
        <v>16</v>
      </c>
      <c r="S416" t="str">
        <f>LEFT(R416,FIND("/",R416)-1)</f>
        <v>food</v>
      </c>
      <c r="T416" t="str">
        <f>RIGHT(R416,LEN(R416)-FIND("/",R416))</f>
        <v>food trucks</v>
      </c>
      <c r="U416" t="s">
        <v>2036</v>
      </c>
      <c r="V416" t="s">
        <v>2054</v>
      </c>
    </row>
    <row r="417" spans="1:22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>ROUND(E417/D417*100,0)</f>
        <v>11</v>
      </c>
      <c r="G417" s="10" t="s">
        <v>13</v>
      </c>
      <c r="H417">
        <v>418</v>
      </c>
      <c r="I417">
        <f>IF(H417=0,0,ROUND(E417/H417,2))</f>
        <v>30.03</v>
      </c>
      <c r="J417" t="s">
        <v>20</v>
      </c>
      <c r="K417" t="s">
        <v>21</v>
      </c>
      <c r="L417">
        <v>1326434400</v>
      </c>
      <c r="M417">
        <v>1327903200</v>
      </c>
      <c r="N417" s="4">
        <f>((L417/60)/60/24)+DATE(1970,1,1)</f>
        <v>40921.25</v>
      </c>
      <c r="O417" s="4">
        <f>((M417/60)/60/24)+DATE(1970,1,1)</f>
        <v>40938.25</v>
      </c>
      <c r="P417" t="b">
        <v>0</v>
      </c>
      <c r="Q417" t="b">
        <v>0</v>
      </c>
      <c r="R417" t="s">
        <v>32</v>
      </c>
      <c r="S417" t="str">
        <f>LEFT(R417,FIND("/",R417)-1)</f>
        <v>theater</v>
      </c>
      <c r="T417" t="str">
        <f>RIGHT(R417,LEN(R417)-FIND("/",R417))</f>
        <v>plays</v>
      </c>
      <c r="U417" t="s">
        <v>2043</v>
      </c>
      <c r="V417" t="s">
        <v>2061</v>
      </c>
    </row>
    <row r="418" spans="1:22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>ROUND(E418/D418*100,0)</f>
        <v>44</v>
      </c>
      <c r="G418" s="10" t="s">
        <v>13</v>
      </c>
      <c r="H418">
        <v>1439</v>
      </c>
      <c r="I418">
        <f>IF(H418=0,0,ROUND(E418/H418,2))</f>
        <v>41.01</v>
      </c>
      <c r="J418" t="s">
        <v>20</v>
      </c>
      <c r="K418" t="s">
        <v>21</v>
      </c>
      <c r="L418">
        <v>1295244000</v>
      </c>
      <c r="M418">
        <v>1296021600</v>
      </c>
      <c r="N418" s="4">
        <f>((L418/60)/60/24)+DATE(1970,1,1)</f>
        <v>40560.25</v>
      </c>
      <c r="O418" s="4">
        <f>((M418/60)/60/24)+DATE(1970,1,1)</f>
        <v>40569.25</v>
      </c>
      <c r="P418" t="b">
        <v>0</v>
      </c>
      <c r="Q418" t="b">
        <v>1</v>
      </c>
      <c r="R418" t="s">
        <v>41</v>
      </c>
      <c r="S418" t="str">
        <f>LEFT(R418,FIND("/",R418)-1)</f>
        <v>film &amp; video</v>
      </c>
      <c r="T418" t="str">
        <f>RIGHT(R418,LEN(R418)-FIND("/",R418))</f>
        <v>documentary</v>
      </c>
      <c r="U418" t="s">
        <v>2035</v>
      </c>
      <c r="V418" t="s">
        <v>2050</v>
      </c>
    </row>
    <row r="419" spans="1:22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>ROUND(E419/D419*100,0)</f>
        <v>55</v>
      </c>
      <c r="G419" s="10" t="s">
        <v>13</v>
      </c>
      <c r="H419">
        <v>15</v>
      </c>
      <c r="I419">
        <f>IF(H419=0,0,ROUND(E419/H419,2))</f>
        <v>62.87</v>
      </c>
      <c r="J419" t="s">
        <v>20</v>
      </c>
      <c r="K419" t="s">
        <v>21</v>
      </c>
      <c r="L419">
        <v>1541221200</v>
      </c>
      <c r="M419">
        <v>1543298400</v>
      </c>
      <c r="N419" s="4">
        <f>((L419/60)/60/24)+DATE(1970,1,1)</f>
        <v>43407.208333333328</v>
      </c>
      <c r="O419" s="4">
        <f>((M419/60)/60/24)+DATE(1970,1,1)</f>
        <v>43431.25</v>
      </c>
      <c r="P419" t="b">
        <v>0</v>
      </c>
      <c r="Q419" t="b">
        <v>0</v>
      </c>
      <c r="R419" t="s">
        <v>32</v>
      </c>
      <c r="S419" t="str">
        <f>LEFT(R419,FIND("/",R419)-1)</f>
        <v>theater</v>
      </c>
      <c r="T419" t="str">
        <f>RIGHT(R419,LEN(R419)-FIND("/",R419))</f>
        <v>plays</v>
      </c>
      <c r="U419" t="s">
        <v>2043</v>
      </c>
      <c r="V419" t="s">
        <v>2061</v>
      </c>
    </row>
    <row r="420" spans="1:22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>ROUND(E420/D420*100,0)</f>
        <v>57</v>
      </c>
      <c r="G420" s="10" t="s">
        <v>13</v>
      </c>
      <c r="H420">
        <v>1999</v>
      </c>
      <c r="I420">
        <f>IF(H420=0,0,ROUND(E420/H420,2))</f>
        <v>47.01</v>
      </c>
      <c r="J420" t="s">
        <v>14</v>
      </c>
      <c r="K420" t="s">
        <v>15</v>
      </c>
      <c r="L420">
        <v>1336280400</v>
      </c>
      <c r="M420">
        <v>1336366800</v>
      </c>
      <c r="N420" s="4">
        <f>((L420/60)/60/24)+DATE(1970,1,1)</f>
        <v>41035.208333333336</v>
      </c>
      <c r="O420" s="4">
        <f>((M420/60)/60/24)+DATE(1970,1,1)</f>
        <v>41036.208333333336</v>
      </c>
      <c r="P420" t="b">
        <v>0</v>
      </c>
      <c r="Q420" t="b">
        <v>0</v>
      </c>
      <c r="R420" t="s">
        <v>41</v>
      </c>
      <c r="S420" t="str">
        <f>LEFT(R420,FIND("/",R420)-1)</f>
        <v>film &amp; video</v>
      </c>
      <c r="T420" t="str">
        <f>RIGHT(R420,LEN(R420)-FIND("/",R420))</f>
        <v>documentary</v>
      </c>
      <c r="U420" t="s">
        <v>2035</v>
      </c>
      <c r="V420" t="s">
        <v>2050</v>
      </c>
    </row>
    <row r="421" spans="1:22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>ROUND(E421/D421*100,0)</f>
        <v>123</v>
      </c>
      <c r="G421" s="13" t="s">
        <v>19</v>
      </c>
      <c r="H421">
        <v>5203</v>
      </c>
      <c r="I421">
        <f>IF(H421=0,0,ROUND(E421/H421,2))</f>
        <v>27</v>
      </c>
      <c r="J421" t="s">
        <v>20</v>
      </c>
      <c r="K421" t="s">
        <v>21</v>
      </c>
      <c r="L421">
        <v>1324533600</v>
      </c>
      <c r="M421">
        <v>1325052000</v>
      </c>
      <c r="N421" s="4">
        <f>((L421/60)/60/24)+DATE(1970,1,1)</f>
        <v>40899.25</v>
      </c>
      <c r="O421" s="4">
        <f>((M421/60)/60/24)+DATE(1970,1,1)</f>
        <v>40905.25</v>
      </c>
      <c r="P421" t="b">
        <v>0</v>
      </c>
      <c r="Q421" t="b">
        <v>0</v>
      </c>
      <c r="R421" t="s">
        <v>27</v>
      </c>
      <c r="S421" t="str">
        <f>LEFT(R421,FIND("/",R421)-1)</f>
        <v>technology</v>
      </c>
      <c r="T421" t="str">
        <f>RIGHT(R421,LEN(R421)-FIND("/",R421))</f>
        <v>web</v>
      </c>
      <c r="U421" t="s">
        <v>2042</v>
      </c>
      <c r="V421" t="s">
        <v>2070</v>
      </c>
    </row>
    <row r="422" spans="1:22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>ROUND(E422/D422*100,0)</f>
        <v>128</v>
      </c>
      <c r="G422" s="13" t="s">
        <v>19</v>
      </c>
      <c r="H422">
        <v>94</v>
      </c>
      <c r="I422">
        <f>IF(H422=0,0,ROUND(E422/H422,2))</f>
        <v>68.33</v>
      </c>
      <c r="J422" t="s">
        <v>20</v>
      </c>
      <c r="K422" t="s">
        <v>21</v>
      </c>
      <c r="L422">
        <v>1498366800</v>
      </c>
      <c r="M422">
        <v>1499576400</v>
      </c>
      <c r="N422" s="4">
        <f>((L422/60)/60/24)+DATE(1970,1,1)</f>
        <v>42911.208333333328</v>
      </c>
      <c r="O422" s="4">
        <f>((M422/60)/60/24)+DATE(1970,1,1)</f>
        <v>42925.208333333328</v>
      </c>
      <c r="P422" t="b">
        <v>0</v>
      </c>
      <c r="Q422" t="b">
        <v>0</v>
      </c>
      <c r="R422" t="s">
        <v>32</v>
      </c>
      <c r="S422" t="str">
        <f>LEFT(R422,FIND("/",R422)-1)</f>
        <v>theater</v>
      </c>
      <c r="T422" t="str">
        <f>RIGHT(R422,LEN(R422)-FIND("/",R422))</f>
        <v>plays</v>
      </c>
      <c r="U422" t="s">
        <v>2043</v>
      </c>
      <c r="V422" t="s">
        <v>2061</v>
      </c>
    </row>
    <row r="423" spans="1:22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>ROUND(E423/D423*100,0)</f>
        <v>64</v>
      </c>
      <c r="G423" s="10" t="s">
        <v>13</v>
      </c>
      <c r="H423">
        <v>118</v>
      </c>
      <c r="I423">
        <f>IF(H423=0,0,ROUND(E423/H423,2))</f>
        <v>50.97</v>
      </c>
      <c r="J423" t="s">
        <v>20</v>
      </c>
      <c r="K423" t="s">
        <v>21</v>
      </c>
      <c r="L423">
        <v>1498712400</v>
      </c>
      <c r="M423">
        <v>1501304400</v>
      </c>
      <c r="N423" s="4">
        <f>((L423/60)/60/24)+DATE(1970,1,1)</f>
        <v>42915.208333333328</v>
      </c>
      <c r="O423" s="4">
        <f>((M423/60)/60/24)+DATE(1970,1,1)</f>
        <v>42945.208333333328</v>
      </c>
      <c r="P423" t="b">
        <v>0</v>
      </c>
      <c r="Q423" t="b">
        <v>1</v>
      </c>
      <c r="R423" t="s">
        <v>64</v>
      </c>
      <c r="S423" t="str">
        <f>LEFT(R423,FIND("/",R423)-1)</f>
        <v>technology</v>
      </c>
      <c r="T423" t="str">
        <f>RIGHT(R423,LEN(R423)-FIND("/",R423))</f>
        <v>wearables</v>
      </c>
      <c r="U423" t="s">
        <v>2042</v>
      </c>
      <c r="V423" t="s">
        <v>2069</v>
      </c>
    </row>
    <row r="424" spans="1:22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>ROUND(E424/D424*100,0)</f>
        <v>127</v>
      </c>
      <c r="G424" s="13" t="s">
        <v>19</v>
      </c>
      <c r="H424">
        <v>205</v>
      </c>
      <c r="I424">
        <f>IF(H424=0,0,ROUND(E424/H424,2))</f>
        <v>54.02</v>
      </c>
      <c r="J424" t="s">
        <v>20</v>
      </c>
      <c r="K424" t="s">
        <v>21</v>
      </c>
      <c r="L424">
        <v>1271480400</v>
      </c>
      <c r="M424">
        <v>1273208400</v>
      </c>
      <c r="N424" s="4">
        <f>((L424/60)/60/24)+DATE(1970,1,1)</f>
        <v>40285.208333333336</v>
      </c>
      <c r="O424" s="4">
        <f>((M424/60)/60/24)+DATE(1970,1,1)</f>
        <v>40305.208333333336</v>
      </c>
      <c r="P424" t="b">
        <v>0</v>
      </c>
      <c r="Q424" t="b">
        <v>1</v>
      </c>
      <c r="R424" t="s">
        <v>32</v>
      </c>
      <c r="S424" t="str">
        <f>LEFT(R424,FIND("/",R424)-1)</f>
        <v>theater</v>
      </c>
      <c r="T424" t="str">
        <f>RIGHT(R424,LEN(R424)-FIND("/",R424))</f>
        <v>plays</v>
      </c>
      <c r="U424" t="s">
        <v>2043</v>
      </c>
      <c r="V424" t="s">
        <v>2061</v>
      </c>
    </row>
    <row r="425" spans="1:22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>ROUND(E425/D425*100,0)</f>
        <v>11</v>
      </c>
      <c r="G425" s="10" t="s">
        <v>13</v>
      </c>
      <c r="H425">
        <v>162</v>
      </c>
      <c r="I425">
        <f>IF(H425=0,0,ROUND(E425/H425,2))</f>
        <v>97.06</v>
      </c>
      <c r="J425" t="s">
        <v>20</v>
      </c>
      <c r="K425" t="s">
        <v>21</v>
      </c>
      <c r="L425">
        <v>1316667600</v>
      </c>
      <c r="M425">
        <v>1316840400</v>
      </c>
      <c r="N425" s="4">
        <f>((L425/60)/60/24)+DATE(1970,1,1)</f>
        <v>40808.208333333336</v>
      </c>
      <c r="O425" s="4">
        <f>((M425/60)/60/24)+DATE(1970,1,1)</f>
        <v>40810.208333333336</v>
      </c>
      <c r="P425" t="b">
        <v>0</v>
      </c>
      <c r="Q425" t="b">
        <v>1</v>
      </c>
      <c r="R425" t="s">
        <v>16</v>
      </c>
      <c r="S425" t="str">
        <f>LEFT(R425,FIND("/",R425)-1)</f>
        <v>food</v>
      </c>
      <c r="T425" t="str">
        <f>RIGHT(R425,LEN(R425)-FIND("/",R425))</f>
        <v>food trucks</v>
      </c>
      <c r="U425" t="s">
        <v>2036</v>
      </c>
      <c r="V425" t="s">
        <v>2054</v>
      </c>
    </row>
    <row r="426" spans="1:22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>ROUND(E426/D426*100,0)</f>
        <v>40</v>
      </c>
      <c r="G426" s="10" t="s">
        <v>13</v>
      </c>
      <c r="H426">
        <v>83</v>
      </c>
      <c r="I426">
        <f>IF(H426=0,0,ROUND(E426/H426,2))</f>
        <v>24.87</v>
      </c>
      <c r="J426" t="s">
        <v>20</v>
      </c>
      <c r="K426" t="s">
        <v>21</v>
      </c>
      <c r="L426">
        <v>1524027600</v>
      </c>
      <c r="M426">
        <v>1524546000</v>
      </c>
      <c r="N426" s="4">
        <f>((L426/60)/60/24)+DATE(1970,1,1)</f>
        <v>43208.208333333328</v>
      </c>
      <c r="O426" s="4">
        <f>((M426/60)/60/24)+DATE(1970,1,1)</f>
        <v>43214.208333333328</v>
      </c>
      <c r="P426" t="b">
        <v>0</v>
      </c>
      <c r="Q426" t="b">
        <v>0</v>
      </c>
      <c r="R426" t="s">
        <v>59</v>
      </c>
      <c r="S426" t="str">
        <f>LEFT(R426,FIND("/",R426)-1)</f>
        <v>music</v>
      </c>
      <c r="T426" t="str">
        <f>RIGHT(R426,LEN(R426)-FIND("/",R426))</f>
        <v>indie rock</v>
      </c>
      <c r="U426" t="s">
        <v>2039</v>
      </c>
      <c r="V426" t="s">
        <v>2055</v>
      </c>
    </row>
    <row r="427" spans="1:22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>ROUND(E427/D427*100,0)</f>
        <v>288</v>
      </c>
      <c r="G427" s="13" t="s">
        <v>19</v>
      </c>
      <c r="H427">
        <v>92</v>
      </c>
      <c r="I427">
        <f>IF(H427=0,0,ROUND(E427/H427,2))</f>
        <v>84.42</v>
      </c>
      <c r="J427" t="s">
        <v>20</v>
      </c>
      <c r="K427" t="s">
        <v>21</v>
      </c>
      <c r="L427">
        <v>1438059600</v>
      </c>
      <c r="M427">
        <v>1438578000</v>
      </c>
      <c r="N427" s="4">
        <f>((L427/60)/60/24)+DATE(1970,1,1)</f>
        <v>42213.208333333328</v>
      </c>
      <c r="O427" s="4">
        <f>((M427/60)/60/24)+DATE(1970,1,1)</f>
        <v>42219.208333333328</v>
      </c>
      <c r="P427" t="b">
        <v>0</v>
      </c>
      <c r="Q427" t="b">
        <v>0</v>
      </c>
      <c r="R427" t="s">
        <v>121</v>
      </c>
      <c r="S427" t="str">
        <f>LEFT(R427,FIND("/",R427)-1)</f>
        <v>photography</v>
      </c>
      <c r="T427" t="str">
        <f>RIGHT(R427,LEN(R427)-FIND("/",R427))</f>
        <v>photography books</v>
      </c>
      <c r="U427" t="s">
        <v>2040</v>
      </c>
      <c r="V427" t="s">
        <v>2060</v>
      </c>
    </row>
    <row r="428" spans="1:22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>ROUND(E428/D428*100,0)</f>
        <v>573</v>
      </c>
      <c r="G428" s="13" t="s">
        <v>19</v>
      </c>
      <c r="H428">
        <v>219</v>
      </c>
      <c r="I428">
        <f>IF(H428=0,0,ROUND(E428/H428,2))</f>
        <v>47.09</v>
      </c>
      <c r="J428" t="s">
        <v>20</v>
      </c>
      <c r="K428" t="s">
        <v>21</v>
      </c>
      <c r="L428">
        <v>1361944800</v>
      </c>
      <c r="M428">
        <v>1362549600</v>
      </c>
      <c r="N428" s="4">
        <f>((L428/60)/60/24)+DATE(1970,1,1)</f>
        <v>41332.25</v>
      </c>
      <c r="O428" s="4">
        <f>((M428/60)/60/24)+DATE(1970,1,1)</f>
        <v>41339.25</v>
      </c>
      <c r="P428" t="b">
        <v>0</v>
      </c>
      <c r="Q428" t="b">
        <v>0</v>
      </c>
      <c r="R428" t="s">
        <v>32</v>
      </c>
      <c r="S428" t="str">
        <f>LEFT(R428,FIND("/",R428)-1)</f>
        <v>theater</v>
      </c>
      <c r="T428" t="str">
        <f>RIGHT(R428,LEN(R428)-FIND("/",R428))</f>
        <v>plays</v>
      </c>
      <c r="U428" t="s">
        <v>2043</v>
      </c>
      <c r="V428" t="s">
        <v>2061</v>
      </c>
    </row>
    <row r="429" spans="1:22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>ROUND(E429/D429*100,0)</f>
        <v>113</v>
      </c>
      <c r="G429" s="13" t="s">
        <v>19</v>
      </c>
      <c r="H429">
        <v>2526</v>
      </c>
      <c r="I429">
        <f>IF(H429=0,0,ROUND(E429/H429,2))</f>
        <v>78</v>
      </c>
      <c r="J429" t="s">
        <v>20</v>
      </c>
      <c r="K429" t="s">
        <v>21</v>
      </c>
      <c r="L429">
        <v>1410584400</v>
      </c>
      <c r="M429">
        <v>1413349200</v>
      </c>
      <c r="N429" s="4">
        <f>((L429/60)/60/24)+DATE(1970,1,1)</f>
        <v>41895.208333333336</v>
      </c>
      <c r="O429" s="4">
        <f>((M429/60)/60/24)+DATE(1970,1,1)</f>
        <v>41927.208333333336</v>
      </c>
      <c r="P429" t="b">
        <v>0</v>
      </c>
      <c r="Q429" t="b">
        <v>1</v>
      </c>
      <c r="R429" t="s">
        <v>32</v>
      </c>
      <c r="S429" t="str">
        <f>LEFT(R429,FIND("/",R429)-1)</f>
        <v>theater</v>
      </c>
      <c r="T429" t="str">
        <f>RIGHT(R429,LEN(R429)-FIND("/",R429))</f>
        <v>plays</v>
      </c>
      <c r="U429" t="s">
        <v>2043</v>
      </c>
      <c r="V429" t="s">
        <v>2061</v>
      </c>
    </row>
    <row r="430" spans="1:22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>ROUND(E430/D430*100,0)</f>
        <v>46</v>
      </c>
      <c r="G430" s="10" t="s">
        <v>13</v>
      </c>
      <c r="H430">
        <v>747</v>
      </c>
      <c r="I430">
        <f>IF(H430=0,0,ROUND(E430/H430,2))</f>
        <v>62.97</v>
      </c>
      <c r="J430" t="s">
        <v>20</v>
      </c>
      <c r="K430" t="s">
        <v>21</v>
      </c>
      <c r="L430">
        <v>1297404000</v>
      </c>
      <c r="M430">
        <v>1298008800</v>
      </c>
      <c r="N430" s="4">
        <f>((L430/60)/60/24)+DATE(1970,1,1)</f>
        <v>40585.25</v>
      </c>
      <c r="O430" s="4">
        <f>((M430/60)/60/24)+DATE(1970,1,1)</f>
        <v>40592.25</v>
      </c>
      <c r="P430" t="b">
        <v>0</v>
      </c>
      <c r="Q430" t="b">
        <v>0</v>
      </c>
      <c r="R430" t="s">
        <v>70</v>
      </c>
      <c r="S430" t="str">
        <f>LEFT(R430,FIND("/",R430)-1)</f>
        <v>film &amp; video</v>
      </c>
      <c r="T430" t="str">
        <f>RIGHT(R430,LEN(R430)-FIND("/",R430))</f>
        <v>animation</v>
      </c>
      <c r="U430" t="s">
        <v>2035</v>
      </c>
      <c r="V430" t="s">
        <v>2048</v>
      </c>
    </row>
    <row r="431" spans="1:22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>ROUND(E431/D431*100,0)</f>
        <v>91</v>
      </c>
      <c r="G431" s="9" t="s">
        <v>73</v>
      </c>
      <c r="H431">
        <v>2138</v>
      </c>
      <c r="I431">
        <f>IF(H431=0,0,ROUND(E431/H431,2))</f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s="4">
        <f>((L431/60)/60/24)+DATE(1970,1,1)</f>
        <v>41680.25</v>
      </c>
      <c r="O431" s="4">
        <f>((M431/60)/60/24)+DATE(1970,1,1)</f>
        <v>41708.208333333336</v>
      </c>
      <c r="P431" t="b">
        <v>0</v>
      </c>
      <c r="Q431" t="b">
        <v>1</v>
      </c>
      <c r="R431" t="s">
        <v>121</v>
      </c>
      <c r="S431" t="str">
        <f>LEFT(R431,FIND("/",R431)-1)</f>
        <v>photography</v>
      </c>
      <c r="T431" t="str">
        <f>RIGHT(R431,LEN(R431)-FIND("/",R431))</f>
        <v>photography books</v>
      </c>
      <c r="U431" t="s">
        <v>2040</v>
      </c>
      <c r="V431" t="s">
        <v>2060</v>
      </c>
    </row>
    <row r="432" spans="1:22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>ROUND(E432/D432*100,0)</f>
        <v>68</v>
      </c>
      <c r="G432" s="10" t="s">
        <v>13</v>
      </c>
      <c r="H432">
        <v>84</v>
      </c>
      <c r="I432">
        <f>IF(H432=0,0,ROUND(E432/H432,2))</f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s="4">
        <f>((L432/60)/60/24)+DATE(1970,1,1)</f>
        <v>43737.208333333328</v>
      </c>
      <c r="O432" s="4">
        <f>((M432/60)/60/24)+DATE(1970,1,1)</f>
        <v>43771.208333333328</v>
      </c>
      <c r="P432" t="b">
        <v>0</v>
      </c>
      <c r="Q432" t="b">
        <v>0</v>
      </c>
      <c r="R432" t="s">
        <v>32</v>
      </c>
      <c r="S432" t="str">
        <f>LEFT(R432,FIND("/",R432)-1)</f>
        <v>theater</v>
      </c>
      <c r="T432" t="str">
        <f>RIGHT(R432,LEN(R432)-FIND("/",R432))</f>
        <v>plays</v>
      </c>
      <c r="U432" t="s">
        <v>2043</v>
      </c>
      <c r="V432" t="s">
        <v>2061</v>
      </c>
    </row>
    <row r="433" spans="1:22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>ROUND(E433/D433*100,0)</f>
        <v>192</v>
      </c>
      <c r="G433" s="13" t="s">
        <v>19</v>
      </c>
      <c r="H433">
        <v>94</v>
      </c>
      <c r="I433">
        <f>IF(H433=0,0,ROUND(E433/H433,2))</f>
        <v>104.44</v>
      </c>
      <c r="J433" t="s">
        <v>20</v>
      </c>
      <c r="K433" t="s">
        <v>21</v>
      </c>
      <c r="L433">
        <v>1529643600</v>
      </c>
      <c r="M433">
        <v>1531112400</v>
      </c>
      <c r="N433" s="4">
        <f>((L433/60)/60/24)+DATE(1970,1,1)</f>
        <v>43273.208333333328</v>
      </c>
      <c r="O433" s="4">
        <f>((M433/60)/60/24)+DATE(1970,1,1)</f>
        <v>43290.208333333328</v>
      </c>
      <c r="P433" t="b">
        <v>1</v>
      </c>
      <c r="Q433" t="b">
        <v>0</v>
      </c>
      <c r="R433" t="s">
        <v>32</v>
      </c>
      <c r="S433" t="str">
        <f>LEFT(R433,FIND("/",R433)-1)</f>
        <v>theater</v>
      </c>
      <c r="T433" t="str">
        <f>RIGHT(R433,LEN(R433)-FIND("/",R433))</f>
        <v>plays</v>
      </c>
      <c r="U433" t="s">
        <v>2043</v>
      </c>
      <c r="V433" t="s">
        <v>2061</v>
      </c>
    </row>
    <row r="434" spans="1:22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>ROUND(E434/D434*100,0)</f>
        <v>83</v>
      </c>
      <c r="G434" s="10" t="s">
        <v>13</v>
      </c>
      <c r="H434">
        <v>91</v>
      </c>
      <c r="I434">
        <f>IF(H434=0,0,ROUND(E434/H434,2))</f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s="4">
        <f>((L434/60)/60/24)+DATE(1970,1,1)</f>
        <v>41761.208333333336</v>
      </c>
      <c r="O434" s="4">
        <f>((M434/60)/60/24)+DATE(1970,1,1)</f>
        <v>41781.208333333336</v>
      </c>
      <c r="P434" t="b">
        <v>0</v>
      </c>
      <c r="Q434" t="b">
        <v>0</v>
      </c>
      <c r="R434" t="s">
        <v>32</v>
      </c>
      <c r="S434" t="str">
        <f>LEFT(R434,FIND("/",R434)-1)</f>
        <v>theater</v>
      </c>
      <c r="T434" t="str">
        <f>RIGHT(R434,LEN(R434)-FIND("/",R434))</f>
        <v>plays</v>
      </c>
      <c r="U434" t="s">
        <v>2043</v>
      </c>
      <c r="V434" t="s">
        <v>2061</v>
      </c>
    </row>
    <row r="435" spans="1:22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>ROUND(E435/D435*100,0)</f>
        <v>54</v>
      </c>
      <c r="G435" s="10" t="s">
        <v>13</v>
      </c>
      <c r="H435">
        <v>792</v>
      </c>
      <c r="I435">
        <f>IF(H435=0,0,ROUND(E435/H435,2))</f>
        <v>83.02</v>
      </c>
      <c r="J435" t="s">
        <v>20</v>
      </c>
      <c r="K435" t="s">
        <v>21</v>
      </c>
      <c r="L435">
        <v>1385359200</v>
      </c>
      <c r="M435">
        <v>1386741600</v>
      </c>
      <c r="N435" s="4">
        <f>((L435/60)/60/24)+DATE(1970,1,1)</f>
        <v>41603.25</v>
      </c>
      <c r="O435" s="4">
        <f>((M435/60)/60/24)+DATE(1970,1,1)</f>
        <v>41619.25</v>
      </c>
      <c r="P435" t="b">
        <v>0</v>
      </c>
      <c r="Q435" t="b">
        <v>1</v>
      </c>
      <c r="R435" t="s">
        <v>41</v>
      </c>
      <c r="S435" t="str">
        <f>LEFT(R435,FIND("/",R435)-1)</f>
        <v>film &amp; video</v>
      </c>
      <c r="T435" t="str">
        <f>RIGHT(R435,LEN(R435)-FIND("/",R435))</f>
        <v>documentary</v>
      </c>
      <c r="U435" t="s">
        <v>2035</v>
      </c>
      <c r="V435" t="s">
        <v>2050</v>
      </c>
    </row>
    <row r="436" spans="1:22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>ROUND(E436/D436*100,0)</f>
        <v>17</v>
      </c>
      <c r="G436" s="9" t="s">
        <v>73</v>
      </c>
      <c r="H436">
        <v>10</v>
      </c>
      <c r="I436">
        <f>IF(H436=0,0,ROUND(E436/H436,2))</f>
        <v>90.3</v>
      </c>
      <c r="J436" t="s">
        <v>14</v>
      </c>
      <c r="K436" t="s">
        <v>15</v>
      </c>
      <c r="L436">
        <v>1480572000</v>
      </c>
      <c r="M436">
        <v>1481781600</v>
      </c>
      <c r="N436" s="4">
        <f>((L436/60)/60/24)+DATE(1970,1,1)</f>
        <v>42705.25</v>
      </c>
      <c r="O436" s="4">
        <f>((M436/60)/60/24)+DATE(1970,1,1)</f>
        <v>42719.25</v>
      </c>
      <c r="P436" t="b">
        <v>1</v>
      </c>
      <c r="Q436" t="b">
        <v>0</v>
      </c>
      <c r="R436" t="s">
        <v>32</v>
      </c>
      <c r="S436" t="str">
        <f>LEFT(R436,FIND("/",R436)-1)</f>
        <v>theater</v>
      </c>
      <c r="T436" t="str">
        <f>RIGHT(R436,LEN(R436)-FIND("/",R436))</f>
        <v>plays</v>
      </c>
      <c r="U436" t="s">
        <v>2043</v>
      </c>
      <c r="V436" t="s">
        <v>2061</v>
      </c>
    </row>
    <row r="437" spans="1:22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>ROUND(E437/D437*100,0)</f>
        <v>117</v>
      </c>
      <c r="G437" s="13" t="s">
        <v>19</v>
      </c>
      <c r="H437">
        <v>1713</v>
      </c>
      <c r="I437">
        <f>IF(H437=0,0,ROUND(E437/H437,2))</f>
        <v>103.98</v>
      </c>
      <c r="J437" t="s">
        <v>106</v>
      </c>
      <c r="K437" t="s">
        <v>107</v>
      </c>
      <c r="L437">
        <v>1418623200</v>
      </c>
      <c r="M437">
        <v>1419660000</v>
      </c>
      <c r="N437" s="4">
        <f>((L437/60)/60/24)+DATE(1970,1,1)</f>
        <v>41988.25</v>
      </c>
      <c r="O437" s="4">
        <f>((M437/60)/60/24)+DATE(1970,1,1)</f>
        <v>42000.25</v>
      </c>
      <c r="P437" t="b">
        <v>0</v>
      </c>
      <c r="Q437" t="b">
        <v>1</v>
      </c>
      <c r="R437" t="s">
        <v>32</v>
      </c>
      <c r="S437" t="str">
        <f>LEFT(R437,FIND("/",R437)-1)</f>
        <v>theater</v>
      </c>
      <c r="T437" t="str">
        <f>RIGHT(R437,LEN(R437)-FIND("/",R437))</f>
        <v>plays</v>
      </c>
      <c r="U437" t="s">
        <v>2043</v>
      </c>
      <c r="V437" t="s">
        <v>2061</v>
      </c>
    </row>
    <row r="438" spans="1:22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>ROUND(E438/D438*100,0)</f>
        <v>1052</v>
      </c>
      <c r="G438" s="13" t="s">
        <v>19</v>
      </c>
      <c r="H438">
        <v>249</v>
      </c>
      <c r="I438">
        <f>IF(H438=0,0,ROUND(E438/H438,2))</f>
        <v>54.93</v>
      </c>
      <c r="J438" t="s">
        <v>20</v>
      </c>
      <c r="K438" t="s">
        <v>21</v>
      </c>
      <c r="L438">
        <v>1555736400</v>
      </c>
      <c r="M438">
        <v>1555822800</v>
      </c>
      <c r="N438" s="4">
        <f>((L438/60)/60/24)+DATE(1970,1,1)</f>
        <v>43575.208333333328</v>
      </c>
      <c r="O438" s="4">
        <f>((M438/60)/60/24)+DATE(1970,1,1)</f>
        <v>43576.208333333328</v>
      </c>
      <c r="P438" t="b">
        <v>0</v>
      </c>
      <c r="Q438" t="b">
        <v>0</v>
      </c>
      <c r="R438" t="s">
        <v>158</v>
      </c>
      <c r="S438" t="str">
        <f>LEFT(R438,FIND("/",R438)-1)</f>
        <v>music</v>
      </c>
      <c r="T438" t="str">
        <f>RIGHT(R438,LEN(R438)-FIND("/",R438))</f>
        <v>jazz</v>
      </c>
      <c r="U438" t="s">
        <v>2039</v>
      </c>
      <c r="V438" t="s">
        <v>2056</v>
      </c>
    </row>
    <row r="439" spans="1:22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>ROUND(E439/D439*100,0)</f>
        <v>123</v>
      </c>
      <c r="G439" s="13" t="s">
        <v>19</v>
      </c>
      <c r="H439">
        <v>192</v>
      </c>
      <c r="I439">
        <f>IF(H439=0,0,ROUND(E439/H439,2))</f>
        <v>51.92</v>
      </c>
      <c r="J439" t="s">
        <v>20</v>
      </c>
      <c r="K439" t="s">
        <v>21</v>
      </c>
      <c r="L439">
        <v>1442120400</v>
      </c>
      <c r="M439">
        <v>1442379600</v>
      </c>
      <c r="N439" s="4">
        <f>((L439/60)/60/24)+DATE(1970,1,1)</f>
        <v>42260.208333333328</v>
      </c>
      <c r="O439" s="4">
        <f>((M439/60)/60/24)+DATE(1970,1,1)</f>
        <v>42263.208333333328</v>
      </c>
      <c r="P439" t="b">
        <v>0</v>
      </c>
      <c r="Q439" t="b">
        <v>1</v>
      </c>
      <c r="R439" t="s">
        <v>70</v>
      </c>
      <c r="S439" t="str">
        <f>LEFT(R439,FIND("/",R439)-1)</f>
        <v>film &amp; video</v>
      </c>
      <c r="T439" t="str">
        <f>RIGHT(R439,LEN(R439)-FIND("/",R439))</f>
        <v>animation</v>
      </c>
      <c r="U439" t="s">
        <v>2035</v>
      </c>
      <c r="V439" t="s">
        <v>2048</v>
      </c>
    </row>
    <row r="440" spans="1:22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>ROUND(E440/D440*100,0)</f>
        <v>179</v>
      </c>
      <c r="G440" s="13" t="s">
        <v>19</v>
      </c>
      <c r="H440">
        <v>247</v>
      </c>
      <c r="I440">
        <f>IF(H440=0,0,ROUND(E440/H440,2))</f>
        <v>60.03</v>
      </c>
      <c r="J440" t="s">
        <v>20</v>
      </c>
      <c r="K440" t="s">
        <v>21</v>
      </c>
      <c r="L440">
        <v>1362376800</v>
      </c>
      <c r="M440">
        <v>1364965200</v>
      </c>
      <c r="N440" s="4">
        <f>((L440/60)/60/24)+DATE(1970,1,1)</f>
        <v>41337.25</v>
      </c>
      <c r="O440" s="4">
        <f>((M440/60)/60/24)+DATE(1970,1,1)</f>
        <v>41367.208333333336</v>
      </c>
      <c r="P440" t="b">
        <v>0</v>
      </c>
      <c r="Q440" t="b">
        <v>0</v>
      </c>
      <c r="R440" t="s">
        <v>32</v>
      </c>
      <c r="S440" t="str">
        <f>LEFT(R440,FIND("/",R440)-1)</f>
        <v>theater</v>
      </c>
      <c r="T440" t="str">
        <f>RIGHT(R440,LEN(R440)-FIND("/",R440))</f>
        <v>plays</v>
      </c>
      <c r="U440" t="s">
        <v>2043</v>
      </c>
      <c r="V440" t="s">
        <v>2061</v>
      </c>
    </row>
    <row r="441" spans="1:22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>ROUND(E441/D441*100,0)</f>
        <v>355</v>
      </c>
      <c r="G441" s="13" t="s">
        <v>19</v>
      </c>
      <c r="H441">
        <v>2293</v>
      </c>
      <c r="I441">
        <f>IF(H441=0,0,ROUND(E441/H441,2))</f>
        <v>44</v>
      </c>
      <c r="J441" t="s">
        <v>20</v>
      </c>
      <c r="K441" t="s">
        <v>21</v>
      </c>
      <c r="L441">
        <v>1478408400</v>
      </c>
      <c r="M441">
        <v>1479016800</v>
      </c>
      <c r="N441" s="4">
        <f>((L441/60)/60/24)+DATE(1970,1,1)</f>
        <v>42680.208333333328</v>
      </c>
      <c r="O441" s="4">
        <f>((M441/60)/60/24)+DATE(1970,1,1)</f>
        <v>42687.25</v>
      </c>
      <c r="P441" t="b">
        <v>0</v>
      </c>
      <c r="Q441" t="b">
        <v>0</v>
      </c>
      <c r="R441" t="s">
        <v>473</v>
      </c>
      <c r="S441" t="str">
        <f>LEFT(R441,FIND("/",R441)-1)</f>
        <v>film &amp; video</v>
      </c>
      <c r="T441" t="str">
        <f>RIGHT(R441,LEN(R441)-FIND("/",R441))</f>
        <v>science fiction</v>
      </c>
      <c r="U441" t="s">
        <v>2035</v>
      </c>
      <c r="V441" t="s">
        <v>2064</v>
      </c>
    </row>
    <row r="442" spans="1:22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>ROUND(E442/D442*100,0)</f>
        <v>162</v>
      </c>
      <c r="G442" s="13" t="s">
        <v>19</v>
      </c>
      <c r="H442">
        <v>3131</v>
      </c>
      <c r="I442">
        <f>IF(H442=0,0,ROUND(E442/H442,2))</f>
        <v>53</v>
      </c>
      <c r="J442" t="s">
        <v>20</v>
      </c>
      <c r="K442" t="s">
        <v>21</v>
      </c>
      <c r="L442">
        <v>1498798800</v>
      </c>
      <c r="M442">
        <v>1499662800</v>
      </c>
      <c r="N442" s="4">
        <f>((L442/60)/60/24)+DATE(1970,1,1)</f>
        <v>42916.208333333328</v>
      </c>
      <c r="O442" s="4">
        <f>((M442/60)/60/24)+DATE(1970,1,1)</f>
        <v>42926.208333333328</v>
      </c>
      <c r="P442" t="b">
        <v>0</v>
      </c>
      <c r="Q442" t="b">
        <v>0</v>
      </c>
      <c r="R442" t="s">
        <v>268</v>
      </c>
      <c r="S442" t="str">
        <f>LEFT(R442,FIND("/",R442)-1)</f>
        <v>film &amp; video</v>
      </c>
      <c r="T442" t="str">
        <f>RIGHT(R442,LEN(R442)-FIND("/",R442))</f>
        <v>television</v>
      </c>
      <c r="U442" t="s">
        <v>2035</v>
      </c>
      <c r="V442" t="s">
        <v>2066</v>
      </c>
    </row>
    <row r="443" spans="1:22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>ROUND(E443/D443*100,0)</f>
        <v>25</v>
      </c>
      <c r="G443" s="10" t="s">
        <v>13</v>
      </c>
      <c r="H443">
        <v>32</v>
      </c>
      <c r="I443">
        <f>IF(H443=0,0,ROUND(E443/H443,2))</f>
        <v>54.5</v>
      </c>
      <c r="J443" t="s">
        <v>20</v>
      </c>
      <c r="K443" t="s">
        <v>21</v>
      </c>
      <c r="L443">
        <v>1335416400</v>
      </c>
      <c r="M443">
        <v>1337835600</v>
      </c>
      <c r="N443" s="4">
        <f>((L443/60)/60/24)+DATE(1970,1,1)</f>
        <v>41025.208333333336</v>
      </c>
      <c r="O443" s="4">
        <f>((M443/60)/60/24)+DATE(1970,1,1)</f>
        <v>41053.208333333336</v>
      </c>
      <c r="P443" t="b">
        <v>0</v>
      </c>
      <c r="Q443" t="b">
        <v>0</v>
      </c>
      <c r="R443" t="s">
        <v>64</v>
      </c>
      <c r="S443" t="str">
        <f>LEFT(R443,FIND("/",R443)-1)</f>
        <v>technology</v>
      </c>
      <c r="T443" t="str">
        <f>RIGHT(R443,LEN(R443)-FIND("/",R443))</f>
        <v>wearables</v>
      </c>
      <c r="U443" t="s">
        <v>2042</v>
      </c>
      <c r="V443" t="s">
        <v>2069</v>
      </c>
    </row>
    <row r="444" spans="1:22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>ROUND(E444/D444*100,0)</f>
        <v>199</v>
      </c>
      <c r="G444" s="13" t="s">
        <v>19</v>
      </c>
      <c r="H444">
        <v>143</v>
      </c>
      <c r="I444">
        <f>IF(H444=0,0,ROUND(E444/H444,2))</f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s="4">
        <f>((L444/60)/60/24)+DATE(1970,1,1)</f>
        <v>42980.208333333328</v>
      </c>
      <c r="O444" s="4">
        <f>((M444/60)/60/24)+DATE(1970,1,1)</f>
        <v>42996.208333333328</v>
      </c>
      <c r="P444" t="b">
        <v>0</v>
      </c>
      <c r="Q444" t="b">
        <v>0</v>
      </c>
      <c r="R444" t="s">
        <v>32</v>
      </c>
      <c r="S444" t="str">
        <f>LEFT(R444,FIND("/",R444)-1)</f>
        <v>theater</v>
      </c>
      <c r="T444" t="str">
        <f>RIGHT(R444,LEN(R444)-FIND("/",R444))</f>
        <v>plays</v>
      </c>
      <c r="U444" t="s">
        <v>2043</v>
      </c>
      <c r="V444" t="s">
        <v>2061</v>
      </c>
    </row>
    <row r="445" spans="1:22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>ROUND(E445/D445*100,0)</f>
        <v>35</v>
      </c>
      <c r="G445" s="9" t="s">
        <v>73</v>
      </c>
      <c r="H445">
        <v>90</v>
      </c>
      <c r="I445">
        <f>IF(H445=0,0,ROUND(E445/H445,2))</f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s="4">
        <f>((L445/60)/60/24)+DATE(1970,1,1)</f>
        <v>40451.208333333336</v>
      </c>
      <c r="O445" s="4">
        <f>((M445/60)/60/24)+DATE(1970,1,1)</f>
        <v>40470.208333333336</v>
      </c>
      <c r="P445" t="b">
        <v>0</v>
      </c>
      <c r="Q445" t="b">
        <v>0</v>
      </c>
      <c r="R445" t="s">
        <v>32</v>
      </c>
      <c r="S445" t="str">
        <f>LEFT(R445,FIND("/",R445)-1)</f>
        <v>theater</v>
      </c>
      <c r="T445" t="str">
        <f>RIGHT(R445,LEN(R445)-FIND("/",R445))</f>
        <v>plays</v>
      </c>
      <c r="U445" t="s">
        <v>2043</v>
      </c>
      <c r="V445" t="s">
        <v>2061</v>
      </c>
    </row>
    <row r="446" spans="1:22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>ROUND(E446/D446*100,0)</f>
        <v>176</v>
      </c>
      <c r="G446" s="13" t="s">
        <v>19</v>
      </c>
      <c r="H446">
        <v>296</v>
      </c>
      <c r="I446">
        <f>IF(H446=0,0,ROUND(E446/H446,2))</f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s="4">
        <f>((L446/60)/60/24)+DATE(1970,1,1)</f>
        <v>40748.208333333336</v>
      </c>
      <c r="O446" s="4">
        <f>((M446/60)/60/24)+DATE(1970,1,1)</f>
        <v>40750.208333333336</v>
      </c>
      <c r="P446" t="b">
        <v>0</v>
      </c>
      <c r="Q446" t="b">
        <v>1</v>
      </c>
      <c r="R446" t="s">
        <v>59</v>
      </c>
      <c r="S446" t="str">
        <f>LEFT(R446,FIND("/",R446)-1)</f>
        <v>music</v>
      </c>
      <c r="T446" t="str">
        <f>RIGHT(R446,LEN(R446)-FIND("/",R446))</f>
        <v>indie rock</v>
      </c>
      <c r="U446" t="s">
        <v>2039</v>
      </c>
      <c r="V446" t="s">
        <v>2055</v>
      </c>
    </row>
    <row r="447" spans="1:22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>ROUND(E447/D447*100,0)</f>
        <v>511</v>
      </c>
      <c r="G447" s="13" t="s">
        <v>19</v>
      </c>
      <c r="H447">
        <v>170</v>
      </c>
      <c r="I447">
        <f>IF(H447=0,0,ROUND(E447/H447,2))</f>
        <v>63.17</v>
      </c>
      <c r="J447" t="s">
        <v>20</v>
      </c>
      <c r="K447" t="s">
        <v>21</v>
      </c>
      <c r="L447">
        <v>1291356000</v>
      </c>
      <c r="M447">
        <v>1293170400</v>
      </c>
      <c r="N447" s="4">
        <f>((L447/60)/60/24)+DATE(1970,1,1)</f>
        <v>40515.25</v>
      </c>
      <c r="O447" s="4">
        <f>((M447/60)/60/24)+DATE(1970,1,1)</f>
        <v>40536.25</v>
      </c>
      <c r="P447" t="b">
        <v>0</v>
      </c>
      <c r="Q447" t="b">
        <v>1</v>
      </c>
      <c r="R447" t="s">
        <v>32</v>
      </c>
      <c r="S447" t="str">
        <f>LEFT(R447,FIND("/",R447)-1)</f>
        <v>theater</v>
      </c>
      <c r="T447" t="str">
        <f>RIGHT(R447,LEN(R447)-FIND("/",R447))</f>
        <v>plays</v>
      </c>
      <c r="U447" t="s">
        <v>2043</v>
      </c>
      <c r="V447" t="s">
        <v>2061</v>
      </c>
    </row>
    <row r="448" spans="1:22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>ROUND(E448/D448*100,0)</f>
        <v>82</v>
      </c>
      <c r="G448" s="10" t="s">
        <v>13</v>
      </c>
      <c r="H448">
        <v>186</v>
      </c>
      <c r="I448">
        <f>IF(H448=0,0,ROUND(E448/H448,2))</f>
        <v>29.99</v>
      </c>
      <c r="J448" t="s">
        <v>20</v>
      </c>
      <c r="K448" t="s">
        <v>21</v>
      </c>
      <c r="L448">
        <v>1355810400</v>
      </c>
      <c r="M448">
        <v>1355983200</v>
      </c>
      <c r="N448" s="4">
        <f>((L448/60)/60/24)+DATE(1970,1,1)</f>
        <v>41261.25</v>
      </c>
      <c r="O448" s="4">
        <f>((M448/60)/60/24)+DATE(1970,1,1)</f>
        <v>41263.25</v>
      </c>
      <c r="P448" t="b">
        <v>0</v>
      </c>
      <c r="Q448" t="b">
        <v>0</v>
      </c>
      <c r="R448" t="s">
        <v>64</v>
      </c>
      <c r="S448" t="str">
        <f>LEFT(R448,FIND("/",R448)-1)</f>
        <v>technology</v>
      </c>
      <c r="T448" t="str">
        <f>RIGHT(R448,LEN(R448)-FIND("/",R448))</f>
        <v>wearables</v>
      </c>
      <c r="U448" t="s">
        <v>2042</v>
      </c>
      <c r="V448" t="s">
        <v>2069</v>
      </c>
    </row>
    <row r="449" spans="1:22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>ROUND(E449/D449*100,0)</f>
        <v>24</v>
      </c>
      <c r="G449" s="9" t="s">
        <v>73</v>
      </c>
      <c r="H449">
        <v>439</v>
      </c>
      <c r="I449">
        <f>IF(H449=0,0,ROUND(E449/H449,2))</f>
        <v>86</v>
      </c>
      <c r="J449" t="s">
        <v>39</v>
      </c>
      <c r="K449" t="s">
        <v>40</v>
      </c>
      <c r="L449">
        <v>1513663200</v>
      </c>
      <c r="M449">
        <v>1515045600</v>
      </c>
      <c r="N449" s="4">
        <f>((L449/60)/60/24)+DATE(1970,1,1)</f>
        <v>43088.25</v>
      </c>
      <c r="O449" s="4">
        <f>((M449/60)/60/24)+DATE(1970,1,1)</f>
        <v>43104.25</v>
      </c>
      <c r="P449" t="b">
        <v>0</v>
      </c>
      <c r="Q449" t="b">
        <v>0</v>
      </c>
      <c r="R449" t="s">
        <v>268</v>
      </c>
      <c r="S449" t="str">
        <f>LEFT(R449,FIND("/",R449)-1)</f>
        <v>film &amp; video</v>
      </c>
      <c r="T449" t="str">
        <f>RIGHT(R449,LEN(R449)-FIND("/",R449))</f>
        <v>television</v>
      </c>
      <c r="U449" t="s">
        <v>2035</v>
      </c>
      <c r="V449" t="s">
        <v>2066</v>
      </c>
    </row>
    <row r="450" spans="1:22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>ROUND(E450/D450*100,0)</f>
        <v>50</v>
      </c>
      <c r="G450" s="10" t="s">
        <v>13</v>
      </c>
      <c r="H450">
        <v>605</v>
      </c>
      <c r="I450">
        <f>IF(H450=0,0,ROUND(E450/H450,2))</f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s="4">
        <f>((L450/60)/60/24)+DATE(1970,1,1)</f>
        <v>41378.208333333336</v>
      </c>
      <c r="O450" s="4">
        <f>((M450/60)/60/24)+DATE(1970,1,1)</f>
        <v>41380.208333333336</v>
      </c>
      <c r="P450" t="b">
        <v>0</v>
      </c>
      <c r="Q450" t="b">
        <v>1</v>
      </c>
      <c r="R450" t="s">
        <v>88</v>
      </c>
      <c r="S450" t="str">
        <f>LEFT(R450,FIND("/",R450)-1)</f>
        <v>games</v>
      </c>
      <c r="T450" t="str">
        <f>RIGHT(R450,LEN(R450)-FIND("/",R450))</f>
        <v>video games</v>
      </c>
      <c r="U450" t="s">
        <v>2037</v>
      </c>
      <c r="V450" t="s">
        <v>2068</v>
      </c>
    </row>
    <row r="451" spans="1:22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>ROUND(E451/D451*100,0)</f>
        <v>967</v>
      </c>
      <c r="G451" s="13" t="s">
        <v>19</v>
      </c>
      <c r="H451">
        <v>86</v>
      </c>
      <c r="I451">
        <f>IF(H451=0,0,ROUND(E451/H451,2))</f>
        <v>101.2</v>
      </c>
      <c r="J451" t="s">
        <v>35</v>
      </c>
      <c r="K451" t="s">
        <v>36</v>
      </c>
      <c r="L451">
        <v>1551852000</v>
      </c>
      <c r="M451">
        <v>1553317200</v>
      </c>
      <c r="N451" s="4">
        <f>((L451/60)/60/24)+DATE(1970,1,1)</f>
        <v>43530.25</v>
      </c>
      <c r="O451" s="4">
        <f>((M451/60)/60/24)+DATE(1970,1,1)</f>
        <v>43547.208333333328</v>
      </c>
      <c r="P451" t="b">
        <v>0</v>
      </c>
      <c r="Q451" t="b">
        <v>0</v>
      </c>
      <c r="R451" t="s">
        <v>88</v>
      </c>
      <c r="S451" t="str">
        <f>LEFT(R451,FIND("/",R451)-1)</f>
        <v>games</v>
      </c>
      <c r="T451" t="str">
        <f>RIGHT(R451,LEN(R451)-FIND("/",R451))</f>
        <v>video games</v>
      </c>
      <c r="U451" t="s">
        <v>2037</v>
      </c>
      <c r="V451" t="s">
        <v>2068</v>
      </c>
    </row>
    <row r="452" spans="1:22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>ROUND(E452/D452*100,0)</f>
        <v>4</v>
      </c>
      <c r="G452" s="10" t="s">
        <v>13</v>
      </c>
      <c r="H452">
        <v>1</v>
      </c>
      <c r="I452">
        <f>IF(H452=0,0,ROUND(E452/H452,2))</f>
        <v>4</v>
      </c>
      <c r="J452" t="s">
        <v>14</v>
      </c>
      <c r="K452" t="s">
        <v>15</v>
      </c>
      <c r="L452">
        <v>1540098000</v>
      </c>
      <c r="M452">
        <v>1542088800</v>
      </c>
      <c r="N452" s="4">
        <f>((L452/60)/60/24)+DATE(1970,1,1)</f>
        <v>43394.208333333328</v>
      </c>
      <c r="O452" s="4">
        <f>((M452/60)/60/24)+DATE(1970,1,1)</f>
        <v>43417.25</v>
      </c>
      <c r="P452" t="b">
        <v>0</v>
      </c>
      <c r="Q452" t="b">
        <v>0</v>
      </c>
      <c r="R452" t="s">
        <v>70</v>
      </c>
      <c r="S452" t="str">
        <f>LEFT(R452,FIND("/",R452)-1)</f>
        <v>film &amp; video</v>
      </c>
      <c r="T452" t="str">
        <f>RIGHT(R452,LEN(R452)-FIND("/",R452))</f>
        <v>animation</v>
      </c>
      <c r="U452" t="s">
        <v>2035</v>
      </c>
      <c r="V452" t="s">
        <v>2048</v>
      </c>
    </row>
    <row r="453" spans="1:22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>ROUND(E453/D453*100,0)</f>
        <v>123</v>
      </c>
      <c r="G453" s="13" t="s">
        <v>19</v>
      </c>
      <c r="H453">
        <v>6286</v>
      </c>
      <c r="I453">
        <f>IF(H453=0,0,ROUND(E453/H453,2))</f>
        <v>29</v>
      </c>
      <c r="J453" t="s">
        <v>20</v>
      </c>
      <c r="K453" t="s">
        <v>21</v>
      </c>
      <c r="L453">
        <v>1500440400</v>
      </c>
      <c r="M453">
        <v>1503118800</v>
      </c>
      <c r="N453" s="4">
        <f>((L453/60)/60/24)+DATE(1970,1,1)</f>
        <v>42935.208333333328</v>
      </c>
      <c r="O453" s="4">
        <f>((M453/60)/60/24)+DATE(1970,1,1)</f>
        <v>42966.208333333328</v>
      </c>
      <c r="P453" t="b">
        <v>0</v>
      </c>
      <c r="Q453" t="b">
        <v>0</v>
      </c>
      <c r="R453" t="s">
        <v>22</v>
      </c>
      <c r="S453" t="str">
        <f>LEFT(R453,FIND("/",R453)-1)</f>
        <v>music</v>
      </c>
      <c r="T453" t="str">
        <f>RIGHT(R453,LEN(R453)-FIND("/",R453))</f>
        <v>rock</v>
      </c>
      <c r="U453" t="s">
        <v>2039</v>
      </c>
      <c r="V453" t="s">
        <v>2063</v>
      </c>
    </row>
    <row r="454" spans="1:22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>ROUND(E454/D454*100,0)</f>
        <v>63</v>
      </c>
      <c r="G454" s="10" t="s">
        <v>13</v>
      </c>
      <c r="H454">
        <v>31</v>
      </c>
      <c r="I454">
        <f>IF(H454=0,0,ROUND(E454/H454,2))</f>
        <v>98.23</v>
      </c>
      <c r="J454" t="s">
        <v>20</v>
      </c>
      <c r="K454" t="s">
        <v>21</v>
      </c>
      <c r="L454">
        <v>1278392400</v>
      </c>
      <c r="M454">
        <v>1278478800</v>
      </c>
      <c r="N454" s="4">
        <f>((L454/60)/60/24)+DATE(1970,1,1)</f>
        <v>40365.208333333336</v>
      </c>
      <c r="O454" s="4">
        <f>((M454/60)/60/24)+DATE(1970,1,1)</f>
        <v>40366.208333333336</v>
      </c>
      <c r="P454" t="b">
        <v>0</v>
      </c>
      <c r="Q454" t="b">
        <v>0</v>
      </c>
      <c r="R454" t="s">
        <v>52</v>
      </c>
      <c r="S454" t="str">
        <f>LEFT(R454,FIND("/",R454)-1)</f>
        <v>film &amp; video</v>
      </c>
      <c r="T454" t="str">
        <f>RIGHT(R454,LEN(R454)-FIND("/",R454))</f>
        <v>drama</v>
      </c>
      <c r="U454" t="s">
        <v>2035</v>
      </c>
      <c r="V454" t="s">
        <v>2051</v>
      </c>
    </row>
    <row r="455" spans="1:22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>ROUND(E455/D455*100,0)</f>
        <v>56</v>
      </c>
      <c r="G455" s="10" t="s">
        <v>13</v>
      </c>
      <c r="H455">
        <v>1181</v>
      </c>
      <c r="I455">
        <f>IF(H455=0,0,ROUND(E455/H455,2))</f>
        <v>87</v>
      </c>
      <c r="J455" t="s">
        <v>20</v>
      </c>
      <c r="K455" t="s">
        <v>21</v>
      </c>
      <c r="L455">
        <v>1480572000</v>
      </c>
      <c r="M455">
        <v>1484114400</v>
      </c>
      <c r="N455" s="4">
        <f>((L455/60)/60/24)+DATE(1970,1,1)</f>
        <v>42705.25</v>
      </c>
      <c r="O455" s="4">
        <f>((M455/60)/60/24)+DATE(1970,1,1)</f>
        <v>42746.25</v>
      </c>
      <c r="P455" t="b">
        <v>0</v>
      </c>
      <c r="Q455" t="b">
        <v>0</v>
      </c>
      <c r="R455" t="s">
        <v>473</v>
      </c>
      <c r="S455" t="str">
        <f>LEFT(R455,FIND("/",R455)-1)</f>
        <v>film &amp; video</v>
      </c>
      <c r="T455" t="str">
        <f>RIGHT(R455,LEN(R455)-FIND("/",R455))</f>
        <v>science fiction</v>
      </c>
      <c r="U455" t="s">
        <v>2035</v>
      </c>
      <c r="V455" t="s">
        <v>2064</v>
      </c>
    </row>
    <row r="456" spans="1:22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>ROUND(E456/D456*100,0)</f>
        <v>44</v>
      </c>
      <c r="G456" s="10" t="s">
        <v>13</v>
      </c>
      <c r="H456">
        <v>39</v>
      </c>
      <c r="I456">
        <f>IF(H456=0,0,ROUND(E456/H456,2))</f>
        <v>45.21</v>
      </c>
      <c r="J456" t="s">
        <v>20</v>
      </c>
      <c r="K456" t="s">
        <v>21</v>
      </c>
      <c r="L456">
        <v>1382331600</v>
      </c>
      <c r="M456">
        <v>1385445600</v>
      </c>
      <c r="N456" s="4">
        <f>((L456/60)/60/24)+DATE(1970,1,1)</f>
        <v>41568.208333333336</v>
      </c>
      <c r="O456" s="4">
        <f>((M456/60)/60/24)+DATE(1970,1,1)</f>
        <v>41604.25</v>
      </c>
      <c r="P456" t="b">
        <v>0</v>
      </c>
      <c r="Q456" t="b">
        <v>1</v>
      </c>
      <c r="R456" t="s">
        <v>52</v>
      </c>
      <c r="S456" t="str">
        <f>LEFT(R456,FIND("/",R456)-1)</f>
        <v>film &amp; video</v>
      </c>
      <c r="T456" t="str">
        <f>RIGHT(R456,LEN(R456)-FIND("/",R456))</f>
        <v>drama</v>
      </c>
      <c r="U456" t="s">
        <v>2035</v>
      </c>
      <c r="V456" t="s">
        <v>2051</v>
      </c>
    </row>
    <row r="457" spans="1:22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>ROUND(E457/D457*100,0)</f>
        <v>118</v>
      </c>
      <c r="G457" s="13" t="s">
        <v>19</v>
      </c>
      <c r="H457">
        <v>3727</v>
      </c>
      <c r="I457">
        <f>IF(H457=0,0,ROUND(E457/H457,2))</f>
        <v>37</v>
      </c>
      <c r="J457" t="s">
        <v>20</v>
      </c>
      <c r="K457" t="s">
        <v>21</v>
      </c>
      <c r="L457">
        <v>1316754000</v>
      </c>
      <c r="M457">
        <v>1318741200</v>
      </c>
      <c r="N457" s="4">
        <f>((L457/60)/60/24)+DATE(1970,1,1)</f>
        <v>40809.208333333336</v>
      </c>
      <c r="O457" s="4">
        <f>((M457/60)/60/24)+DATE(1970,1,1)</f>
        <v>40832.208333333336</v>
      </c>
      <c r="P457" t="b">
        <v>0</v>
      </c>
      <c r="Q457" t="b">
        <v>0</v>
      </c>
      <c r="R457" t="s">
        <v>32</v>
      </c>
      <c r="S457" t="str">
        <f>LEFT(R457,FIND("/",R457)-1)</f>
        <v>theater</v>
      </c>
      <c r="T457" t="str">
        <f>RIGHT(R457,LEN(R457)-FIND("/",R457))</f>
        <v>plays</v>
      </c>
      <c r="U457" t="s">
        <v>2043</v>
      </c>
      <c r="V457" t="s">
        <v>2061</v>
      </c>
    </row>
    <row r="458" spans="1:22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>ROUND(E458/D458*100,0)</f>
        <v>104</v>
      </c>
      <c r="G458" s="13" t="s">
        <v>19</v>
      </c>
      <c r="H458">
        <v>1605</v>
      </c>
      <c r="I458">
        <f>IF(H458=0,0,ROUND(E458/H458,2))</f>
        <v>94.98</v>
      </c>
      <c r="J458" t="s">
        <v>20</v>
      </c>
      <c r="K458" t="s">
        <v>21</v>
      </c>
      <c r="L458">
        <v>1518242400</v>
      </c>
      <c r="M458">
        <v>1518242400</v>
      </c>
      <c r="N458" s="4">
        <f>((L458/60)/60/24)+DATE(1970,1,1)</f>
        <v>43141.25</v>
      </c>
      <c r="O458" s="4">
        <f>((M458/60)/60/24)+DATE(1970,1,1)</f>
        <v>43141.25</v>
      </c>
      <c r="P458" t="b">
        <v>0</v>
      </c>
      <c r="Q458" t="b">
        <v>1</v>
      </c>
      <c r="R458" t="s">
        <v>59</v>
      </c>
      <c r="S458" t="str">
        <f>LEFT(R458,FIND("/",R458)-1)</f>
        <v>music</v>
      </c>
      <c r="T458" t="str">
        <f>RIGHT(R458,LEN(R458)-FIND("/",R458))</f>
        <v>indie rock</v>
      </c>
      <c r="U458" t="s">
        <v>2039</v>
      </c>
      <c r="V458" t="s">
        <v>2055</v>
      </c>
    </row>
    <row r="459" spans="1:22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>ROUND(E459/D459*100,0)</f>
        <v>27</v>
      </c>
      <c r="G459" s="10" t="s">
        <v>13</v>
      </c>
      <c r="H459">
        <v>46</v>
      </c>
      <c r="I459">
        <f>IF(H459=0,0,ROUND(E459/H459,2))</f>
        <v>28.96</v>
      </c>
      <c r="J459" t="s">
        <v>20</v>
      </c>
      <c r="K459" t="s">
        <v>21</v>
      </c>
      <c r="L459">
        <v>1476421200</v>
      </c>
      <c r="M459">
        <v>1476594000</v>
      </c>
      <c r="N459" s="4">
        <f>((L459/60)/60/24)+DATE(1970,1,1)</f>
        <v>42657.208333333328</v>
      </c>
      <c r="O459" s="4">
        <f>((M459/60)/60/24)+DATE(1970,1,1)</f>
        <v>42659.208333333328</v>
      </c>
      <c r="P459" t="b">
        <v>0</v>
      </c>
      <c r="Q459" t="b">
        <v>0</v>
      </c>
      <c r="R459" t="s">
        <v>32</v>
      </c>
      <c r="S459" t="str">
        <f>LEFT(R459,FIND("/",R459)-1)</f>
        <v>theater</v>
      </c>
      <c r="T459" t="str">
        <f>RIGHT(R459,LEN(R459)-FIND("/",R459))</f>
        <v>plays</v>
      </c>
      <c r="U459" t="s">
        <v>2043</v>
      </c>
      <c r="V459" t="s">
        <v>2061</v>
      </c>
    </row>
    <row r="460" spans="1:22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>ROUND(E460/D460*100,0)</f>
        <v>351</v>
      </c>
      <c r="G460" s="13" t="s">
        <v>19</v>
      </c>
      <c r="H460">
        <v>2120</v>
      </c>
      <c r="I460">
        <f>IF(H460=0,0,ROUND(E460/H460,2))</f>
        <v>55.99</v>
      </c>
      <c r="J460" t="s">
        <v>20</v>
      </c>
      <c r="K460" t="s">
        <v>21</v>
      </c>
      <c r="L460">
        <v>1269752400</v>
      </c>
      <c r="M460">
        <v>1273554000</v>
      </c>
      <c r="N460" s="4">
        <f>((L460/60)/60/24)+DATE(1970,1,1)</f>
        <v>40265.208333333336</v>
      </c>
      <c r="O460" s="4">
        <f>((M460/60)/60/24)+DATE(1970,1,1)</f>
        <v>40309.208333333336</v>
      </c>
      <c r="P460" t="b">
        <v>0</v>
      </c>
      <c r="Q460" t="b">
        <v>0</v>
      </c>
      <c r="R460" t="s">
        <v>32</v>
      </c>
      <c r="S460" t="str">
        <f>LEFT(R460,FIND("/",R460)-1)</f>
        <v>theater</v>
      </c>
      <c r="T460" t="str">
        <f>RIGHT(R460,LEN(R460)-FIND("/",R460))</f>
        <v>plays</v>
      </c>
      <c r="U460" t="s">
        <v>2043</v>
      </c>
      <c r="V460" t="s">
        <v>2061</v>
      </c>
    </row>
    <row r="461" spans="1:22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>ROUND(E461/D461*100,0)</f>
        <v>90</v>
      </c>
      <c r="G461" s="10" t="s">
        <v>13</v>
      </c>
      <c r="H461">
        <v>105</v>
      </c>
      <c r="I461">
        <f>IF(H461=0,0,ROUND(E461/H461,2))</f>
        <v>54.04</v>
      </c>
      <c r="J461" t="s">
        <v>20</v>
      </c>
      <c r="K461" t="s">
        <v>21</v>
      </c>
      <c r="L461">
        <v>1419746400</v>
      </c>
      <c r="M461">
        <v>1421906400</v>
      </c>
      <c r="N461" s="4">
        <f>((L461/60)/60/24)+DATE(1970,1,1)</f>
        <v>42001.25</v>
      </c>
      <c r="O461" s="4">
        <f>((M461/60)/60/24)+DATE(1970,1,1)</f>
        <v>42026.25</v>
      </c>
      <c r="P461" t="b">
        <v>0</v>
      </c>
      <c r="Q461" t="b">
        <v>0</v>
      </c>
      <c r="R461" t="s">
        <v>41</v>
      </c>
      <c r="S461" t="str">
        <f>LEFT(R461,FIND("/",R461)-1)</f>
        <v>film &amp; video</v>
      </c>
      <c r="T461" t="str">
        <f>RIGHT(R461,LEN(R461)-FIND("/",R461))</f>
        <v>documentary</v>
      </c>
      <c r="U461" t="s">
        <v>2035</v>
      </c>
      <c r="V461" t="s">
        <v>2050</v>
      </c>
    </row>
    <row r="462" spans="1:22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>ROUND(E462/D462*100,0)</f>
        <v>172</v>
      </c>
      <c r="G462" s="13" t="s">
        <v>19</v>
      </c>
      <c r="H462">
        <v>50</v>
      </c>
      <c r="I462">
        <f>IF(H462=0,0,ROUND(E462/H462,2))</f>
        <v>82.38</v>
      </c>
      <c r="J462" t="s">
        <v>20</v>
      </c>
      <c r="K462" t="s">
        <v>21</v>
      </c>
      <c r="L462">
        <v>1281330000</v>
      </c>
      <c r="M462">
        <v>1281589200</v>
      </c>
      <c r="N462" s="4">
        <f>((L462/60)/60/24)+DATE(1970,1,1)</f>
        <v>40399.208333333336</v>
      </c>
      <c r="O462" s="4">
        <f>((M462/60)/60/24)+DATE(1970,1,1)</f>
        <v>40402.208333333336</v>
      </c>
      <c r="P462" t="b">
        <v>0</v>
      </c>
      <c r="Q462" t="b">
        <v>0</v>
      </c>
      <c r="R462" t="s">
        <v>32</v>
      </c>
      <c r="S462" t="str">
        <f>LEFT(R462,FIND("/",R462)-1)</f>
        <v>theater</v>
      </c>
      <c r="T462" t="str">
        <f>RIGHT(R462,LEN(R462)-FIND("/",R462))</f>
        <v>plays</v>
      </c>
      <c r="U462" t="s">
        <v>2043</v>
      </c>
      <c r="V462" t="s">
        <v>2061</v>
      </c>
    </row>
    <row r="463" spans="1:22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>ROUND(E463/D463*100,0)</f>
        <v>141</v>
      </c>
      <c r="G463" s="13" t="s">
        <v>19</v>
      </c>
      <c r="H463">
        <v>2080</v>
      </c>
      <c r="I463">
        <f>IF(H463=0,0,ROUND(E463/H463,2))</f>
        <v>67</v>
      </c>
      <c r="J463" t="s">
        <v>20</v>
      </c>
      <c r="K463" t="s">
        <v>21</v>
      </c>
      <c r="L463">
        <v>1398661200</v>
      </c>
      <c r="M463">
        <v>1400389200</v>
      </c>
      <c r="N463" s="4">
        <f>((L463/60)/60/24)+DATE(1970,1,1)</f>
        <v>41757.208333333336</v>
      </c>
      <c r="O463" s="4">
        <f>((M463/60)/60/24)+DATE(1970,1,1)</f>
        <v>41777.208333333336</v>
      </c>
      <c r="P463" t="b">
        <v>0</v>
      </c>
      <c r="Q463" t="b">
        <v>0</v>
      </c>
      <c r="R463" t="s">
        <v>52</v>
      </c>
      <c r="S463" t="str">
        <f>LEFT(R463,FIND("/",R463)-1)</f>
        <v>film &amp; video</v>
      </c>
      <c r="T463" t="str">
        <f>RIGHT(R463,LEN(R463)-FIND("/",R463))</f>
        <v>drama</v>
      </c>
      <c r="U463" t="s">
        <v>2035</v>
      </c>
      <c r="V463" t="s">
        <v>2051</v>
      </c>
    </row>
    <row r="464" spans="1:22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>ROUND(E464/D464*100,0)</f>
        <v>31</v>
      </c>
      <c r="G464" s="10" t="s">
        <v>13</v>
      </c>
      <c r="H464">
        <v>535</v>
      </c>
      <c r="I464">
        <f>IF(H464=0,0,ROUND(E464/H464,2))</f>
        <v>107.91</v>
      </c>
      <c r="J464" t="s">
        <v>20</v>
      </c>
      <c r="K464" t="s">
        <v>21</v>
      </c>
      <c r="L464">
        <v>1359525600</v>
      </c>
      <c r="M464">
        <v>1362808800</v>
      </c>
      <c r="N464" s="4">
        <f>((L464/60)/60/24)+DATE(1970,1,1)</f>
        <v>41304.25</v>
      </c>
      <c r="O464" s="4">
        <f>((M464/60)/60/24)+DATE(1970,1,1)</f>
        <v>41342.25</v>
      </c>
      <c r="P464" t="b">
        <v>0</v>
      </c>
      <c r="Q464" t="b">
        <v>0</v>
      </c>
      <c r="R464" t="s">
        <v>291</v>
      </c>
      <c r="S464" t="str">
        <f>LEFT(R464,FIND("/",R464)-1)</f>
        <v>games</v>
      </c>
      <c r="T464" t="str">
        <f>RIGHT(R464,LEN(R464)-FIND("/",R464))</f>
        <v>mobile games</v>
      </c>
      <c r="U464" t="s">
        <v>2037</v>
      </c>
      <c r="V464" t="s">
        <v>2058</v>
      </c>
    </row>
    <row r="465" spans="1:22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>ROUND(E465/D465*100,0)</f>
        <v>108</v>
      </c>
      <c r="G465" s="13" t="s">
        <v>19</v>
      </c>
      <c r="H465">
        <v>2105</v>
      </c>
      <c r="I465">
        <f>IF(H465=0,0,ROUND(E465/H465,2))</f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s="4">
        <f>((L465/60)/60/24)+DATE(1970,1,1)</f>
        <v>41639.25</v>
      </c>
      <c r="O465" s="4">
        <f>((M465/60)/60/24)+DATE(1970,1,1)</f>
        <v>41643.25</v>
      </c>
      <c r="P465" t="b">
        <v>0</v>
      </c>
      <c r="Q465" t="b">
        <v>0</v>
      </c>
      <c r="R465" t="s">
        <v>70</v>
      </c>
      <c r="S465" t="str">
        <f>LEFT(R465,FIND("/",R465)-1)</f>
        <v>film &amp; video</v>
      </c>
      <c r="T465" t="str">
        <f>RIGHT(R465,LEN(R465)-FIND("/",R465))</f>
        <v>animation</v>
      </c>
      <c r="U465" t="s">
        <v>2035</v>
      </c>
      <c r="V465" t="s">
        <v>2048</v>
      </c>
    </row>
    <row r="466" spans="1:22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>ROUND(E466/D466*100,0)</f>
        <v>133</v>
      </c>
      <c r="G466" s="13" t="s">
        <v>19</v>
      </c>
      <c r="H466">
        <v>2436</v>
      </c>
      <c r="I466">
        <f>IF(H466=0,0,ROUND(E466/H466,2))</f>
        <v>39.01</v>
      </c>
      <c r="J466" t="s">
        <v>20</v>
      </c>
      <c r="K466" t="s">
        <v>21</v>
      </c>
      <c r="L466">
        <v>1518328800</v>
      </c>
      <c r="M466">
        <v>1519538400</v>
      </c>
      <c r="N466" s="4">
        <f>((L466/60)/60/24)+DATE(1970,1,1)</f>
        <v>43142.25</v>
      </c>
      <c r="O466" s="4">
        <f>((M466/60)/60/24)+DATE(1970,1,1)</f>
        <v>43156.25</v>
      </c>
      <c r="P466" t="b">
        <v>0</v>
      </c>
      <c r="Q466" t="b">
        <v>0</v>
      </c>
      <c r="R466" t="s">
        <v>32</v>
      </c>
      <c r="S466" t="str">
        <f>LEFT(R466,FIND("/",R466)-1)</f>
        <v>theater</v>
      </c>
      <c r="T466" t="str">
        <f>RIGHT(R466,LEN(R466)-FIND("/",R466))</f>
        <v>plays</v>
      </c>
      <c r="U466" t="s">
        <v>2043</v>
      </c>
      <c r="V466" t="s">
        <v>2061</v>
      </c>
    </row>
    <row r="467" spans="1:22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>ROUND(E467/D467*100,0)</f>
        <v>188</v>
      </c>
      <c r="G467" s="13" t="s">
        <v>19</v>
      </c>
      <c r="H467">
        <v>80</v>
      </c>
      <c r="I467">
        <f>IF(H467=0,0,ROUND(E467/H467,2))</f>
        <v>110.36</v>
      </c>
      <c r="J467" t="s">
        <v>20</v>
      </c>
      <c r="K467" t="s">
        <v>21</v>
      </c>
      <c r="L467">
        <v>1517032800</v>
      </c>
      <c r="M467">
        <v>1517810400</v>
      </c>
      <c r="N467" s="4">
        <f>((L467/60)/60/24)+DATE(1970,1,1)</f>
        <v>43127.25</v>
      </c>
      <c r="O467" s="4">
        <f>((M467/60)/60/24)+DATE(1970,1,1)</f>
        <v>43136.25</v>
      </c>
      <c r="P467" t="b">
        <v>0</v>
      </c>
      <c r="Q467" t="b">
        <v>0</v>
      </c>
      <c r="R467" t="s">
        <v>205</v>
      </c>
      <c r="S467" t="str">
        <f>LEFT(R467,FIND("/",R467)-1)</f>
        <v>publishing</v>
      </c>
      <c r="T467" t="str">
        <f>RIGHT(R467,LEN(R467)-FIND("/",R467))</f>
        <v>translations</v>
      </c>
      <c r="U467" t="s">
        <v>2041</v>
      </c>
      <c r="V467" t="s">
        <v>2067</v>
      </c>
    </row>
    <row r="468" spans="1:22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>ROUND(E468/D468*100,0)</f>
        <v>332</v>
      </c>
      <c r="G468" s="13" t="s">
        <v>19</v>
      </c>
      <c r="H468">
        <v>42</v>
      </c>
      <c r="I468">
        <f>IF(H468=0,0,ROUND(E468/H468,2))</f>
        <v>94.86</v>
      </c>
      <c r="J468" t="s">
        <v>20</v>
      </c>
      <c r="K468" t="s">
        <v>21</v>
      </c>
      <c r="L468">
        <v>1368594000</v>
      </c>
      <c r="M468">
        <v>1370581200</v>
      </c>
      <c r="N468" s="4">
        <f>((L468/60)/60/24)+DATE(1970,1,1)</f>
        <v>41409.208333333336</v>
      </c>
      <c r="O468" s="4">
        <f>((M468/60)/60/24)+DATE(1970,1,1)</f>
        <v>41432.208333333336</v>
      </c>
      <c r="P468" t="b">
        <v>0</v>
      </c>
      <c r="Q468" t="b">
        <v>1</v>
      </c>
      <c r="R468" t="s">
        <v>64</v>
      </c>
      <c r="S468" t="str">
        <f>LEFT(R468,FIND("/",R468)-1)</f>
        <v>technology</v>
      </c>
      <c r="T468" t="str">
        <f>RIGHT(R468,LEN(R468)-FIND("/",R468))</f>
        <v>wearables</v>
      </c>
      <c r="U468" t="s">
        <v>2042</v>
      </c>
      <c r="V468" t="s">
        <v>2069</v>
      </c>
    </row>
    <row r="469" spans="1:22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>ROUND(E469/D469*100,0)</f>
        <v>575</v>
      </c>
      <c r="G469" s="13" t="s">
        <v>19</v>
      </c>
      <c r="H469">
        <v>139</v>
      </c>
      <c r="I469">
        <f>IF(H469=0,0,ROUND(E469/H469,2))</f>
        <v>57.94</v>
      </c>
      <c r="J469" t="s">
        <v>14</v>
      </c>
      <c r="K469" t="s">
        <v>15</v>
      </c>
      <c r="L469">
        <v>1448258400</v>
      </c>
      <c r="M469">
        <v>1448863200</v>
      </c>
      <c r="N469" s="4">
        <f>((L469/60)/60/24)+DATE(1970,1,1)</f>
        <v>42331.25</v>
      </c>
      <c r="O469" s="4">
        <f>((M469/60)/60/24)+DATE(1970,1,1)</f>
        <v>42338.25</v>
      </c>
      <c r="P469" t="b">
        <v>0</v>
      </c>
      <c r="Q469" t="b">
        <v>1</v>
      </c>
      <c r="R469" t="s">
        <v>27</v>
      </c>
      <c r="S469" t="str">
        <f>LEFT(R469,FIND("/",R469)-1)</f>
        <v>technology</v>
      </c>
      <c r="T469" t="str">
        <f>RIGHT(R469,LEN(R469)-FIND("/",R469))</f>
        <v>web</v>
      </c>
      <c r="U469" t="s">
        <v>2042</v>
      </c>
      <c r="V469" t="s">
        <v>2070</v>
      </c>
    </row>
    <row r="470" spans="1:22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>ROUND(E470/D470*100,0)</f>
        <v>41</v>
      </c>
      <c r="G470" s="10" t="s">
        <v>13</v>
      </c>
      <c r="H470">
        <v>16</v>
      </c>
      <c r="I470">
        <f>IF(H470=0,0,ROUND(E470/H470,2))</f>
        <v>101.25</v>
      </c>
      <c r="J470" t="s">
        <v>20</v>
      </c>
      <c r="K470" t="s">
        <v>21</v>
      </c>
      <c r="L470">
        <v>1555218000</v>
      </c>
      <c r="M470">
        <v>1556600400</v>
      </c>
      <c r="N470" s="4">
        <f>((L470/60)/60/24)+DATE(1970,1,1)</f>
        <v>43569.208333333328</v>
      </c>
      <c r="O470" s="4">
        <f>((M470/60)/60/24)+DATE(1970,1,1)</f>
        <v>43585.208333333328</v>
      </c>
      <c r="P470" t="b">
        <v>0</v>
      </c>
      <c r="Q470" t="b">
        <v>0</v>
      </c>
      <c r="R470" t="s">
        <v>32</v>
      </c>
      <c r="S470" t="str">
        <f>LEFT(R470,FIND("/",R470)-1)</f>
        <v>theater</v>
      </c>
      <c r="T470" t="str">
        <f>RIGHT(R470,LEN(R470)-FIND("/",R470))</f>
        <v>plays</v>
      </c>
      <c r="U470" t="s">
        <v>2043</v>
      </c>
      <c r="V470" t="s">
        <v>2061</v>
      </c>
    </row>
    <row r="471" spans="1:22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>ROUND(E471/D471*100,0)</f>
        <v>184</v>
      </c>
      <c r="G471" s="13" t="s">
        <v>19</v>
      </c>
      <c r="H471">
        <v>159</v>
      </c>
      <c r="I471">
        <f>IF(H471=0,0,ROUND(E471/H471,2))</f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s="4">
        <f>((L471/60)/60/24)+DATE(1970,1,1)</f>
        <v>42142.208333333328</v>
      </c>
      <c r="O471" s="4">
        <f>((M471/60)/60/24)+DATE(1970,1,1)</f>
        <v>42144.208333333328</v>
      </c>
      <c r="P471" t="b">
        <v>0</v>
      </c>
      <c r="Q471" t="b">
        <v>0</v>
      </c>
      <c r="R471" t="s">
        <v>52</v>
      </c>
      <c r="S471" t="str">
        <f>LEFT(R471,FIND("/",R471)-1)</f>
        <v>film &amp; video</v>
      </c>
      <c r="T471" t="str">
        <f>RIGHT(R471,LEN(R471)-FIND("/",R471))</f>
        <v>drama</v>
      </c>
      <c r="U471" t="s">
        <v>2035</v>
      </c>
      <c r="V471" t="s">
        <v>2051</v>
      </c>
    </row>
    <row r="472" spans="1:22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>ROUND(E472/D472*100,0)</f>
        <v>286</v>
      </c>
      <c r="G472" s="13" t="s">
        <v>19</v>
      </c>
      <c r="H472">
        <v>381</v>
      </c>
      <c r="I472">
        <f>IF(H472=0,0,ROUND(E472/H472,2))</f>
        <v>27.01</v>
      </c>
      <c r="J472" t="s">
        <v>20</v>
      </c>
      <c r="K472" t="s">
        <v>21</v>
      </c>
      <c r="L472">
        <v>1481522400</v>
      </c>
      <c r="M472">
        <v>1482127200</v>
      </c>
      <c r="N472" s="4">
        <f>((L472/60)/60/24)+DATE(1970,1,1)</f>
        <v>42716.25</v>
      </c>
      <c r="O472" s="4">
        <f>((M472/60)/60/24)+DATE(1970,1,1)</f>
        <v>42723.25</v>
      </c>
      <c r="P472" t="b">
        <v>0</v>
      </c>
      <c r="Q472" t="b">
        <v>0</v>
      </c>
      <c r="R472" t="s">
        <v>64</v>
      </c>
      <c r="S472" t="str">
        <f>LEFT(R472,FIND("/",R472)-1)</f>
        <v>technology</v>
      </c>
      <c r="T472" t="str">
        <f>RIGHT(R472,LEN(R472)-FIND("/",R472))</f>
        <v>wearables</v>
      </c>
      <c r="U472" t="s">
        <v>2042</v>
      </c>
      <c r="V472" t="s">
        <v>2069</v>
      </c>
    </row>
    <row r="473" spans="1:22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>ROUND(E473/D473*100,0)</f>
        <v>319</v>
      </c>
      <c r="G473" s="13" t="s">
        <v>19</v>
      </c>
      <c r="H473">
        <v>194</v>
      </c>
      <c r="I473">
        <f>IF(H473=0,0,ROUND(E473/H473,2))</f>
        <v>50.97</v>
      </c>
      <c r="J473" t="s">
        <v>39</v>
      </c>
      <c r="K473" t="s">
        <v>40</v>
      </c>
      <c r="L473">
        <v>1335934800</v>
      </c>
      <c r="M473">
        <v>1335934800</v>
      </c>
      <c r="N473" s="4">
        <f>((L473/60)/60/24)+DATE(1970,1,1)</f>
        <v>41031.208333333336</v>
      </c>
      <c r="O473" s="4">
        <f>((M473/60)/60/24)+DATE(1970,1,1)</f>
        <v>41031.208333333336</v>
      </c>
      <c r="P473" t="b">
        <v>0</v>
      </c>
      <c r="Q473" t="b">
        <v>1</v>
      </c>
      <c r="R473" t="s">
        <v>16</v>
      </c>
      <c r="S473" t="str">
        <f>LEFT(R473,FIND("/",R473)-1)</f>
        <v>food</v>
      </c>
      <c r="T473" t="str">
        <f>RIGHT(R473,LEN(R473)-FIND("/",R473))</f>
        <v>food trucks</v>
      </c>
      <c r="U473" t="s">
        <v>2036</v>
      </c>
      <c r="V473" t="s">
        <v>2054</v>
      </c>
    </row>
    <row r="474" spans="1:22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>ROUND(E474/D474*100,0)</f>
        <v>39</v>
      </c>
      <c r="G474" s="10" t="s">
        <v>13</v>
      </c>
      <c r="H474">
        <v>575</v>
      </c>
      <c r="I474">
        <f>IF(H474=0,0,ROUND(E474/H474,2))</f>
        <v>104.94</v>
      </c>
      <c r="J474" t="s">
        <v>20</v>
      </c>
      <c r="K474" t="s">
        <v>21</v>
      </c>
      <c r="L474">
        <v>1552280400</v>
      </c>
      <c r="M474">
        <v>1556946000</v>
      </c>
      <c r="N474" s="4">
        <f>((L474/60)/60/24)+DATE(1970,1,1)</f>
        <v>43535.208333333328</v>
      </c>
      <c r="O474" s="4">
        <f>((M474/60)/60/24)+DATE(1970,1,1)</f>
        <v>43589.208333333328</v>
      </c>
      <c r="P474" t="b">
        <v>0</v>
      </c>
      <c r="Q474" t="b">
        <v>0</v>
      </c>
      <c r="R474" t="s">
        <v>22</v>
      </c>
      <c r="S474" t="str">
        <f>LEFT(R474,FIND("/",R474)-1)</f>
        <v>music</v>
      </c>
      <c r="T474" t="str">
        <f>RIGHT(R474,LEN(R474)-FIND("/",R474))</f>
        <v>rock</v>
      </c>
      <c r="U474" t="s">
        <v>2039</v>
      </c>
      <c r="V474" t="s">
        <v>2063</v>
      </c>
    </row>
    <row r="475" spans="1:22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>ROUND(E475/D475*100,0)</f>
        <v>178</v>
      </c>
      <c r="G475" s="13" t="s">
        <v>19</v>
      </c>
      <c r="H475">
        <v>106</v>
      </c>
      <c r="I475">
        <f>IF(H475=0,0,ROUND(E475/H475,2))</f>
        <v>84.03</v>
      </c>
      <c r="J475" t="s">
        <v>20</v>
      </c>
      <c r="K475" t="s">
        <v>21</v>
      </c>
      <c r="L475">
        <v>1529989200</v>
      </c>
      <c r="M475">
        <v>1530075600</v>
      </c>
      <c r="N475" s="4">
        <f>((L475/60)/60/24)+DATE(1970,1,1)</f>
        <v>43277.208333333328</v>
      </c>
      <c r="O475" s="4">
        <f>((M475/60)/60/24)+DATE(1970,1,1)</f>
        <v>43278.208333333328</v>
      </c>
      <c r="P475" t="b">
        <v>0</v>
      </c>
      <c r="Q475" t="b">
        <v>0</v>
      </c>
      <c r="R475" t="s">
        <v>49</v>
      </c>
      <c r="S475" t="str">
        <f>LEFT(R475,FIND("/",R475)-1)</f>
        <v>music</v>
      </c>
      <c r="T475" t="str">
        <f>RIGHT(R475,LEN(R475)-FIND("/",R475))</f>
        <v>electric music</v>
      </c>
      <c r="U475" t="s">
        <v>2039</v>
      </c>
      <c r="V475" t="s">
        <v>2052</v>
      </c>
    </row>
    <row r="476" spans="1:22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>ROUND(E476/D476*100,0)</f>
        <v>365</v>
      </c>
      <c r="G476" s="13" t="s">
        <v>19</v>
      </c>
      <c r="H476">
        <v>142</v>
      </c>
      <c r="I476">
        <f>IF(H476=0,0,ROUND(E476/H476,2))</f>
        <v>102.86</v>
      </c>
      <c r="J476" t="s">
        <v>20</v>
      </c>
      <c r="K476" t="s">
        <v>21</v>
      </c>
      <c r="L476">
        <v>1418709600</v>
      </c>
      <c r="M476">
        <v>1418796000</v>
      </c>
      <c r="N476" s="4">
        <f>((L476/60)/60/24)+DATE(1970,1,1)</f>
        <v>41989.25</v>
      </c>
      <c r="O476" s="4">
        <f>((M476/60)/60/24)+DATE(1970,1,1)</f>
        <v>41990.25</v>
      </c>
      <c r="P476" t="b">
        <v>0</v>
      </c>
      <c r="Q476" t="b">
        <v>0</v>
      </c>
      <c r="R476" t="s">
        <v>268</v>
      </c>
      <c r="S476" t="str">
        <f>LEFT(R476,FIND("/",R476)-1)</f>
        <v>film &amp; video</v>
      </c>
      <c r="T476" t="str">
        <f>RIGHT(R476,LEN(R476)-FIND("/",R476))</f>
        <v>television</v>
      </c>
      <c r="U476" t="s">
        <v>2035</v>
      </c>
      <c r="V476" t="s">
        <v>2066</v>
      </c>
    </row>
    <row r="477" spans="1:22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>ROUND(E477/D477*100,0)</f>
        <v>114</v>
      </c>
      <c r="G477" s="13" t="s">
        <v>19</v>
      </c>
      <c r="H477">
        <v>211</v>
      </c>
      <c r="I477">
        <f>IF(H477=0,0,ROUND(E477/H477,2))</f>
        <v>39.96</v>
      </c>
      <c r="J477" t="s">
        <v>20</v>
      </c>
      <c r="K477" t="s">
        <v>21</v>
      </c>
      <c r="L477">
        <v>1372136400</v>
      </c>
      <c r="M477">
        <v>1372482000</v>
      </c>
      <c r="N477" s="4">
        <f>((L477/60)/60/24)+DATE(1970,1,1)</f>
        <v>41450.208333333336</v>
      </c>
      <c r="O477" s="4">
        <f>((M477/60)/60/24)+DATE(1970,1,1)</f>
        <v>41454.208333333336</v>
      </c>
      <c r="P477" t="b">
        <v>0</v>
      </c>
      <c r="Q477" t="b">
        <v>1</v>
      </c>
      <c r="R477" t="s">
        <v>205</v>
      </c>
      <c r="S477" t="str">
        <f>LEFT(R477,FIND("/",R477)-1)</f>
        <v>publishing</v>
      </c>
      <c r="T477" t="str">
        <f>RIGHT(R477,LEN(R477)-FIND("/",R477))</f>
        <v>translations</v>
      </c>
      <c r="U477" t="s">
        <v>2041</v>
      </c>
      <c r="V477" t="s">
        <v>2067</v>
      </c>
    </row>
    <row r="478" spans="1:22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>ROUND(E478/D478*100,0)</f>
        <v>30</v>
      </c>
      <c r="G478" s="10" t="s">
        <v>13</v>
      </c>
      <c r="H478">
        <v>1120</v>
      </c>
      <c r="I478">
        <f>IF(H478=0,0,ROUND(E478/H478,2))</f>
        <v>51</v>
      </c>
      <c r="J478" t="s">
        <v>20</v>
      </c>
      <c r="K478" t="s">
        <v>21</v>
      </c>
      <c r="L478">
        <v>1533877200</v>
      </c>
      <c r="M478">
        <v>1534395600</v>
      </c>
      <c r="N478" s="4">
        <f>((L478/60)/60/24)+DATE(1970,1,1)</f>
        <v>43322.208333333328</v>
      </c>
      <c r="O478" s="4">
        <f>((M478/60)/60/24)+DATE(1970,1,1)</f>
        <v>43328.208333333328</v>
      </c>
      <c r="P478" t="b">
        <v>0</v>
      </c>
      <c r="Q478" t="b">
        <v>0</v>
      </c>
      <c r="R478" t="s">
        <v>118</v>
      </c>
      <c r="S478" t="str">
        <f>LEFT(R478,FIND("/",R478)-1)</f>
        <v>publishing</v>
      </c>
      <c r="T478" t="str">
        <f>RIGHT(R478,LEN(R478)-FIND("/",R478))</f>
        <v>fiction</v>
      </c>
      <c r="U478" t="s">
        <v>2041</v>
      </c>
      <c r="V478" t="s">
        <v>2053</v>
      </c>
    </row>
    <row r="479" spans="1:22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>ROUND(E479/D479*100,0)</f>
        <v>54</v>
      </c>
      <c r="G479" s="10" t="s">
        <v>13</v>
      </c>
      <c r="H479">
        <v>113</v>
      </c>
      <c r="I479">
        <f>IF(H479=0,0,ROUND(E479/H479,2))</f>
        <v>40.82</v>
      </c>
      <c r="J479" t="s">
        <v>20</v>
      </c>
      <c r="K479" t="s">
        <v>21</v>
      </c>
      <c r="L479">
        <v>1309064400</v>
      </c>
      <c r="M479">
        <v>1311397200</v>
      </c>
      <c r="N479" s="4">
        <f>((L479/60)/60/24)+DATE(1970,1,1)</f>
        <v>40720.208333333336</v>
      </c>
      <c r="O479" s="4">
        <f>((M479/60)/60/24)+DATE(1970,1,1)</f>
        <v>40747.208333333336</v>
      </c>
      <c r="P479" t="b">
        <v>0</v>
      </c>
      <c r="Q479" t="b">
        <v>0</v>
      </c>
      <c r="R479" t="s">
        <v>473</v>
      </c>
      <c r="S479" t="str">
        <f>LEFT(R479,FIND("/",R479)-1)</f>
        <v>film &amp; video</v>
      </c>
      <c r="T479" t="str">
        <f>RIGHT(R479,LEN(R479)-FIND("/",R479))</f>
        <v>science fiction</v>
      </c>
      <c r="U479" t="s">
        <v>2035</v>
      </c>
      <c r="V479" t="s">
        <v>2064</v>
      </c>
    </row>
    <row r="480" spans="1:22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>ROUND(E480/D480*100,0)</f>
        <v>236</v>
      </c>
      <c r="G480" s="13" t="s">
        <v>19</v>
      </c>
      <c r="H480">
        <v>2756</v>
      </c>
      <c r="I480">
        <f>IF(H480=0,0,ROUND(E480/H480,2))</f>
        <v>59</v>
      </c>
      <c r="J480" t="s">
        <v>20</v>
      </c>
      <c r="K480" t="s">
        <v>21</v>
      </c>
      <c r="L480">
        <v>1425877200</v>
      </c>
      <c r="M480">
        <v>1426914000</v>
      </c>
      <c r="N480" s="4">
        <f>((L480/60)/60/24)+DATE(1970,1,1)</f>
        <v>42072.208333333328</v>
      </c>
      <c r="O480" s="4">
        <f>((M480/60)/60/24)+DATE(1970,1,1)</f>
        <v>42084.208333333328</v>
      </c>
      <c r="P480" t="b">
        <v>0</v>
      </c>
      <c r="Q480" t="b">
        <v>0</v>
      </c>
      <c r="R480" t="s">
        <v>64</v>
      </c>
      <c r="S480" t="str">
        <f>LEFT(R480,FIND("/",R480)-1)</f>
        <v>technology</v>
      </c>
      <c r="T480" t="str">
        <f>RIGHT(R480,LEN(R480)-FIND("/",R480))</f>
        <v>wearables</v>
      </c>
      <c r="U480" t="s">
        <v>2042</v>
      </c>
      <c r="V480" t="s">
        <v>2069</v>
      </c>
    </row>
    <row r="481" spans="1:22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>ROUND(E481/D481*100,0)</f>
        <v>513</v>
      </c>
      <c r="G481" s="13" t="s">
        <v>19</v>
      </c>
      <c r="H481">
        <v>173</v>
      </c>
      <c r="I481">
        <f>IF(H481=0,0,ROUND(E481/H481,2))</f>
        <v>71.16</v>
      </c>
      <c r="J481" t="s">
        <v>39</v>
      </c>
      <c r="K481" t="s">
        <v>40</v>
      </c>
      <c r="L481">
        <v>1501304400</v>
      </c>
      <c r="M481">
        <v>1501477200</v>
      </c>
      <c r="N481" s="4">
        <f>((L481/60)/60/24)+DATE(1970,1,1)</f>
        <v>42945.208333333328</v>
      </c>
      <c r="O481" s="4">
        <f>((M481/60)/60/24)+DATE(1970,1,1)</f>
        <v>42947.208333333328</v>
      </c>
      <c r="P481" t="b">
        <v>0</v>
      </c>
      <c r="Q481" t="b">
        <v>0</v>
      </c>
      <c r="R481" t="s">
        <v>16</v>
      </c>
      <c r="S481" t="str">
        <f>LEFT(R481,FIND("/",R481)-1)</f>
        <v>food</v>
      </c>
      <c r="T481" t="str">
        <f>RIGHT(R481,LEN(R481)-FIND("/",R481))</f>
        <v>food trucks</v>
      </c>
      <c r="U481" t="s">
        <v>2036</v>
      </c>
      <c r="V481" t="s">
        <v>2054</v>
      </c>
    </row>
    <row r="482" spans="1:22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>ROUND(E482/D482*100,0)</f>
        <v>101</v>
      </c>
      <c r="G482" s="13" t="s">
        <v>19</v>
      </c>
      <c r="H482">
        <v>87</v>
      </c>
      <c r="I482">
        <f>IF(H482=0,0,ROUND(E482/H482,2))</f>
        <v>99.49</v>
      </c>
      <c r="J482" t="s">
        <v>20</v>
      </c>
      <c r="K482" t="s">
        <v>21</v>
      </c>
      <c r="L482">
        <v>1268287200</v>
      </c>
      <c r="M482">
        <v>1269061200</v>
      </c>
      <c r="N482" s="4">
        <f>((L482/60)/60/24)+DATE(1970,1,1)</f>
        <v>40248.25</v>
      </c>
      <c r="O482" s="4">
        <f>((M482/60)/60/24)+DATE(1970,1,1)</f>
        <v>40257.208333333336</v>
      </c>
      <c r="P482" t="b">
        <v>0</v>
      </c>
      <c r="Q482" t="b">
        <v>1</v>
      </c>
      <c r="R482" t="s">
        <v>121</v>
      </c>
      <c r="S482" t="str">
        <f>LEFT(R482,FIND("/",R482)-1)</f>
        <v>photography</v>
      </c>
      <c r="T482" t="str">
        <f>RIGHT(R482,LEN(R482)-FIND("/",R482))</f>
        <v>photography books</v>
      </c>
      <c r="U482" t="s">
        <v>2040</v>
      </c>
      <c r="V482" t="s">
        <v>2060</v>
      </c>
    </row>
    <row r="483" spans="1:22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>ROUND(E483/D483*100,0)</f>
        <v>81</v>
      </c>
      <c r="G483" s="10" t="s">
        <v>13</v>
      </c>
      <c r="H483">
        <v>1538</v>
      </c>
      <c r="I483">
        <f>IF(H483=0,0,ROUND(E483/H483,2))</f>
        <v>103.99</v>
      </c>
      <c r="J483" t="s">
        <v>20</v>
      </c>
      <c r="K483" t="s">
        <v>21</v>
      </c>
      <c r="L483">
        <v>1412139600</v>
      </c>
      <c r="M483">
        <v>1415772000</v>
      </c>
      <c r="N483" s="4">
        <f>((L483/60)/60/24)+DATE(1970,1,1)</f>
        <v>41913.208333333336</v>
      </c>
      <c r="O483" s="4">
        <f>((M483/60)/60/24)+DATE(1970,1,1)</f>
        <v>41955.25</v>
      </c>
      <c r="P483" t="b">
        <v>0</v>
      </c>
      <c r="Q483" t="b">
        <v>1</v>
      </c>
      <c r="R483" t="s">
        <v>32</v>
      </c>
      <c r="S483" t="str">
        <f>LEFT(R483,FIND("/",R483)-1)</f>
        <v>theater</v>
      </c>
      <c r="T483" t="str">
        <f>RIGHT(R483,LEN(R483)-FIND("/",R483))</f>
        <v>plays</v>
      </c>
      <c r="U483" t="s">
        <v>2043</v>
      </c>
      <c r="V483" t="s">
        <v>2061</v>
      </c>
    </row>
    <row r="484" spans="1:22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>ROUND(E484/D484*100,0)</f>
        <v>16</v>
      </c>
      <c r="G484" s="10" t="s">
        <v>13</v>
      </c>
      <c r="H484">
        <v>9</v>
      </c>
      <c r="I484">
        <f>IF(H484=0,0,ROUND(E484/H484,2))</f>
        <v>76.56</v>
      </c>
      <c r="J484" t="s">
        <v>20</v>
      </c>
      <c r="K484" t="s">
        <v>21</v>
      </c>
      <c r="L484">
        <v>1330063200</v>
      </c>
      <c r="M484">
        <v>1331013600</v>
      </c>
      <c r="N484" s="4">
        <f>((L484/60)/60/24)+DATE(1970,1,1)</f>
        <v>40963.25</v>
      </c>
      <c r="O484" s="4">
        <f>((M484/60)/60/24)+DATE(1970,1,1)</f>
        <v>40974.25</v>
      </c>
      <c r="P484" t="b">
        <v>0</v>
      </c>
      <c r="Q484" t="b">
        <v>1</v>
      </c>
      <c r="R484" t="s">
        <v>118</v>
      </c>
      <c r="S484" t="str">
        <f>LEFT(R484,FIND("/",R484)-1)</f>
        <v>publishing</v>
      </c>
      <c r="T484" t="str">
        <f>RIGHT(R484,LEN(R484)-FIND("/",R484))</f>
        <v>fiction</v>
      </c>
      <c r="U484" t="s">
        <v>2041</v>
      </c>
      <c r="V484" t="s">
        <v>2053</v>
      </c>
    </row>
    <row r="485" spans="1:22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>ROUND(E485/D485*100,0)</f>
        <v>53</v>
      </c>
      <c r="G485" s="10" t="s">
        <v>13</v>
      </c>
      <c r="H485">
        <v>554</v>
      </c>
      <c r="I485">
        <f>IF(H485=0,0,ROUND(E485/H485,2))</f>
        <v>87.07</v>
      </c>
      <c r="J485" t="s">
        <v>20</v>
      </c>
      <c r="K485" t="s">
        <v>21</v>
      </c>
      <c r="L485">
        <v>1576130400</v>
      </c>
      <c r="M485">
        <v>1576735200</v>
      </c>
      <c r="N485" s="4">
        <f>((L485/60)/60/24)+DATE(1970,1,1)</f>
        <v>43811.25</v>
      </c>
      <c r="O485" s="4">
        <f>((M485/60)/60/24)+DATE(1970,1,1)</f>
        <v>43818.25</v>
      </c>
      <c r="P485" t="b">
        <v>0</v>
      </c>
      <c r="Q485" t="b">
        <v>0</v>
      </c>
      <c r="R485" t="s">
        <v>32</v>
      </c>
      <c r="S485" t="str">
        <f>LEFT(R485,FIND("/",R485)-1)</f>
        <v>theater</v>
      </c>
      <c r="T485" t="str">
        <f>RIGHT(R485,LEN(R485)-FIND("/",R485))</f>
        <v>plays</v>
      </c>
      <c r="U485" t="s">
        <v>2043</v>
      </c>
      <c r="V485" t="s">
        <v>2061</v>
      </c>
    </row>
    <row r="486" spans="1:22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>ROUND(E486/D486*100,0)</f>
        <v>260</v>
      </c>
      <c r="G486" s="13" t="s">
        <v>19</v>
      </c>
      <c r="H486">
        <v>1572</v>
      </c>
      <c r="I486">
        <f>IF(H486=0,0,ROUND(E486/H486,2))</f>
        <v>49</v>
      </c>
      <c r="J486" t="s">
        <v>39</v>
      </c>
      <c r="K486" t="s">
        <v>40</v>
      </c>
      <c r="L486">
        <v>1407128400</v>
      </c>
      <c r="M486">
        <v>1411362000</v>
      </c>
      <c r="N486" s="4">
        <f>((L486/60)/60/24)+DATE(1970,1,1)</f>
        <v>41855.208333333336</v>
      </c>
      <c r="O486" s="4">
        <f>((M486/60)/60/24)+DATE(1970,1,1)</f>
        <v>41904.208333333336</v>
      </c>
      <c r="P486" t="b">
        <v>0</v>
      </c>
      <c r="Q486" t="b">
        <v>1</v>
      </c>
      <c r="R486" t="s">
        <v>16</v>
      </c>
      <c r="S486" t="str">
        <f>LEFT(R486,FIND("/",R486)-1)</f>
        <v>food</v>
      </c>
      <c r="T486" t="str">
        <f>RIGHT(R486,LEN(R486)-FIND("/",R486))</f>
        <v>food trucks</v>
      </c>
      <c r="U486" t="s">
        <v>2036</v>
      </c>
      <c r="V486" t="s">
        <v>2054</v>
      </c>
    </row>
    <row r="487" spans="1:22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>ROUND(E487/D487*100,0)</f>
        <v>31</v>
      </c>
      <c r="G487" s="10" t="s">
        <v>13</v>
      </c>
      <c r="H487">
        <v>648</v>
      </c>
      <c r="I487">
        <f>IF(H487=0,0,ROUND(E487/H487,2))</f>
        <v>42.97</v>
      </c>
      <c r="J487" t="s">
        <v>39</v>
      </c>
      <c r="K487" t="s">
        <v>40</v>
      </c>
      <c r="L487">
        <v>1560142800</v>
      </c>
      <c r="M487">
        <v>1563685200</v>
      </c>
      <c r="N487" s="4">
        <f>((L487/60)/60/24)+DATE(1970,1,1)</f>
        <v>43626.208333333328</v>
      </c>
      <c r="O487" s="4">
        <f>((M487/60)/60/24)+DATE(1970,1,1)</f>
        <v>43667.208333333328</v>
      </c>
      <c r="P487" t="b">
        <v>0</v>
      </c>
      <c r="Q487" t="b">
        <v>0</v>
      </c>
      <c r="R487" t="s">
        <v>32</v>
      </c>
      <c r="S487" t="str">
        <f>LEFT(R487,FIND("/",R487)-1)</f>
        <v>theater</v>
      </c>
      <c r="T487" t="str">
        <f>RIGHT(R487,LEN(R487)-FIND("/",R487))</f>
        <v>plays</v>
      </c>
      <c r="U487" t="s">
        <v>2043</v>
      </c>
      <c r="V487" t="s">
        <v>2061</v>
      </c>
    </row>
    <row r="488" spans="1:22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>ROUND(E488/D488*100,0)</f>
        <v>14</v>
      </c>
      <c r="G488" s="10" t="s">
        <v>13</v>
      </c>
      <c r="H488">
        <v>21</v>
      </c>
      <c r="I488">
        <f>IF(H488=0,0,ROUND(E488/H488,2))</f>
        <v>33.43</v>
      </c>
      <c r="J488" t="s">
        <v>39</v>
      </c>
      <c r="K488" t="s">
        <v>40</v>
      </c>
      <c r="L488">
        <v>1520575200</v>
      </c>
      <c r="M488">
        <v>1521867600</v>
      </c>
      <c r="N488" s="4">
        <f>((L488/60)/60/24)+DATE(1970,1,1)</f>
        <v>43168.25</v>
      </c>
      <c r="O488" s="4">
        <f>((M488/60)/60/24)+DATE(1970,1,1)</f>
        <v>43183.208333333328</v>
      </c>
      <c r="P488" t="b">
        <v>0</v>
      </c>
      <c r="Q488" t="b">
        <v>1</v>
      </c>
      <c r="R488" t="s">
        <v>205</v>
      </c>
      <c r="S488" t="str">
        <f>LEFT(R488,FIND("/",R488)-1)</f>
        <v>publishing</v>
      </c>
      <c r="T488" t="str">
        <f>RIGHT(R488,LEN(R488)-FIND("/",R488))</f>
        <v>translations</v>
      </c>
      <c r="U488" t="s">
        <v>2041</v>
      </c>
      <c r="V488" t="s">
        <v>2067</v>
      </c>
    </row>
    <row r="489" spans="1:22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>ROUND(E489/D489*100,0)</f>
        <v>179</v>
      </c>
      <c r="G489" s="13" t="s">
        <v>19</v>
      </c>
      <c r="H489">
        <v>2346</v>
      </c>
      <c r="I489">
        <f>IF(H489=0,0,ROUND(E489/H489,2))</f>
        <v>83.98</v>
      </c>
      <c r="J489" t="s">
        <v>20</v>
      </c>
      <c r="K489" t="s">
        <v>21</v>
      </c>
      <c r="L489">
        <v>1492664400</v>
      </c>
      <c r="M489">
        <v>1495515600</v>
      </c>
      <c r="N489" s="4">
        <f>((L489/60)/60/24)+DATE(1970,1,1)</f>
        <v>42845.208333333328</v>
      </c>
      <c r="O489" s="4">
        <f>((M489/60)/60/24)+DATE(1970,1,1)</f>
        <v>42878.208333333328</v>
      </c>
      <c r="P489" t="b">
        <v>0</v>
      </c>
      <c r="Q489" t="b">
        <v>0</v>
      </c>
      <c r="R489" t="s">
        <v>32</v>
      </c>
      <c r="S489" t="str">
        <f>LEFT(R489,FIND("/",R489)-1)</f>
        <v>theater</v>
      </c>
      <c r="T489" t="str">
        <f>RIGHT(R489,LEN(R489)-FIND("/",R489))</f>
        <v>plays</v>
      </c>
      <c r="U489" t="s">
        <v>2043</v>
      </c>
      <c r="V489" t="s">
        <v>2061</v>
      </c>
    </row>
    <row r="490" spans="1:22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>ROUND(E490/D490*100,0)</f>
        <v>220</v>
      </c>
      <c r="G490" s="13" t="s">
        <v>19</v>
      </c>
      <c r="H490">
        <v>115</v>
      </c>
      <c r="I490">
        <f>IF(H490=0,0,ROUND(E490/H490,2))</f>
        <v>101.42</v>
      </c>
      <c r="J490" t="s">
        <v>20</v>
      </c>
      <c r="K490" t="s">
        <v>21</v>
      </c>
      <c r="L490">
        <v>1454479200</v>
      </c>
      <c r="M490">
        <v>1455948000</v>
      </c>
      <c r="N490" s="4">
        <f>((L490/60)/60/24)+DATE(1970,1,1)</f>
        <v>42403.25</v>
      </c>
      <c r="O490" s="4">
        <f>((M490/60)/60/24)+DATE(1970,1,1)</f>
        <v>42420.25</v>
      </c>
      <c r="P490" t="b">
        <v>0</v>
      </c>
      <c r="Q490" t="b">
        <v>0</v>
      </c>
      <c r="R490" t="s">
        <v>32</v>
      </c>
      <c r="S490" t="str">
        <f>LEFT(R490,FIND("/",R490)-1)</f>
        <v>theater</v>
      </c>
      <c r="T490" t="str">
        <f>RIGHT(R490,LEN(R490)-FIND("/",R490))</f>
        <v>plays</v>
      </c>
      <c r="U490" t="s">
        <v>2043</v>
      </c>
      <c r="V490" t="s">
        <v>2061</v>
      </c>
    </row>
    <row r="491" spans="1:22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>ROUND(E491/D491*100,0)</f>
        <v>102</v>
      </c>
      <c r="G491" s="13" t="s">
        <v>19</v>
      </c>
      <c r="H491">
        <v>85</v>
      </c>
      <c r="I491">
        <f>IF(H491=0,0,ROUND(E491/H491,2))</f>
        <v>109.87</v>
      </c>
      <c r="J491" t="s">
        <v>106</v>
      </c>
      <c r="K491" t="s">
        <v>107</v>
      </c>
      <c r="L491">
        <v>1281934800</v>
      </c>
      <c r="M491">
        <v>1282366800</v>
      </c>
      <c r="N491" s="4">
        <f>((L491/60)/60/24)+DATE(1970,1,1)</f>
        <v>40406.208333333336</v>
      </c>
      <c r="O491" s="4">
        <f>((M491/60)/60/24)+DATE(1970,1,1)</f>
        <v>40411.208333333336</v>
      </c>
      <c r="P491" t="b">
        <v>0</v>
      </c>
      <c r="Q491" t="b">
        <v>0</v>
      </c>
      <c r="R491" t="s">
        <v>64</v>
      </c>
      <c r="S491" t="str">
        <f>LEFT(R491,FIND("/",R491)-1)</f>
        <v>technology</v>
      </c>
      <c r="T491" t="str">
        <f>RIGHT(R491,LEN(R491)-FIND("/",R491))</f>
        <v>wearables</v>
      </c>
      <c r="U491" t="s">
        <v>2042</v>
      </c>
      <c r="V491" t="s">
        <v>2069</v>
      </c>
    </row>
    <row r="492" spans="1:22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>ROUND(E492/D492*100,0)</f>
        <v>192</v>
      </c>
      <c r="G492" s="13" t="s">
        <v>19</v>
      </c>
      <c r="H492">
        <v>144</v>
      </c>
      <c r="I492">
        <f>IF(H492=0,0,ROUND(E492/H492,2))</f>
        <v>31.92</v>
      </c>
      <c r="J492" t="s">
        <v>20</v>
      </c>
      <c r="K492" t="s">
        <v>21</v>
      </c>
      <c r="L492">
        <v>1573970400</v>
      </c>
      <c r="M492">
        <v>1574575200</v>
      </c>
      <c r="N492" s="4">
        <f>((L492/60)/60/24)+DATE(1970,1,1)</f>
        <v>43786.25</v>
      </c>
      <c r="O492" s="4">
        <f>((M492/60)/60/24)+DATE(1970,1,1)</f>
        <v>43793.25</v>
      </c>
      <c r="P492" t="b">
        <v>0</v>
      </c>
      <c r="Q492" t="b">
        <v>0</v>
      </c>
      <c r="R492" t="s">
        <v>1028</v>
      </c>
      <c r="S492" t="str">
        <f>LEFT(R492,FIND("/",R492)-1)</f>
        <v>journalism</v>
      </c>
      <c r="T492" t="str">
        <f>RIGHT(R492,LEN(R492)-FIND("/",R492))</f>
        <v>audio</v>
      </c>
      <c r="U492" t="s">
        <v>2038</v>
      </c>
      <c r="V492" t="s">
        <v>2049</v>
      </c>
    </row>
    <row r="493" spans="1:22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>ROUND(E493/D493*100,0)</f>
        <v>305</v>
      </c>
      <c r="G493" s="13" t="s">
        <v>19</v>
      </c>
      <c r="H493">
        <v>2443</v>
      </c>
      <c r="I493">
        <f>IF(H493=0,0,ROUND(E493/H493,2))</f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s="4">
        <f>((L493/60)/60/24)+DATE(1970,1,1)</f>
        <v>41456.208333333336</v>
      </c>
      <c r="O493" s="4">
        <f>((M493/60)/60/24)+DATE(1970,1,1)</f>
        <v>41482.208333333336</v>
      </c>
      <c r="P493" t="b">
        <v>0</v>
      </c>
      <c r="Q493" t="b">
        <v>1</v>
      </c>
      <c r="R493" t="s">
        <v>16</v>
      </c>
      <c r="S493" t="str">
        <f>LEFT(R493,FIND("/",R493)-1)</f>
        <v>food</v>
      </c>
      <c r="T493" t="str">
        <f>RIGHT(R493,LEN(R493)-FIND("/",R493))</f>
        <v>food trucks</v>
      </c>
      <c r="U493" t="s">
        <v>2036</v>
      </c>
      <c r="V493" t="s">
        <v>2054</v>
      </c>
    </row>
    <row r="494" spans="1:22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>ROUND(E494/D494*100,0)</f>
        <v>24</v>
      </c>
      <c r="G494" s="9" t="s">
        <v>73</v>
      </c>
      <c r="H494">
        <v>595</v>
      </c>
      <c r="I494">
        <f>IF(H494=0,0,ROUND(E494/H494,2))</f>
        <v>77.03</v>
      </c>
      <c r="J494" t="s">
        <v>20</v>
      </c>
      <c r="K494" t="s">
        <v>21</v>
      </c>
      <c r="L494">
        <v>1275886800</v>
      </c>
      <c r="M494">
        <v>1278910800</v>
      </c>
      <c r="N494" s="4">
        <f>((L494/60)/60/24)+DATE(1970,1,1)</f>
        <v>40336.208333333336</v>
      </c>
      <c r="O494" s="4">
        <f>((M494/60)/60/24)+DATE(1970,1,1)</f>
        <v>40371.208333333336</v>
      </c>
      <c r="P494" t="b">
        <v>1</v>
      </c>
      <c r="Q494" t="b">
        <v>1</v>
      </c>
      <c r="R494" t="s">
        <v>99</v>
      </c>
      <c r="S494" t="str">
        <f>LEFT(R494,FIND("/",R494)-1)</f>
        <v>film &amp; video</v>
      </c>
      <c r="T494" t="str">
        <f>RIGHT(R494,LEN(R494)-FIND("/",R494))</f>
        <v>shorts</v>
      </c>
      <c r="U494" t="s">
        <v>2035</v>
      </c>
      <c r="V494" t="s">
        <v>2065</v>
      </c>
    </row>
    <row r="495" spans="1:22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>ROUND(E495/D495*100,0)</f>
        <v>724</v>
      </c>
      <c r="G495" s="13" t="s">
        <v>19</v>
      </c>
      <c r="H495">
        <v>64</v>
      </c>
      <c r="I495">
        <f>IF(H495=0,0,ROUND(E495/H495,2))</f>
        <v>101.78</v>
      </c>
      <c r="J495" t="s">
        <v>20</v>
      </c>
      <c r="K495" t="s">
        <v>21</v>
      </c>
      <c r="L495">
        <v>1561784400</v>
      </c>
      <c r="M495">
        <v>1562907600</v>
      </c>
      <c r="N495" s="4">
        <f>((L495/60)/60/24)+DATE(1970,1,1)</f>
        <v>43645.208333333328</v>
      </c>
      <c r="O495" s="4">
        <f>((M495/60)/60/24)+DATE(1970,1,1)</f>
        <v>43658.208333333328</v>
      </c>
      <c r="P495" t="b">
        <v>0</v>
      </c>
      <c r="Q495" t="b">
        <v>0</v>
      </c>
      <c r="R495" t="s">
        <v>121</v>
      </c>
      <c r="S495" t="str">
        <f>LEFT(R495,FIND("/",R495)-1)</f>
        <v>photography</v>
      </c>
      <c r="T495" t="str">
        <f>RIGHT(R495,LEN(R495)-FIND("/",R495))</f>
        <v>photography books</v>
      </c>
      <c r="U495" t="s">
        <v>2040</v>
      </c>
      <c r="V495" t="s">
        <v>2060</v>
      </c>
    </row>
    <row r="496" spans="1:22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>ROUND(E496/D496*100,0)</f>
        <v>547</v>
      </c>
      <c r="G496" s="13" t="s">
        <v>19</v>
      </c>
      <c r="H496">
        <v>268</v>
      </c>
      <c r="I496">
        <f>IF(H496=0,0,ROUND(E496/H496,2))</f>
        <v>51.06</v>
      </c>
      <c r="J496" t="s">
        <v>20</v>
      </c>
      <c r="K496" t="s">
        <v>21</v>
      </c>
      <c r="L496">
        <v>1332392400</v>
      </c>
      <c r="M496">
        <v>1332478800</v>
      </c>
      <c r="N496" s="4">
        <f>((L496/60)/60/24)+DATE(1970,1,1)</f>
        <v>40990.208333333336</v>
      </c>
      <c r="O496" s="4">
        <f>((M496/60)/60/24)+DATE(1970,1,1)</f>
        <v>40991.208333333336</v>
      </c>
      <c r="P496" t="b">
        <v>0</v>
      </c>
      <c r="Q496" t="b">
        <v>0</v>
      </c>
      <c r="R496" t="s">
        <v>64</v>
      </c>
      <c r="S496" t="str">
        <f>LEFT(R496,FIND("/",R496)-1)</f>
        <v>technology</v>
      </c>
      <c r="T496" t="str">
        <f>RIGHT(R496,LEN(R496)-FIND("/",R496))</f>
        <v>wearables</v>
      </c>
      <c r="U496" t="s">
        <v>2042</v>
      </c>
      <c r="V496" t="s">
        <v>2069</v>
      </c>
    </row>
    <row r="497" spans="1:22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>ROUND(E497/D497*100,0)</f>
        <v>415</v>
      </c>
      <c r="G497" s="13" t="s">
        <v>19</v>
      </c>
      <c r="H497">
        <v>195</v>
      </c>
      <c r="I497">
        <f>IF(H497=0,0,ROUND(E497/H497,2))</f>
        <v>68.02</v>
      </c>
      <c r="J497" t="s">
        <v>35</v>
      </c>
      <c r="K497" t="s">
        <v>36</v>
      </c>
      <c r="L497">
        <v>1402376400</v>
      </c>
      <c r="M497">
        <v>1402722000</v>
      </c>
      <c r="N497" s="4">
        <f>((L497/60)/60/24)+DATE(1970,1,1)</f>
        <v>41800.208333333336</v>
      </c>
      <c r="O497" s="4">
        <f>((M497/60)/60/24)+DATE(1970,1,1)</f>
        <v>41804.208333333336</v>
      </c>
      <c r="P497" t="b">
        <v>0</v>
      </c>
      <c r="Q497" t="b">
        <v>0</v>
      </c>
      <c r="R497" t="s">
        <v>32</v>
      </c>
      <c r="S497" t="str">
        <f>LEFT(R497,FIND("/",R497)-1)</f>
        <v>theater</v>
      </c>
      <c r="T497" t="str">
        <f>RIGHT(R497,LEN(R497)-FIND("/",R497))</f>
        <v>plays</v>
      </c>
      <c r="U497" t="s">
        <v>2043</v>
      </c>
      <c r="V497" t="s">
        <v>2061</v>
      </c>
    </row>
    <row r="498" spans="1:22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>ROUND(E498/D498*100,0)</f>
        <v>1</v>
      </c>
      <c r="G498" s="10" t="s">
        <v>13</v>
      </c>
      <c r="H498">
        <v>54</v>
      </c>
      <c r="I498">
        <f>IF(H498=0,0,ROUND(E498/H498,2))</f>
        <v>30.87</v>
      </c>
      <c r="J498" t="s">
        <v>20</v>
      </c>
      <c r="K498" t="s">
        <v>21</v>
      </c>
      <c r="L498">
        <v>1495342800</v>
      </c>
      <c r="M498">
        <v>1496811600</v>
      </c>
      <c r="N498" s="4">
        <f>((L498/60)/60/24)+DATE(1970,1,1)</f>
        <v>42876.208333333328</v>
      </c>
      <c r="O498" s="4">
        <f>((M498/60)/60/24)+DATE(1970,1,1)</f>
        <v>42893.208333333328</v>
      </c>
      <c r="P498" t="b">
        <v>0</v>
      </c>
      <c r="Q498" t="b">
        <v>0</v>
      </c>
      <c r="R498" t="s">
        <v>70</v>
      </c>
      <c r="S498" t="str">
        <f>LEFT(R498,FIND("/",R498)-1)</f>
        <v>film &amp; video</v>
      </c>
      <c r="T498" t="str">
        <f>RIGHT(R498,LEN(R498)-FIND("/",R498))</f>
        <v>animation</v>
      </c>
      <c r="U498" t="s">
        <v>2035</v>
      </c>
      <c r="V498" t="s">
        <v>2048</v>
      </c>
    </row>
    <row r="499" spans="1:22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>ROUND(E499/D499*100,0)</f>
        <v>34</v>
      </c>
      <c r="G499" s="10" t="s">
        <v>13</v>
      </c>
      <c r="H499">
        <v>120</v>
      </c>
      <c r="I499">
        <f>IF(H499=0,0,ROUND(E499/H499,2))</f>
        <v>27.91</v>
      </c>
      <c r="J499" t="s">
        <v>20</v>
      </c>
      <c r="K499" t="s">
        <v>21</v>
      </c>
      <c r="L499">
        <v>1482213600</v>
      </c>
      <c r="M499">
        <v>1482213600</v>
      </c>
      <c r="N499" s="4">
        <f>((L499/60)/60/24)+DATE(1970,1,1)</f>
        <v>42724.25</v>
      </c>
      <c r="O499" s="4">
        <f>((M499/60)/60/24)+DATE(1970,1,1)</f>
        <v>42724.25</v>
      </c>
      <c r="P499" t="b">
        <v>0</v>
      </c>
      <c r="Q499" t="b">
        <v>1</v>
      </c>
      <c r="R499" t="s">
        <v>64</v>
      </c>
      <c r="S499" t="str">
        <f>LEFT(R499,FIND("/",R499)-1)</f>
        <v>technology</v>
      </c>
      <c r="T499" t="str">
        <f>RIGHT(R499,LEN(R499)-FIND("/",R499))</f>
        <v>wearables</v>
      </c>
      <c r="U499" t="s">
        <v>2042</v>
      </c>
      <c r="V499" t="s">
        <v>2069</v>
      </c>
    </row>
    <row r="500" spans="1:22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>ROUND(E500/D500*100,0)</f>
        <v>24</v>
      </c>
      <c r="G500" s="10" t="s">
        <v>13</v>
      </c>
      <c r="H500">
        <v>579</v>
      </c>
      <c r="I500">
        <f>IF(H500=0,0,ROUND(E500/H500,2))</f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s="4">
        <f>((L500/60)/60/24)+DATE(1970,1,1)</f>
        <v>42005.25</v>
      </c>
      <c r="O500" s="4">
        <f>((M500/60)/60/24)+DATE(1970,1,1)</f>
        <v>42007.25</v>
      </c>
      <c r="P500" t="b">
        <v>0</v>
      </c>
      <c r="Q500" t="b">
        <v>0</v>
      </c>
      <c r="R500" t="s">
        <v>27</v>
      </c>
      <c r="S500" t="str">
        <f>LEFT(R500,FIND("/",R500)-1)</f>
        <v>technology</v>
      </c>
      <c r="T500" t="str">
        <f>RIGHT(R500,LEN(R500)-FIND("/",R500))</f>
        <v>web</v>
      </c>
      <c r="U500" t="s">
        <v>2042</v>
      </c>
      <c r="V500" t="s">
        <v>2070</v>
      </c>
    </row>
    <row r="501" spans="1:22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>ROUND(E501/D501*100,0)</f>
        <v>48</v>
      </c>
      <c r="G501" s="10" t="s">
        <v>13</v>
      </c>
      <c r="H501">
        <v>2072</v>
      </c>
      <c r="I501">
        <f>IF(H501=0,0,ROUND(E501/H501,2))</f>
        <v>38</v>
      </c>
      <c r="J501" t="s">
        <v>20</v>
      </c>
      <c r="K501" t="s">
        <v>21</v>
      </c>
      <c r="L501">
        <v>1458018000</v>
      </c>
      <c r="M501">
        <v>1458450000</v>
      </c>
      <c r="N501" s="4">
        <f>((L501/60)/60/24)+DATE(1970,1,1)</f>
        <v>42444.208333333328</v>
      </c>
      <c r="O501" s="4">
        <f>((M501/60)/60/24)+DATE(1970,1,1)</f>
        <v>42449.208333333328</v>
      </c>
      <c r="P501" t="b">
        <v>0</v>
      </c>
      <c r="Q501" t="b">
        <v>1</v>
      </c>
      <c r="R501" t="s">
        <v>41</v>
      </c>
      <c r="S501" t="str">
        <f>LEFT(R501,FIND("/",R501)-1)</f>
        <v>film &amp; video</v>
      </c>
      <c r="T501" t="str">
        <f>RIGHT(R501,LEN(R501)-FIND("/",R501))</f>
        <v>documentary</v>
      </c>
      <c r="U501" t="s">
        <v>2035</v>
      </c>
      <c r="V501" t="s">
        <v>2050</v>
      </c>
    </row>
    <row r="502" spans="1:22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>ROUND(E502/D502*100,0)</f>
        <v>0</v>
      </c>
      <c r="G502" s="10" t="s">
        <v>13</v>
      </c>
      <c r="H502">
        <v>0</v>
      </c>
      <c r="I502">
        <f>IF(H502=0,0,ROUND(E502/H502,2))</f>
        <v>0</v>
      </c>
      <c r="J502" t="s">
        <v>20</v>
      </c>
      <c r="K502" t="s">
        <v>21</v>
      </c>
      <c r="L502">
        <v>1367384400</v>
      </c>
      <c r="M502">
        <v>1369803600</v>
      </c>
      <c r="N502" s="4">
        <f>((L502/60)/60/24)+DATE(1970,1,1)</f>
        <v>41395.208333333336</v>
      </c>
      <c r="O502" s="4">
        <f>((M502/60)/60/24)+DATE(1970,1,1)</f>
        <v>41423.208333333336</v>
      </c>
      <c r="P502" t="b">
        <v>0</v>
      </c>
      <c r="Q502" t="b">
        <v>1</v>
      </c>
      <c r="R502" t="s">
        <v>32</v>
      </c>
      <c r="S502" t="str">
        <f>LEFT(R502,FIND("/",R502)-1)</f>
        <v>theater</v>
      </c>
      <c r="T502" t="str">
        <f>RIGHT(R502,LEN(R502)-FIND("/",R502))</f>
        <v>plays</v>
      </c>
      <c r="U502" t="s">
        <v>2043</v>
      </c>
      <c r="V502" t="s">
        <v>2061</v>
      </c>
    </row>
    <row r="503" spans="1:22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>ROUND(E503/D503*100,0)</f>
        <v>70</v>
      </c>
      <c r="G503" s="10" t="s">
        <v>13</v>
      </c>
      <c r="H503">
        <v>1796</v>
      </c>
      <c r="I503">
        <f>IF(H503=0,0,ROUND(E503/H503,2))</f>
        <v>59.99</v>
      </c>
      <c r="J503" t="s">
        <v>20</v>
      </c>
      <c r="K503" t="s">
        <v>21</v>
      </c>
      <c r="L503">
        <v>1363064400</v>
      </c>
      <c r="M503">
        <v>1363237200</v>
      </c>
      <c r="N503" s="4">
        <f>((L503/60)/60/24)+DATE(1970,1,1)</f>
        <v>41345.208333333336</v>
      </c>
      <c r="O503" s="4">
        <f>((M503/60)/60/24)+DATE(1970,1,1)</f>
        <v>41347.208333333336</v>
      </c>
      <c r="P503" t="b">
        <v>0</v>
      </c>
      <c r="Q503" t="b">
        <v>0</v>
      </c>
      <c r="R503" t="s">
        <v>41</v>
      </c>
      <c r="S503" t="str">
        <f>LEFT(R503,FIND("/",R503)-1)</f>
        <v>film &amp; video</v>
      </c>
      <c r="T503" t="str">
        <f>RIGHT(R503,LEN(R503)-FIND("/",R503))</f>
        <v>documentary</v>
      </c>
      <c r="U503" t="s">
        <v>2035</v>
      </c>
      <c r="V503" t="s">
        <v>2050</v>
      </c>
    </row>
    <row r="504" spans="1:22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>ROUND(E504/D504*100,0)</f>
        <v>530</v>
      </c>
      <c r="G504" s="13" t="s">
        <v>19</v>
      </c>
      <c r="H504">
        <v>186</v>
      </c>
      <c r="I504">
        <f>IF(H504=0,0,ROUND(E504/H504,2))</f>
        <v>37.04</v>
      </c>
      <c r="J504" t="s">
        <v>25</v>
      </c>
      <c r="K504" t="s">
        <v>26</v>
      </c>
      <c r="L504">
        <v>1343365200</v>
      </c>
      <c r="M504">
        <v>1345870800</v>
      </c>
      <c r="N504" s="4">
        <f>((L504/60)/60/24)+DATE(1970,1,1)</f>
        <v>41117.208333333336</v>
      </c>
      <c r="O504" s="4">
        <f>((M504/60)/60/24)+DATE(1970,1,1)</f>
        <v>41146.208333333336</v>
      </c>
      <c r="P504" t="b">
        <v>0</v>
      </c>
      <c r="Q504" t="b">
        <v>1</v>
      </c>
      <c r="R504" t="s">
        <v>88</v>
      </c>
      <c r="S504" t="str">
        <f>LEFT(R504,FIND("/",R504)-1)</f>
        <v>games</v>
      </c>
      <c r="T504" t="str">
        <f>RIGHT(R504,LEN(R504)-FIND("/",R504))</f>
        <v>video games</v>
      </c>
      <c r="U504" t="s">
        <v>2037</v>
      </c>
      <c r="V504" t="s">
        <v>2068</v>
      </c>
    </row>
    <row r="505" spans="1:22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>ROUND(E505/D505*100,0)</f>
        <v>180</v>
      </c>
      <c r="G505" s="13" t="s">
        <v>19</v>
      </c>
      <c r="H505">
        <v>460</v>
      </c>
      <c r="I505">
        <f>IF(H505=0,0,ROUND(E505/H505,2))</f>
        <v>99.96</v>
      </c>
      <c r="J505" t="s">
        <v>20</v>
      </c>
      <c r="K505" t="s">
        <v>21</v>
      </c>
      <c r="L505">
        <v>1435726800</v>
      </c>
      <c r="M505">
        <v>1437454800</v>
      </c>
      <c r="N505" s="4">
        <f>((L505/60)/60/24)+DATE(1970,1,1)</f>
        <v>42186.208333333328</v>
      </c>
      <c r="O505" s="4">
        <f>((M505/60)/60/24)+DATE(1970,1,1)</f>
        <v>42206.208333333328</v>
      </c>
      <c r="P505" t="b">
        <v>0</v>
      </c>
      <c r="Q505" t="b">
        <v>0</v>
      </c>
      <c r="R505" t="s">
        <v>52</v>
      </c>
      <c r="S505" t="str">
        <f>LEFT(R505,FIND("/",R505)-1)</f>
        <v>film &amp; video</v>
      </c>
      <c r="T505" t="str">
        <f>RIGHT(R505,LEN(R505)-FIND("/",R505))</f>
        <v>drama</v>
      </c>
      <c r="U505" t="s">
        <v>2035</v>
      </c>
      <c r="V505" t="s">
        <v>2051</v>
      </c>
    </row>
    <row r="506" spans="1:22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>ROUND(E506/D506*100,0)</f>
        <v>92</v>
      </c>
      <c r="G506" s="10" t="s">
        <v>13</v>
      </c>
      <c r="H506">
        <v>62</v>
      </c>
      <c r="I506">
        <f>IF(H506=0,0,ROUND(E506/H506,2))</f>
        <v>111.68</v>
      </c>
      <c r="J506" t="s">
        <v>106</v>
      </c>
      <c r="K506" t="s">
        <v>107</v>
      </c>
      <c r="L506">
        <v>1431925200</v>
      </c>
      <c r="M506">
        <v>1432011600</v>
      </c>
      <c r="N506" s="4">
        <f>((L506/60)/60/24)+DATE(1970,1,1)</f>
        <v>42142.208333333328</v>
      </c>
      <c r="O506" s="4">
        <f>((M506/60)/60/24)+DATE(1970,1,1)</f>
        <v>42143.208333333328</v>
      </c>
      <c r="P506" t="b">
        <v>0</v>
      </c>
      <c r="Q506" t="b">
        <v>0</v>
      </c>
      <c r="R506" t="s">
        <v>22</v>
      </c>
      <c r="S506" t="str">
        <f>LEFT(R506,FIND("/",R506)-1)</f>
        <v>music</v>
      </c>
      <c r="T506" t="str">
        <f>RIGHT(R506,LEN(R506)-FIND("/",R506))</f>
        <v>rock</v>
      </c>
      <c r="U506" t="s">
        <v>2039</v>
      </c>
      <c r="V506" t="s">
        <v>2063</v>
      </c>
    </row>
    <row r="507" spans="1:22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>ROUND(E507/D507*100,0)</f>
        <v>14</v>
      </c>
      <c r="G507" s="10" t="s">
        <v>13</v>
      </c>
      <c r="H507">
        <v>347</v>
      </c>
      <c r="I507">
        <f>IF(H507=0,0,ROUND(E507/H507,2))</f>
        <v>36.01</v>
      </c>
      <c r="J507" t="s">
        <v>20</v>
      </c>
      <c r="K507" t="s">
        <v>21</v>
      </c>
      <c r="L507">
        <v>1362722400</v>
      </c>
      <c r="M507">
        <v>1366347600</v>
      </c>
      <c r="N507" s="4">
        <f>((L507/60)/60/24)+DATE(1970,1,1)</f>
        <v>41341.25</v>
      </c>
      <c r="O507" s="4">
        <f>((M507/60)/60/24)+DATE(1970,1,1)</f>
        <v>41383.208333333336</v>
      </c>
      <c r="P507" t="b">
        <v>0</v>
      </c>
      <c r="Q507" t="b">
        <v>1</v>
      </c>
      <c r="R507" t="s">
        <v>132</v>
      </c>
      <c r="S507" t="str">
        <f>LEFT(R507,FIND("/",R507)-1)</f>
        <v>publishing</v>
      </c>
      <c r="T507" t="str">
        <f>RIGHT(R507,LEN(R507)-FIND("/",R507))</f>
        <v>radio &amp; podcasts</v>
      </c>
      <c r="U507" t="s">
        <v>2041</v>
      </c>
      <c r="V507" t="s">
        <v>2062</v>
      </c>
    </row>
    <row r="508" spans="1:22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>ROUND(E508/D508*100,0)</f>
        <v>927</v>
      </c>
      <c r="G508" s="13" t="s">
        <v>19</v>
      </c>
      <c r="H508">
        <v>2528</v>
      </c>
      <c r="I508">
        <f>IF(H508=0,0,ROUND(E508/H508,2))</f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s="4">
        <f>((L508/60)/60/24)+DATE(1970,1,1)</f>
        <v>43062.25</v>
      </c>
      <c r="O508" s="4">
        <f>((M508/60)/60/24)+DATE(1970,1,1)</f>
        <v>43079.25</v>
      </c>
      <c r="P508" t="b">
        <v>0</v>
      </c>
      <c r="Q508" t="b">
        <v>1</v>
      </c>
      <c r="R508" t="s">
        <v>32</v>
      </c>
      <c r="S508" t="str">
        <f>LEFT(R508,FIND("/",R508)-1)</f>
        <v>theater</v>
      </c>
      <c r="T508" t="str">
        <f>RIGHT(R508,LEN(R508)-FIND("/",R508))</f>
        <v>plays</v>
      </c>
      <c r="U508" t="s">
        <v>2043</v>
      </c>
      <c r="V508" t="s">
        <v>2061</v>
      </c>
    </row>
    <row r="509" spans="1:22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>ROUND(E509/D509*100,0)</f>
        <v>40</v>
      </c>
      <c r="G509" s="10" t="s">
        <v>13</v>
      </c>
      <c r="H509">
        <v>19</v>
      </c>
      <c r="I509">
        <f>IF(H509=0,0,ROUND(E509/H509,2))</f>
        <v>44.05</v>
      </c>
      <c r="J509" t="s">
        <v>20</v>
      </c>
      <c r="K509" t="s">
        <v>21</v>
      </c>
      <c r="L509">
        <v>1365483600</v>
      </c>
      <c r="M509">
        <v>1369717200</v>
      </c>
      <c r="N509" s="4">
        <f>((L509/60)/60/24)+DATE(1970,1,1)</f>
        <v>41373.208333333336</v>
      </c>
      <c r="O509" s="4">
        <f>((M509/60)/60/24)+DATE(1970,1,1)</f>
        <v>41422.208333333336</v>
      </c>
      <c r="P509" t="b">
        <v>0</v>
      </c>
      <c r="Q509" t="b">
        <v>1</v>
      </c>
      <c r="R509" t="s">
        <v>27</v>
      </c>
      <c r="S509" t="str">
        <f>LEFT(R509,FIND("/",R509)-1)</f>
        <v>technology</v>
      </c>
      <c r="T509" t="str">
        <f>RIGHT(R509,LEN(R509)-FIND("/",R509))</f>
        <v>web</v>
      </c>
      <c r="U509" t="s">
        <v>2042</v>
      </c>
      <c r="V509" t="s">
        <v>2070</v>
      </c>
    </row>
    <row r="510" spans="1:22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>ROUND(E510/D510*100,0)</f>
        <v>112</v>
      </c>
      <c r="G510" s="13" t="s">
        <v>19</v>
      </c>
      <c r="H510">
        <v>3657</v>
      </c>
      <c r="I510">
        <f>IF(H510=0,0,ROUND(E510/H510,2))</f>
        <v>53</v>
      </c>
      <c r="J510" t="s">
        <v>20</v>
      </c>
      <c r="K510" t="s">
        <v>21</v>
      </c>
      <c r="L510">
        <v>1532840400</v>
      </c>
      <c r="M510">
        <v>1534654800</v>
      </c>
      <c r="N510" s="4">
        <f>((L510/60)/60/24)+DATE(1970,1,1)</f>
        <v>43310.208333333328</v>
      </c>
      <c r="O510" s="4">
        <f>((M510/60)/60/24)+DATE(1970,1,1)</f>
        <v>43331.208333333328</v>
      </c>
      <c r="P510" t="b">
        <v>0</v>
      </c>
      <c r="Q510" t="b">
        <v>0</v>
      </c>
      <c r="R510" t="s">
        <v>32</v>
      </c>
      <c r="S510" t="str">
        <f>LEFT(R510,FIND("/",R510)-1)</f>
        <v>theater</v>
      </c>
      <c r="T510" t="str">
        <f>RIGHT(R510,LEN(R510)-FIND("/",R510))</f>
        <v>plays</v>
      </c>
      <c r="U510" t="s">
        <v>2043</v>
      </c>
      <c r="V510" t="s">
        <v>2061</v>
      </c>
    </row>
    <row r="511" spans="1:22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>ROUND(E511/D511*100,0)</f>
        <v>71</v>
      </c>
      <c r="G511" s="10" t="s">
        <v>13</v>
      </c>
      <c r="H511">
        <v>1258</v>
      </c>
      <c r="I511">
        <f>IF(H511=0,0,ROUND(E511/H511,2))</f>
        <v>95</v>
      </c>
      <c r="J511" t="s">
        <v>20</v>
      </c>
      <c r="K511" t="s">
        <v>21</v>
      </c>
      <c r="L511">
        <v>1336194000</v>
      </c>
      <c r="M511">
        <v>1337058000</v>
      </c>
      <c r="N511" s="4">
        <f>((L511/60)/60/24)+DATE(1970,1,1)</f>
        <v>41034.208333333336</v>
      </c>
      <c r="O511" s="4">
        <f>((M511/60)/60/24)+DATE(1970,1,1)</f>
        <v>41044.208333333336</v>
      </c>
      <c r="P511" t="b">
        <v>0</v>
      </c>
      <c r="Q511" t="b">
        <v>0</v>
      </c>
      <c r="R511" t="s">
        <v>32</v>
      </c>
      <c r="S511" t="str">
        <f>LEFT(R511,FIND("/",R511)-1)</f>
        <v>theater</v>
      </c>
      <c r="T511" t="str">
        <f>RIGHT(R511,LEN(R511)-FIND("/",R511))</f>
        <v>plays</v>
      </c>
      <c r="U511" t="s">
        <v>2043</v>
      </c>
      <c r="V511" t="s">
        <v>2061</v>
      </c>
    </row>
    <row r="512" spans="1:22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>ROUND(E512/D512*100,0)</f>
        <v>119</v>
      </c>
      <c r="G512" s="13" t="s">
        <v>19</v>
      </c>
      <c r="H512">
        <v>131</v>
      </c>
      <c r="I512">
        <f>IF(H512=0,0,ROUND(E512/H512,2))</f>
        <v>70.91</v>
      </c>
      <c r="J512" t="s">
        <v>25</v>
      </c>
      <c r="K512" t="s">
        <v>26</v>
      </c>
      <c r="L512">
        <v>1527742800</v>
      </c>
      <c r="M512">
        <v>1529816400</v>
      </c>
      <c r="N512" s="4">
        <f>((L512/60)/60/24)+DATE(1970,1,1)</f>
        <v>43251.208333333328</v>
      </c>
      <c r="O512" s="4">
        <f>((M512/60)/60/24)+DATE(1970,1,1)</f>
        <v>43275.208333333328</v>
      </c>
      <c r="P512" t="b">
        <v>0</v>
      </c>
      <c r="Q512" t="b">
        <v>0</v>
      </c>
      <c r="R512" t="s">
        <v>52</v>
      </c>
      <c r="S512" t="str">
        <f>LEFT(R512,FIND("/",R512)-1)</f>
        <v>film &amp; video</v>
      </c>
      <c r="T512" t="str">
        <f>RIGHT(R512,LEN(R512)-FIND("/",R512))</f>
        <v>drama</v>
      </c>
      <c r="U512" t="s">
        <v>2035</v>
      </c>
      <c r="V512" t="s">
        <v>2051</v>
      </c>
    </row>
    <row r="513" spans="1:22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>ROUND(E513/D513*100,0)</f>
        <v>24</v>
      </c>
      <c r="G513" s="10" t="s">
        <v>13</v>
      </c>
      <c r="H513">
        <v>362</v>
      </c>
      <c r="I513">
        <f>IF(H513=0,0,ROUND(E513/H513,2))</f>
        <v>98.06</v>
      </c>
      <c r="J513" t="s">
        <v>20</v>
      </c>
      <c r="K513" t="s">
        <v>21</v>
      </c>
      <c r="L513">
        <v>1564030800</v>
      </c>
      <c r="M513">
        <v>1564894800</v>
      </c>
      <c r="N513" s="4">
        <f>((L513/60)/60/24)+DATE(1970,1,1)</f>
        <v>43671.208333333328</v>
      </c>
      <c r="O513" s="4">
        <f>((M513/60)/60/24)+DATE(1970,1,1)</f>
        <v>43681.208333333328</v>
      </c>
      <c r="P513" t="b">
        <v>0</v>
      </c>
      <c r="Q513" t="b">
        <v>0</v>
      </c>
      <c r="R513" t="s">
        <v>32</v>
      </c>
      <c r="S513" t="str">
        <f>LEFT(R513,FIND("/",R513)-1)</f>
        <v>theater</v>
      </c>
      <c r="T513" t="str">
        <f>RIGHT(R513,LEN(R513)-FIND("/",R513))</f>
        <v>plays</v>
      </c>
      <c r="U513" t="s">
        <v>2043</v>
      </c>
      <c r="V513" t="s">
        <v>2061</v>
      </c>
    </row>
    <row r="514" spans="1:22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>ROUND(E514/D514*100,0)</f>
        <v>139</v>
      </c>
      <c r="G514" s="13" t="s">
        <v>19</v>
      </c>
      <c r="H514">
        <v>239</v>
      </c>
      <c r="I514">
        <f>IF(H514=0,0,ROUND(E514/H514,2))</f>
        <v>53.05</v>
      </c>
      <c r="J514" t="s">
        <v>20</v>
      </c>
      <c r="K514" t="s">
        <v>21</v>
      </c>
      <c r="L514">
        <v>1404536400</v>
      </c>
      <c r="M514">
        <v>1404622800</v>
      </c>
      <c r="N514" s="4">
        <f>((L514/60)/60/24)+DATE(1970,1,1)</f>
        <v>41825.208333333336</v>
      </c>
      <c r="O514" s="4">
        <f>((M514/60)/60/24)+DATE(1970,1,1)</f>
        <v>41826.208333333336</v>
      </c>
      <c r="P514" t="b">
        <v>0</v>
      </c>
      <c r="Q514" t="b">
        <v>1</v>
      </c>
      <c r="R514" t="s">
        <v>88</v>
      </c>
      <c r="S514" t="str">
        <f>LEFT(R514,FIND("/",R514)-1)</f>
        <v>games</v>
      </c>
      <c r="T514" t="str">
        <f>RIGHT(R514,LEN(R514)-FIND("/",R514))</f>
        <v>video games</v>
      </c>
      <c r="U514" t="s">
        <v>2037</v>
      </c>
      <c r="V514" t="s">
        <v>2068</v>
      </c>
    </row>
    <row r="515" spans="1:22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>ROUND(E515/D515*100,0)</f>
        <v>39</v>
      </c>
      <c r="G515" s="9" t="s">
        <v>73</v>
      </c>
      <c r="H515">
        <v>35</v>
      </c>
      <c r="I515">
        <f>IF(H515=0,0,ROUND(E515/H515,2))</f>
        <v>93.14</v>
      </c>
      <c r="J515" t="s">
        <v>20</v>
      </c>
      <c r="K515" t="s">
        <v>21</v>
      </c>
      <c r="L515">
        <v>1284008400</v>
      </c>
      <c r="M515">
        <v>1284181200</v>
      </c>
      <c r="N515" s="4">
        <f>((L515/60)/60/24)+DATE(1970,1,1)</f>
        <v>40430.208333333336</v>
      </c>
      <c r="O515" s="4">
        <f>((M515/60)/60/24)+DATE(1970,1,1)</f>
        <v>40432.208333333336</v>
      </c>
      <c r="P515" t="b">
        <v>0</v>
      </c>
      <c r="Q515" t="b">
        <v>0</v>
      </c>
      <c r="R515" t="s">
        <v>268</v>
      </c>
      <c r="S515" t="str">
        <f>LEFT(R515,FIND("/",R515)-1)</f>
        <v>film &amp; video</v>
      </c>
      <c r="T515" t="str">
        <f>RIGHT(R515,LEN(R515)-FIND("/",R515))</f>
        <v>television</v>
      </c>
      <c r="U515" t="s">
        <v>2035</v>
      </c>
      <c r="V515" t="s">
        <v>2066</v>
      </c>
    </row>
    <row r="516" spans="1:22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>ROUND(E516/D516*100,0)</f>
        <v>22</v>
      </c>
      <c r="G516" s="9" t="s">
        <v>73</v>
      </c>
      <c r="H516">
        <v>528</v>
      </c>
      <c r="I516">
        <f>IF(H516=0,0,ROUND(E516/H516,2))</f>
        <v>58.95</v>
      </c>
      <c r="J516" t="s">
        <v>97</v>
      </c>
      <c r="K516" t="s">
        <v>98</v>
      </c>
      <c r="L516">
        <v>1386309600</v>
      </c>
      <c r="M516">
        <v>1386741600</v>
      </c>
      <c r="N516" s="4">
        <f>((L516/60)/60/24)+DATE(1970,1,1)</f>
        <v>41614.25</v>
      </c>
      <c r="O516" s="4">
        <f>((M516/60)/60/24)+DATE(1970,1,1)</f>
        <v>41619.25</v>
      </c>
      <c r="P516" t="b">
        <v>0</v>
      </c>
      <c r="Q516" t="b">
        <v>1</v>
      </c>
      <c r="R516" t="s">
        <v>22</v>
      </c>
      <c r="S516" t="str">
        <f>LEFT(R516,FIND("/",R516)-1)</f>
        <v>music</v>
      </c>
      <c r="T516" t="str">
        <f>RIGHT(R516,LEN(R516)-FIND("/",R516))</f>
        <v>rock</v>
      </c>
      <c r="U516" t="s">
        <v>2039</v>
      </c>
      <c r="V516" t="s">
        <v>2063</v>
      </c>
    </row>
    <row r="517" spans="1:22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>ROUND(E517/D517*100,0)</f>
        <v>56</v>
      </c>
      <c r="G517" s="10" t="s">
        <v>13</v>
      </c>
      <c r="H517">
        <v>133</v>
      </c>
      <c r="I517">
        <f>IF(H517=0,0,ROUND(E517/H517,2))</f>
        <v>36.07</v>
      </c>
      <c r="J517" t="s">
        <v>14</v>
      </c>
      <c r="K517" t="s">
        <v>15</v>
      </c>
      <c r="L517">
        <v>1324620000</v>
      </c>
      <c r="M517">
        <v>1324792800</v>
      </c>
      <c r="N517" s="4">
        <f>((L517/60)/60/24)+DATE(1970,1,1)</f>
        <v>40900.25</v>
      </c>
      <c r="O517" s="4">
        <f>((M517/60)/60/24)+DATE(1970,1,1)</f>
        <v>40902.25</v>
      </c>
      <c r="P517" t="b">
        <v>0</v>
      </c>
      <c r="Q517" t="b">
        <v>1</v>
      </c>
      <c r="R517" t="s">
        <v>32</v>
      </c>
      <c r="S517" t="str">
        <f>LEFT(R517,FIND("/",R517)-1)</f>
        <v>theater</v>
      </c>
      <c r="T517" t="str">
        <f>RIGHT(R517,LEN(R517)-FIND("/",R517))</f>
        <v>plays</v>
      </c>
      <c r="U517" t="s">
        <v>2043</v>
      </c>
      <c r="V517" t="s">
        <v>2061</v>
      </c>
    </row>
    <row r="518" spans="1:22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>ROUND(E518/D518*100,0)</f>
        <v>43</v>
      </c>
      <c r="G518" s="10" t="s">
        <v>13</v>
      </c>
      <c r="H518">
        <v>846</v>
      </c>
      <c r="I518">
        <f>IF(H518=0,0,ROUND(E518/H518,2))</f>
        <v>63.03</v>
      </c>
      <c r="J518" t="s">
        <v>20</v>
      </c>
      <c r="K518" t="s">
        <v>21</v>
      </c>
      <c r="L518">
        <v>1281070800</v>
      </c>
      <c r="M518">
        <v>1284354000</v>
      </c>
      <c r="N518" s="4">
        <f>((L518/60)/60/24)+DATE(1970,1,1)</f>
        <v>40396.208333333336</v>
      </c>
      <c r="O518" s="4">
        <f>((M518/60)/60/24)+DATE(1970,1,1)</f>
        <v>40434.208333333336</v>
      </c>
      <c r="P518" t="b">
        <v>0</v>
      </c>
      <c r="Q518" t="b">
        <v>0</v>
      </c>
      <c r="R518" t="s">
        <v>67</v>
      </c>
      <c r="S518" t="str">
        <f>LEFT(R518,FIND("/",R518)-1)</f>
        <v>publishing</v>
      </c>
      <c r="T518" t="str">
        <f>RIGHT(R518,LEN(R518)-FIND("/",R518))</f>
        <v>nonfiction</v>
      </c>
      <c r="U518" t="s">
        <v>2041</v>
      </c>
      <c r="V518" t="s">
        <v>2059</v>
      </c>
    </row>
    <row r="519" spans="1:22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>ROUND(E519/D519*100,0)</f>
        <v>112</v>
      </c>
      <c r="G519" s="13" t="s">
        <v>19</v>
      </c>
      <c r="H519">
        <v>78</v>
      </c>
      <c r="I519">
        <f>IF(H519=0,0,ROUND(E519/H519,2))</f>
        <v>84.72</v>
      </c>
      <c r="J519" t="s">
        <v>20</v>
      </c>
      <c r="K519" t="s">
        <v>21</v>
      </c>
      <c r="L519">
        <v>1493960400</v>
      </c>
      <c r="M519">
        <v>1494392400</v>
      </c>
      <c r="N519" s="4">
        <f>((L519/60)/60/24)+DATE(1970,1,1)</f>
        <v>42860.208333333328</v>
      </c>
      <c r="O519" s="4">
        <f>((M519/60)/60/24)+DATE(1970,1,1)</f>
        <v>42865.208333333328</v>
      </c>
      <c r="P519" t="b">
        <v>0</v>
      </c>
      <c r="Q519" t="b">
        <v>0</v>
      </c>
      <c r="R519" t="s">
        <v>16</v>
      </c>
      <c r="S519" t="str">
        <f>LEFT(R519,FIND("/",R519)-1)</f>
        <v>food</v>
      </c>
      <c r="T519" t="str">
        <f>RIGHT(R519,LEN(R519)-FIND("/",R519))</f>
        <v>food trucks</v>
      </c>
      <c r="U519" t="s">
        <v>2036</v>
      </c>
      <c r="V519" t="s">
        <v>2054</v>
      </c>
    </row>
    <row r="520" spans="1:22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>ROUND(E520/D520*100,0)</f>
        <v>7</v>
      </c>
      <c r="G520" s="10" t="s">
        <v>13</v>
      </c>
      <c r="H520">
        <v>10</v>
      </c>
      <c r="I520">
        <f>IF(H520=0,0,ROUND(E520/H520,2))</f>
        <v>62.2</v>
      </c>
      <c r="J520" t="s">
        <v>20</v>
      </c>
      <c r="K520" t="s">
        <v>21</v>
      </c>
      <c r="L520">
        <v>1519365600</v>
      </c>
      <c r="M520">
        <v>1519538400</v>
      </c>
      <c r="N520" s="4">
        <f>((L520/60)/60/24)+DATE(1970,1,1)</f>
        <v>43154.25</v>
      </c>
      <c r="O520" s="4">
        <f>((M520/60)/60/24)+DATE(1970,1,1)</f>
        <v>43156.25</v>
      </c>
      <c r="P520" t="b">
        <v>0</v>
      </c>
      <c r="Q520" t="b">
        <v>1</v>
      </c>
      <c r="R520" t="s">
        <v>70</v>
      </c>
      <c r="S520" t="str">
        <f>LEFT(R520,FIND("/",R520)-1)</f>
        <v>film &amp; video</v>
      </c>
      <c r="T520" t="str">
        <f>RIGHT(R520,LEN(R520)-FIND("/",R520))</f>
        <v>animation</v>
      </c>
      <c r="U520" t="s">
        <v>2035</v>
      </c>
      <c r="V520" t="s">
        <v>2048</v>
      </c>
    </row>
    <row r="521" spans="1:22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>ROUND(E521/D521*100,0)</f>
        <v>102</v>
      </c>
      <c r="G521" s="13" t="s">
        <v>19</v>
      </c>
      <c r="H521">
        <v>1773</v>
      </c>
      <c r="I521">
        <f>IF(H521=0,0,ROUND(E521/H521,2))</f>
        <v>101.98</v>
      </c>
      <c r="J521" t="s">
        <v>20</v>
      </c>
      <c r="K521" t="s">
        <v>21</v>
      </c>
      <c r="L521">
        <v>1420696800</v>
      </c>
      <c r="M521">
        <v>1421906400</v>
      </c>
      <c r="N521" s="4">
        <f>((L521/60)/60/24)+DATE(1970,1,1)</f>
        <v>42012.25</v>
      </c>
      <c r="O521" s="4">
        <f>((M521/60)/60/24)+DATE(1970,1,1)</f>
        <v>42026.25</v>
      </c>
      <c r="P521" t="b">
        <v>0</v>
      </c>
      <c r="Q521" t="b">
        <v>1</v>
      </c>
      <c r="R521" t="s">
        <v>22</v>
      </c>
      <c r="S521" t="str">
        <f>LEFT(R521,FIND("/",R521)-1)</f>
        <v>music</v>
      </c>
      <c r="T521" t="str">
        <f>RIGHT(R521,LEN(R521)-FIND("/",R521))</f>
        <v>rock</v>
      </c>
      <c r="U521" t="s">
        <v>2039</v>
      </c>
      <c r="V521" t="s">
        <v>2063</v>
      </c>
    </row>
    <row r="522" spans="1:22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>ROUND(E522/D522*100,0)</f>
        <v>426</v>
      </c>
      <c r="G522" s="13" t="s">
        <v>19</v>
      </c>
      <c r="H522">
        <v>32</v>
      </c>
      <c r="I522">
        <f>IF(H522=0,0,ROUND(E522/H522,2))</f>
        <v>106.44</v>
      </c>
      <c r="J522" t="s">
        <v>20</v>
      </c>
      <c r="K522" t="s">
        <v>21</v>
      </c>
      <c r="L522">
        <v>1555650000</v>
      </c>
      <c r="M522">
        <v>1555909200</v>
      </c>
      <c r="N522" s="4">
        <f>((L522/60)/60/24)+DATE(1970,1,1)</f>
        <v>43574.208333333328</v>
      </c>
      <c r="O522" s="4">
        <f>((M522/60)/60/24)+DATE(1970,1,1)</f>
        <v>43577.208333333328</v>
      </c>
      <c r="P522" t="b">
        <v>0</v>
      </c>
      <c r="Q522" t="b">
        <v>0</v>
      </c>
      <c r="R522" t="s">
        <v>32</v>
      </c>
      <c r="S522" t="str">
        <f>LEFT(R522,FIND("/",R522)-1)</f>
        <v>theater</v>
      </c>
      <c r="T522" t="str">
        <f>RIGHT(R522,LEN(R522)-FIND("/",R522))</f>
        <v>plays</v>
      </c>
      <c r="U522" t="s">
        <v>2043</v>
      </c>
      <c r="V522" t="s">
        <v>2061</v>
      </c>
    </row>
    <row r="523" spans="1:22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>ROUND(E523/D523*100,0)</f>
        <v>146</v>
      </c>
      <c r="G523" s="13" t="s">
        <v>19</v>
      </c>
      <c r="H523">
        <v>369</v>
      </c>
      <c r="I523">
        <f>IF(H523=0,0,ROUND(E523/H523,2))</f>
        <v>29.98</v>
      </c>
      <c r="J523" t="s">
        <v>20</v>
      </c>
      <c r="K523" t="s">
        <v>21</v>
      </c>
      <c r="L523">
        <v>1471928400</v>
      </c>
      <c r="M523">
        <v>1472446800</v>
      </c>
      <c r="N523" s="4">
        <f>((L523/60)/60/24)+DATE(1970,1,1)</f>
        <v>42605.208333333328</v>
      </c>
      <c r="O523" s="4">
        <f>((M523/60)/60/24)+DATE(1970,1,1)</f>
        <v>42611.208333333328</v>
      </c>
      <c r="P523" t="b">
        <v>0</v>
      </c>
      <c r="Q523" t="b">
        <v>1</v>
      </c>
      <c r="R523" t="s">
        <v>52</v>
      </c>
      <c r="S523" t="str">
        <f>LEFT(R523,FIND("/",R523)-1)</f>
        <v>film &amp; video</v>
      </c>
      <c r="T523" t="str">
        <f>RIGHT(R523,LEN(R523)-FIND("/",R523))</f>
        <v>drama</v>
      </c>
      <c r="U523" t="s">
        <v>2035</v>
      </c>
      <c r="V523" t="s">
        <v>2051</v>
      </c>
    </row>
    <row r="524" spans="1:22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>ROUND(E524/D524*100,0)</f>
        <v>32</v>
      </c>
      <c r="G524" s="10" t="s">
        <v>13</v>
      </c>
      <c r="H524">
        <v>191</v>
      </c>
      <c r="I524">
        <f>IF(H524=0,0,ROUND(E524/H524,2))</f>
        <v>85.81</v>
      </c>
      <c r="J524" t="s">
        <v>20</v>
      </c>
      <c r="K524" t="s">
        <v>21</v>
      </c>
      <c r="L524">
        <v>1341291600</v>
      </c>
      <c r="M524">
        <v>1342328400</v>
      </c>
      <c r="N524" s="4">
        <f>((L524/60)/60/24)+DATE(1970,1,1)</f>
        <v>41093.208333333336</v>
      </c>
      <c r="O524" s="4">
        <f>((M524/60)/60/24)+DATE(1970,1,1)</f>
        <v>41105.208333333336</v>
      </c>
      <c r="P524" t="b">
        <v>0</v>
      </c>
      <c r="Q524" t="b">
        <v>0</v>
      </c>
      <c r="R524" t="s">
        <v>99</v>
      </c>
      <c r="S524" t="str">
        <f>LEFT(R524,FIND("/",R524)-1)</f>
        <v>film &amp; video</v>
      </c>
      <c r="T524" t="str">
        <f>RIGHT(R524,LEN(R524)-FIND("/",R524))</f>
        <v>shorts</v>
      </c>
      <c r="U524" t="s">
        <v>2035</v>
      </c>
      <c r="V524" t="s">
        <v>2065</v>
      </c>
    </row>
    <row r="525" spans="1:22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>ROUND(E525/D525*100,0)</f>
        <v>700</v>
      </c>
      <c r="G525" s="13" t="s">
        <v>19</v>
      </c>
      <c r="H525">
        <v>89</v>
      </c>
      <c r="I525">
        <f>IF(H525=0,0,ROUND(E525/H525,2))</f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s="4">
        <f>((L525/60)/60/24)+DATE(1970,1,1)</f>
        <v>40241.25</v>
      </c>
      <c r="O525" s="4">
        <f>((M525/60)/60/24)+DATE(1970,1,1)</f>
        <v>40246.25</v>
      </c>
      <c r="P525" t="b">
        <v>0</v>
      </c>
      <c r="Q525" t="b">
        <v>0</v>
      </c>
      <c r="R525" t="s">
        <v>99</v>
      </c>
      <c r="S525" t="str">
        <f>LEFT(R525,FIND("/",R525)-1)</f>
        <v>film &amp; video</v>
      </c>
      <c r="T525" t="str">
        <f>RIGHT(R525,LEN(R525)-FIND("/",R525))</f>
        <v>shorts</v>
      </c>
      <c r="U525" t="s">
        <v>2035</v>
      </c>
      <c r="V525" t="s">
        <v>2065</v>
      </c>
    </row>
    <row r="526" spans="1:22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>ROUND(E526/D526*100,0)</f>
        <v>84</v>
      </c>
      <c r="G526" s="10" t="s">
        <v>13</v>
      </c>
      <c r="H526">
        <v>1979</v>
      </c>
      <c r="I526">
        <f>IF(H526=0,0,ROUND(E526/H526,2))</f>
        <v>41</v>
      </c>
      <c r="J526" t="s">
        <v>20</v>
      </c>
      <c r="K526" t="s">
        <v>21</v>
      </c>
      <c r="L526">
        <v>1272258000</v>
      </c>
      <c r="M526">
        <v>1273381200</v>
      </c>
      <c r="N526" s="4">
        <f>((L526/60)/60/24)+DATE(1970,1,1)</f>
        <v>40294.208333333336</v>
      </c>
      <c r="O526" s="4">
        <f>((M526/60)/60/24)+DATE(1970,1,1)</f>
        <v>40307.208333333336</v>
      </c>
      <c r="P526" t="b">
        <v>0</v>
      </c>
      <c r="Q526" t="b">
        <v>0</v>
      </c>
      <c r="R526" t="s">
        <v>32</v>
      </c>
      <c r="S526" t="str">
        <f>LEFT(R526,FIND("/",R526)-1)</f>
        <v>theater</v>
      </c>
      <c r="T526" t="str">
        <f>RIGHT(R526,LEN(R526)-FIND("/",R526))</f>
        <v>plays</v>
      </c>
      <c r="U526" t="s">
        <v>2043</v>
      </c>
      <c r="V526" t="s">
        <v>2061</v>
      </c>
    </row>
    <row r="527" spans="1:22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>ROUND(E527/D527*100,0)</f>
        <v>84</v>
      </c>
      <c r="G527" s="10" t="s">
        <v>13</v>
      </c>
      <c r="H527">
        <v>63</v>
      </c>
      <c r="I527">
        <f>IF(H527=0,0,ROUND(E527/H527,2))</f>
        <v>28.06</v>
      </c>
      <c r="J527" t="s">
        <v>20</v>
      </c>
      <c r="K527" t="s">
        <v>21</v>
      </c>
      <c r="L527">
        <v>1290492000</v>
      </c>
      <c r="M527">
        <v>1290837600</v>
      </c>
      <c r="N527" s="4">
        <f>((L527/60)/60/24)+DATE(1970,1,1)</f>
        <v>40505.25</v>
      </c>
      <c r="O527" s="4">
        <f>((M527/60)/60/24)+DATE(1970,1,1)</f>
        <v>40509.25</v>
      </c>
      <c r="P527" t="b">
        <v>0</v>
      </c>
      <c r="Q527" t="b">
        <v>0</v>
      </c>
      <c r="R527" t="s">
        <v>64</v>
      </c>
      <c r="S527" t="str">
        <f>LEFT(R527,FIND("/",R527)-1)</f>
        <v>technology</v>
      </c>
      <c r="T527" t="str">
        <f>RIGHT(R527,LEN(R527)-FIND("/",R527))</f>
        <v>wearables</v>
      </c>
      <c r="U527" t="s">
        <v>2042</v>
      </c>
      <c r="V527" t="s">
        <v>2069</v>
      </c>
    </row>
    <row r="528" spans="1:22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>ROUND(E528/D528*100,0)</f>
        <v>156</v>
      </c>
      <c r="G528" s="13" t="s">
        <v>19</v>
      </c>
      <c r="H528">
        <v>147</v>
      </c>
      <c r="I528">
        <f>IF(H528=0,0,ROUND(E528/H528,2))</f>
        <v>88.05</v>
      </c>
      <c r="J528" t="s">
        <v>20</v>
      </c>
      <c r="K528" t="s">
        <v>21</v>
      </c>
      <c r="L528">
        <v>1451109600</v>
      </c>
      <c r="M528">
        <v>1454306400</v>
      </c>
      <c r="N528" s="4">
        <f>((L528/60)/60/24)+DATE(1970,1,1)</f>
        <v>42364.25</v>
      </c>
      <c r="O528" s="4">
        <f>((M528/60)/60/24)+DATE(1970,1,1)</f>
        <v>42401.25</v>
      </c>
      <c r="P528" t="b">
        <v>0</v>
      </c>
      <c r="Q528" t="b">
        <v>1</v>
      </c>
      <c r="R528" t="s">
        <v>32</v>
      </c>
      <c r="S528" t="str">
        <f>LEFT(R528,FIND("/",R528)-1)</f>
        <v>theater</v>
      </c>
      <c r="T528" t="str">
        <f>RIGHT(R528,LEN(R528)-FIND("/",R528))</f>
        <v>plays</v>
      </c>
      <c r="U528" t="s">
        <v>2043</v>
      </c>
      <c r="V528" t="s">
        <v>2061</v>
      </c>
    </row>
    <row r="529" spans="1:22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>ROUND(E529/D529*100,0)</f>
        <v>100</v>
      </c>
      <c r="G529" s="10" t="s">
        <v>13</v>
      </c>
      <c r="H529">
        <v>6080</v>
      </c>
      <c r="I529">
        <f>IF(H529=0,0,ROUND(E529/H529,2))</f>
        <v>31</v>
      </c>
      <c r="J529" t="s">
        <v>14</v>
      </c>
      <c r="K529" t="s">
        <v>15</v>
      </c>
      <c r="L529">
        <v>1454652000</v>
      </c>
      <c r="M529">
        <v>1457762400</v>
      </c>
      <c r="N529" s="4">
        <f>((L529/60)/60/24)+DATE(1970,1,1)</f>
        <v>42405.25</v>
      </c>
      <c r="O529" s="4">
        <f>((M529/60)/60/24)+DATE(1970,1,1)</f>
        <v>42441.25</v>
      </c>
      <c r="P529" t="b">
        <v>0</v>
      </c>
      <c r="Q529" t="b">
        <v>0</v>
      </c>
      <c r="R529" t="s">
        <v>70</v>
      </c>
      <c r="S529" t="str">
        <f>LEFT(R529,FIND("/",R529)-1)</f>
        <v>film &amp; video</v>
      </c>
      <c r="T529" t="str">
        <f>RIGHT(R529,LEN(R529)-FIND("/",R529))</f>
        <v>animation</v>
      </c>
      <c r="U529" t="s">
        <v>2035</v>
      </c>
      <c r="V529" t="s">
        <v>2048</v>
      </c>
    </row>
    <row r="530" spans="1:22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>ROUND(E530/D530*100,0)</f>
        <v>80</v>
      </c>
      <c r="G530" s="10" t="s">
        <v>13</v>
      </c>
      <c r="H530">
        <v>80</v>
      </c>
      <c r="I530">
        <f>IF(H530=0,0,ROUND(E530/H530,2))</f>
        <v>90.34</v>
      </c>
      <c r="J530" t="s">
        <v>39</v>
      </c>
      <c r="K530" t="s">
        <v>40</v>
      </c>
      <c r="L530">
        <v>1385186400</v>
      </c>
      <c r="M530">
        <v>1389074400</v>
      </c>
      <c r="N530" s="4">
        <f>((L530/60)/60/24)+DATE(1970,1,1)</f>
        <v>41601.25</v>
      </c>
      <c r="O530" s="4">
        <f>((M530/60)/60/24)+DATE(1970,1,1)</f>
        <v>41646.25</v>
      </c>
      <c r="P530" t="b">
        <v>0</v>
      </c>
      <c r="Q530" t="b">
        <v>0</v>
      </c>
      <c r="R530" t="s">
        <v>59</v>
      </c>
      <c r="S530" t="str">
        <f>LEFT(R530,FIND("/",R530)-1)</f>
        <v>music</v>
      </c>
      <c r="T530" t="str">
        <f>RIGHT(R530,LEN(R530)-FIND("/",R530))</f>
        <v>indie rock</v>
      </c>
      <c r="U530" t="s">
        <v>2039</v>
      </c>
      <c r="V530" t="s">
        <v>2055</v>
      </c>
    </row>
    <row r="531" spans="1:22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>ROUND(E531/D531*100,0)</f>
        <v>11</v>
      </c>
      <c r="G531" s="10" t="s">
        <v>13</v>
      </c>
      <c r="H531">
        <v>9</v>
      </c>
      <c r="I531">
        <f>IF(H531=0,0,ROUND(E531/H531,2))</f>
        <v>63.78</v>
      </c>
      <c r="J531" t="s">
        <v>20</v>
      </c>
      <c r="K531" t="s">
        <v>21</v>
      </c>
      <c r="L531">
        <v>1399698000</v>
      </c>
      <c r="M531">
        <v>1402117200</v>
      </c>
      <c r="N531" s="4">
        <f>((L531/60)/60/24)+DATE(1970,1,1)</f>
        <v>41769.208333333336</v>
      </c>
      <c r="O531" s="4">
        <f>((M531/60)/60/24)+DATE(1970,1,1)</f>
        <v>41797.208333333336</v>
      </c>
      <c r="P531" t="b">
        <v>0</v>
      </c>
      <c r="Q531" t="b">
        <v>0</v>
      </c>
      <c r="R531" t="s">
        <v>88</v>
      </c>
      <c r="S531" t="str">
        <f>LEFT(R531,FIND("/",R531)-1)</f>
        <v>games</v>
      </c>
      <c r="T531" t="str">
        <f>RIGHT(R531,LEN(R531)-FIND("/",R531))</f>
        <v>video games</v>
      </c>
      <c r="U531" t="s">
        <v>2037</v>
      </c>
      <c r="V531" t="s">
        <v>2068</v>
      </c>
    </row>
    <row r="532" spans="1:22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>ROUND(E532/D532*100,0)</f>
        <v>92</v>
      </c>
      <c r="G532" s="10" t="s">
        <v>13</v>
      </c>
      <c r="H532">
        <v>1784</v>
      </c>
      <c r="I532">
        <f>IF(H532=0,0,ROUND(E532/H532,2))</f>
        <v>54</v>
      </c>
      <c r="J532" t="s">
        <v>20</v>
      </c>
      <c r="K532" t="s">
        <v>21</v>
      </c>
      <c r="L532">
        <v>1283230800</v>
      </c>
      <c r="M532">
        <v>1284440400</v>
      </c>
      <c r="N532" s="4">
        <f>((L532/60)/60/24)+DATE(1970,1,1)</f>
        <v>40421.208333333336</v>
      </c>
      <c r="O532" s="4">
        <f>((M532/60)/60/24)+DATE(1970,1,1)</f>
        <v>40435.208333333336</v>
      </c>
      <c r="P532" t="b">
        <v>0</v>
      </c>
      <c r="Q532" t="b">
        <v>1</v>
      </c>
      <c r="R532" t="s">
        <v>118</v>
      </c>
      <c r="S532" t="str">
        <f>LEFT(R532,FIND("/",R532)-1)</f>
        <v>publishing</v>
      </c>
      <c r="T532" t="str">
        <f>RIGHT(R532,LEN(R532)-FIND("/",R532))</f>
        <v>fiction</v>
      </c>
      <c r="U532" t="s">
        <v>2041</v>
      </c>
      <c r="V532" t="s">
        <v>2053</v>
      </c>
    </row>
    <row r="533" spans="1:22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>ROUND(E533/D533*100,0)</f>
        <v>96</v>
      </c>
      <c r="G533" s="11" t="s">
        <v>46</v>
      </c>
      <c r="H533">
        <v>3640</v>
      </c>
      <c r="I533">
        <f>IF(H533=0,0,ROUND(E533/H533,2))</f>
        <v>48.99</v>
      </c>
      <c r="J533" t="s">
        <v>97</v>
      </c>
      <c r="K533" t="s">
        <v>98</v>
      </c>
      <c r="L533">
        <v>1384149600</v>
      </c>
      <c r="M533">
        <v>1388988000</v>
      </c>
      <c r="N533" s="4">
        <f>((L533/60)/60/24)+DATE(1970,1,1)</f>
        <v>41589.25</v>
      </c>
      <c r="O533" s="4">
        <f>((M533/60)/60/24)+DATE(1970,1,1)</f>
        <v>41645.25</v>
      </c>
      <c r="P533" t="b">
        <v>0</v>
      </c>
      <c r="Q533" t="b">
        <v>0</v>
      </c>
      <c r="R533" t="s">
        <v>88</v>
      </c>
      <c r="S533" t="str">
        <f>LEFT(R533,FIND("/",R533)-1)</f>
        <v>games</v>
      </c>
      <c r="T533" t="str">
        <f>RIGHT(R533,LEN(R533)-FIND("/",R533))</f>
        <v>video games</v>
      </c>
      <c r="U533" t="s">
        <v>2037</v>
      </c>
      <c r="V533" t="s">
        <v>2068</v>
      </c>
    </row>
    <row r="534" spans="1:22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>ROUND(E534/D534*100,0)</f>
        <v>503</v>
      </c>
      <c r="G534" s="13" t="s">
        <v>19</v>
      </c>
      <c r="H534">
        <v>126</v>
      </c>
      <c r="I534">
        <f>IF(H534=0,0,ROUND(E534/H534,2))</f>
        <v>63.86</v>
      </c>
      <c r="J534" t="s">
        <v>14</v>
      </c>
      <c r="K534" t="s">
        <v>15</v>
      </c>
      <c r="L534">
        <v>1516860000</v>
      </c>
      <c r="M534">
        <v>1516946400</v>
      </c>
      <c r="N534" s="4">
        <f>((L534/60)/60/24)+DATE(1970,1,1)</f>
        <v>43125.25</v>
      </c>
      <c r="O534" s="4">
        <f>((M534/60)/60/24)+DATE(1970,1,1)</f>
        <v>43126.25</v>
      </c>
      <c r="P534" t="b">
        <v>0</v>
      </c>
      <c r="Q534" t="b">
        <v>0</v>
      </c>
      <c r="R534" t="s">
        <v>32</v>
      </c>
      <c r="S534" t="str">
        <f>LEFT(R534,FIND("/",R534)-1)</f>
        <v>theater</v>
      </c>
      <c r="T534" t="str">
        <f>RIGHT(R534,LEN(R534)-FIND("/",R534))</f>
        <v>plays</v>
      </c>
      <c r="U534" t="s">
        <v>2043</v>
      </c>
      <c r="V534" t="s">
        <v>2061</v>
      </c>
    </row>
    <row r="535" spans="1:22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>ROUND(E535/D535*100,0)</f>
        <v>159</v>
      </c>
      <c r="G535" s="13" t="s">
        <v>19</v>
      </c>
      <c r="H535">
        <v>2218</v>
      </c>
      <c r="I535">
        <f>IF(H535=0,0,ROUND(E535/H535,2))</f>
        <v>83</v>
      </c>
      <c r="J535" t="s">
        <v>39</v>
      </c>
      <c r="K535" t="s">
        <v>40</v>
      </c>
      <c r="L535">
        <v>1374642000</v>
      </c>
      <c r="M535">
        <v>1377752400</v>
      </c>
      <c r="N535" s="4">
        <f>((L535/60)/60/24)+DATE(1970,1,1)</f>
        <v>41479.208333333336</v>
      </c>
      <c r="O535" s="4">
        <f>((M535/60)/60/24)+DATE(1970,1,1)</f>
        <v>41515.208333333336</v>
      </c>
      <c r="P535" t="b">
        <v>0</v>
      </c>
      <c r="Q535" t="b">
        <v>0</v>
      </c>
      <c r="R535" t="s">
        <v>59</v>
      </c>
      <c r="S535" t="str">
        <f>LEFT(R535,FIND("/",R535)-1)</f>
        <v>music</v>
      </c>
      <c r="T535" t="str">
        <f>RIGHT(R535,LEN(R535)-FIND("/",R535))</f>
        <v>indie rock</v>
      </c>
      <c r="U535" t="s">
        <v>2039</v>
      </c>
      <c r="V535" t="s">
        <v>2055</v>
      </c>
    </row>
    <row r="536" spans="1:22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>ROUND(E536/D536*100,0)</f>
        <v>15</v>
      </c>
      <c r="G536" s="10" t="s">
        <v>13</v>
      </c>
      <c r="H536">
        <v>243</v>
      </c>
      <c r="I536">
        <f>IF(H536=0,0,ROUND(E536/H536,2))</f>
        <v>55.08</v>
      </c>
      <c r="J536" t="s">
        <v>20</v>
      </c>
      <c r="K536" t="s">
        <v>21</v>
      </c>
      <c r="L536">
        <v>1534482000</v>
      </c>
      <c r="M536">
        <v>1534568400</v>
      </c>
      <c r="N536" s="4">
        <f>((L536/60)/60/24)+DATE(1970,1,1)</f>
        <v>43329.208333333328</v>
      </c>
      <c r="O536" s="4">
        <f>((M536/60)/60/24)+DATE(1970,1,1)</f>
        <v>43330.208333333328</v>
      </c>
      <c r="P536" t="b">
        <v>0</v>
      </c>
      <c r="Q536" t="b">
        <v>1</v>
      </c>
      <c r="R536" t="s">
        <v>52</v>
      </c>
      <c r="S536" t="str">
        <f>LEFT(R536,FIND("/",R536)-1)</f>
        <v>film &amp; video</v>
      </c>
      <c r="T536" t="str">
        <f>RIGHT(R536,LEN(R536)-FIND("/",R536))</f>
        <v>drama</v>
      </c>
      <c r="U536" t="s">
        <v>2035</v>
      </c>
      <c r="V536" t="s">
        <v>2051</v>
      </c>
    </row>
    <row r="537" spans="1:22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>ROUND(E537/D537*100,0)</f>
        <v>482</v>
      </c>
      <c r="G537" s="13" t="s">
        <v>19</v>
      </c>
      <c r="H537">
        <v>202</v>
      </c>
      <c r="I537">
        <f>IF(H537=0,0,ROUND(E537/H537,2))</f>
        <v>62.04</v>
      </c>
      <c r="J537" t="s">
        <v>106</v>
      </c>
      <c r="K537" t="s">
        <v>107</v>
      </c>
      <c r="L537">
        <v>1528434000</v>
      </c>
      <c r="M537">
        <v>1528606800</v>
      </c>
      <c r="N537" s="4">
        <f>((L537/60)/60/24)+DATE(1970,1,1)</f>
        <v>43259.208333333328</v>
      </c>
      <c r="O537" s="4">
        <f>((M537/60)/60/24)+DATE(1970,1,1)</f>
        <v>43261.208333333328</v>
      </c>
      <c r="P537" t="b">
        <v>0</v>
      </c>
      <c r="Q537" t="b">
        <v>1</v>
      </c>
      <c r="R537" t="s">
        <v>32</v>
      </c>
      <c r="S537" t="str">
        <f>LEFT(R537,FIND("/",R537)-1)</f>
        <v>theater</v>
      </c>
      <c r="T537" t="str">
        <f>RIGHT(R537,LEN(R537)-FIND("/",R537))</f>
        <v>plays</v>
      </c>
      <c r="U537" t="s">
        <v>2043</v>
      </c>
      <c r="V537" t="s">
        <v>2061</v>
      </c>
    </row>
    <row r="538" spans="1:22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>ROUND(E538/D538*100,0)</f>
        <v>150</v>
      </c>
      <c r="G538" s="13" t="s">
        <v>19</v>
      </c>
      <c r="H538">
        <v>140</v>
      </c>
      <c r="I538">
        <f>IF(H538=0,0,ROUND(E538/H538,2))</f>
        <v>104.98</v>
      </c>
      <c r="J538" t="s">
        <v>106</v>
      </c>
      <c r="K538" t="s">
        <v>107</v>
      </c>
      <c r="L538">
        <v>1282626000</v>
      </c>
      <c r="M538">
        <v>1284872400</v>
      </c>
      <c r="N538" s="4">
        <f>((L538/60)/60/24)+DATE(1970,1,1)</f>
        <v>40414.208333333336</v>
      </c>
      <c r="O538" s="4">
        <f>((M538/60)/60/24)+DATE(1970,1,1)</f>
        <v>40440.208333333336</v>
      </c>
      <c r="P538" t="b">
        <v>0</v>
      </c>
      <c r="Q538" t="b">
        <v>0</v>
      </c>
      <c r="R538" t="s">
        <v>118</v>
      </c>
      <c r="S538" t="str">
        <f>LEFT(R538,FIND("/",R538)-1)</f>
        <v>publishing</v>
      </c>
      <c r="T538" t="str">
        <f>RIGHT(R538,LEN(R538)-FIND("/",R538))</f>
        <v>fiction</v>
      </c>
      <c r="U538" t="s">
        <v>2041</v>
      </c>
      <c r="V538" t="s">
        <v>2053</v>
      </c>
    </row>
    <row r="539" spans="1:22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>ROUND(E539/D539*100,0)</f>
        <v>117</v>
      </c>
      <c r="G539" s="13" t="s">
        <v>19</v>
      </c>
      <c r="H539">
        <v>1052</v>
      </c>
      <c r="I539">
        <f>IF(H539=0,0,ROUND(E539/H539,2))</f>
        <v>94.04</v>
      </c>
      <c r="J539" t="s">
        <v>35</v>
      </c>
      <c r="K539" t="s">
        <v>36</v>
      </c>
      <c r="L539">
        <v>1535605200</v>
      </c>
      <c r="M539">
        <v>1537592400</v>
      </c>
      <c r="N539" s="4">
        <f>((L539/60)/60/24)+DATE(1970,1,1)</f>
        <v>43342.208333333328</v>
      </c>
      <c r="O539" s="4">
        <f>((M539/60)/60/24)+DATE(1970,1,1)</f>
        <v>43365.208333333328</v>
      </c>
      <c r="P539" t="b">
        <v>1</v>
      </c>
      <c r="Q539" t="b">
        <v>1</v>
      </c>
      <c r="R539" t="s">
        <v>41</v>
      </c>
      <c r="S539" t="str">
        <f>LEFT(R539,FIND("/",R539)-1)</f>
        <v>film &amp; video</v>
      </c>
      <c r="T539" t="str">
        <f>RIGHT(R539,LEN(R539)-FIND("/",R539))</f>
        <v>documentary</v>
      </c>
      <c r="U539" t="s">
        <v>2035</v>
      </c>
      <c r="V539" t="s">
        <v>2050</v>
      </c>
    </row>
    <row r="540" spans="1:22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>ROUND(E540/D540*100,0)</f>
        <v>38</v>
      </c>
      <c r="G540" s="10" t="s">
        <v>13</v>
      </c>
      <c r="H540">
        <v>1296</v>
      </c>
      <c r="I540">
        <f>IF(H540=0,0,ROUND(E540/H540,2))</f>
        <v>44.01</v>
      </c>
      <c r="J540" t="s">
        <v>20</v>
      </c>
      <c r="K540" t="s">
        <v>21</v>
      </c>
      <c r="L540">
        <v>1379826000</v>
      </c>
      <c r="M540">
        <v>1381208400</v>
      </c>
      <c r="N540" s="4">
        <f>((L540/60)/60/24)+DATE(1970,1,1)</f>
        <v>41539.208333333336</v>
      </c>
      <c r="O540" s="4">
        <f>((M540/60)/60/24)+DATE(1970,1,1)</f>
        <v>41555.208333333336</v>
      </c>
      <c r="P540" t="b">
        <v>0</v>
      </c>
      <c r="Q540" t="b">
        <v>0</v>
      </c>
      <c r="R540" t="s">
        <v>291</v>
      </c>
      <c r="S540" t="str">
        <f>LEFT(R540,FIND("/",R540)-1)</f>
        <v>games</v>
      </c>
      <c r="T540" t="str">
        <f>RIGHT(R540,LEN(R540)-FIND("/",R540))</f>
        <v>mobile games</v>
      </c>
      <c r="U540" t="s">
        <v>2037</v>
      </c>
      <c r="V540" t="s">
        <v>2058</v>
      </c>
    </row>
    <row r="541" spans="1:22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>ROUND(E541/D541*100,0)</f>
        <v>73</v>
      </c>
      <c r="G541" s="10" t="s">
        <v>13</v>
      </c>
      <c r="H541">
        <v>77</v>
      </c>
      <c r="I541">
        <f>IF(H541=0,0,ROUND(E541/H541,2))</f>
        <v>92.47</v>
      </c>
      <c r="J541" t="s">
        <v>20</v>
      </c>
      <c r="K541" t="s">
        <v>21</v>
      </c>
      <c r="L541">
        <v>1561957200</v>
      </c>
      <c r="M541">
        <v>1562475600</v>
      </c>
      <c r="N541" s="4">
        <f>((L541/60)/60/24)+DATE(1970,1,1)</f>
        <v>43647.208333333328</v>
      </c>
      <c r="O541" s="4">
        <f>((M541/60)/60/24)+DATE(1970,1,1)</f>
        <v>43653.208333333328</v>
      </c>
      <c r="P541" t="b">
        <v>0</v>
      </c>
      <c r="Q541" t="b">
        <v>1</v>
      </c>
      <c r="R541" t="s">
        <v>16</v>
      </c>
      <c r="S541" t="str">
        <f>LEFT(R541,FIND("/",R541)-1)</f>
        <v>food</v>
      </c>
      <c r="T541" t="str">
        <f>RIGHT(R541,LEN(R541)-FIND("/",R541))</f>
        <v>food trucks</v>
      </c>
      <c r="U541" t="s">
        <v>2036</v>
      </c>
      <c r="V541" t="s">
        <v>2054</v>
      </c>
    </row>
    <row r="542" spans="1:22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>ROUND(E542/D542*100,0)</f>
        <v>266</v>
      </c>
      <c r="G542" s="13" t="s">
        <v>19</v>
      </c>
      <c r="H542">
        <v>247</v>
      </c>
      <c r="I542">
        <f>IF(H542=0,0,ROUND(E542/H542,2))</f>
        <v>57.07</v>
      </c>
      <c r="J542" t="s">
        <v>20</v>
      </c>
      <c r="K542" t="s">
        <v>21</v>
      </c>
      <c r="L542">
        <v>1525496400</v>
      </c>
      <c r="M542">
        <v>1527397200</v>
      </c>
      <c r="N542" s="4">
        <f>((L542/60)/60/24)+DATE(1970,1,1)</f>
        <v>43225.208333333328</v>
      </c>
      <c r="O542" s="4">
        <f>((M542/60)/60/24)+DATE(1970,1,1)</f>
        <v>43247.208333333328</v>
      </c>
      <c r="P542" t="b">
        <v>0</v>
      </c>
      <c r="Q542" t="b">
        <v>0</v>
      </c>
      <c r="R542" t="s">
        <v>121</v>
      </c>
      <c r="S542" t="str">
        <f>LEFT(R542,FIND("/",R542)-1)</f>
        <v>photography</v>
      </c>
      <c r="T542" t="str">
        <f>RIGHT(R542,LEN(R542)-FIND("/",R542))</f>
        <v>photography books</v>
      </c>
      <c r="U542" t="s">
        <v>2040</v>
      </c>
      <c r="V542" t="s">
        <v>2060</v>
      </c>
    </row>
    <row r="543" spans="1:22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>ROUND(E543/D543*100,0)</f>
        <v>24</v>
      </c>
      <c r="G543" s="10" t="s">
        <v>13</v>
      </c>
      <c r="H543">
        <v>395</v>
      </c>
      <c r="I543">
        <f>IF(H543=0,0,ROUND(E543/H543,2))</f>
        <v>109.08</v>
      </c>
      <c r="J543" t="s">
        <v>106</v>
      </c>
      <c r="K543" t="s">
        <v>107</v>
      </c>
      <c r="L543">
        <v>1433912400</v>
      </c>
      <c r="M543">
        <v>1436158800</v>
      </c>
      <c r="N543" s="4">
        <f>((L543/60)/60/24)+DATE(1970,1,1)</f>
        <v>42165.208333333328</v>
      </c>
      <c r="O543" s="4">
        <f>((M543/60)/60/24)+DATE(1970,1,1)</f>
        <v>42191.208333333328</v>
      </c>
      <c r="P543" t="b">
        <v>0</v>
      </c>
      <c r="Q543" t="b">
        <v>0</v>
      </c>
      <c r="R543" t="s">
        <v>291</v>
      </c>
      <c r="S543" t="str">
        <f>LEFT(R543,FIND("/",R543)-1)</f>
        <v>games</v>
      </c>
      <c r="T543" t="str">
        <f>RIGHT(R543,LEN(R543)-FIND("/",R543))</f>
        <v>mobile games</v>
      </c>
      <c r="U543" t="s">
        <v>2037</v>
      </c>
      <c r="V543" t="s">
        <v>2058</v>
      </c>
    </row>
    <row r="544" spans="1:22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>ROUND(E544/D544*100,0)</f>
        <v>3</v>
      </c>
      <c r="G544" s="10" t="s">
        <v>13</v>
      </c>
      <c r="H544">
        <v>49</v>
      </c>
      <c r="I544">
        <f>IF(H544=0,0,ROUND(E544/H544,2))</f>
        <v>39.39</v>
      </c>
      <c r="J544" t="s">
        <v>39</v>
      </c>
      <c r="K544" t="s">
        <v>40</v>
      </c>
      <c r="L544">
        <v>1453442400</v>
      </c>
      <c r="M544">
        <v>1456034400</v>
      </c>
      <c r="N544" s="4">
        <f>((L544/60)/60/24)+DATE(1970,1,1)</f>
        <v>42391.25</v>
      </c>
      <c r="O544" s="4">
        <f>((M544/60)/60/24)+DATE(1970,1,1)</f>
        <v>42421.25</v>
      </c>
      <c r="P544" t="b">
        <v>0</v>
      </c>
      <c r="Q544" t="b">
        <v>0</v>
      </c>
      <c r="R544" t="s">
        <v>59</v>
      </c>
      <c r="S544" t="str">
        <f>LEFT(R544,FIND("/",R544)-1)</f>
        <v>music</v>
      </c>
      <c r="T544" t="str">
        <f>RIGHT(R544,LEN(R544)-FIND("/",R544))</f>
        <v>indie rock</v>
      </c>
      <c r="U544" t="s">
        <v>2039</v>
      </c>
      <c r="V544" t="s">
        <v>2055</v>
      </c>
    </row>
    <row r="545" spans="1:22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>ROUND(E545/D545*100,0)</f>
        <v>16</v>
      </c>
      <c r="G545" s="10" t="s">
        <v>13</v>
      </c>
      <c r="H545">
        <v>180</v>
      </c>
      <c r="I545">
        <f>IF(H545=0,0,ROUND(E545/H545,2))</f>
        <v>77.02</v>
      </c>
      <c r="J545" t="s">
        <v>20</v>
      </c>
      <c r="K545" t="s">
        <v>21</v>
      </c>
      <c r="L545">
        <v>1378875600</v>
      </c>
      <c r="M545">
        <v>1380171600</v>
      </c>
      <c r="N545" s="4">
        <f>((L545/60)/60/24)+DATE(1970,1,1)</f>
        <v>41528.208333333336</v>
      </c>
      <c r="O545" s="4">
        <f>((M545/60)/60/24)+DATE(1970,1,1)</f>
        <v>41543.208333333336</v>
      </c>
      <c r="P545" t="b">
        <v>0</v>
      </c>
      <c r="Q545" t="b">
        <v>0</v>
      </c>
      <c r="R545" t="s">
        <v>88</v>
      </c>
      <c r="S545" t="str">
        <f>LEFT(R545,FIND("/",R545)-1)</f>
        <v>games</v>
      </c>
      <c r="T545" t="str">
        <f>RIGHT(R545,LEN(R545)-FIND("/",R545))</f>
        <v>video games</v>
      </c>
      <c r="U545" t="s">
        <v>2037</v>
      </c>
      <c r="V545" t="s">
        <v>2068</v>
      </c>
    </row>
    <row r="546" spans="1:22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>ROUND(E546/D546*100,0)</f>
        <v>277</v>
      </c>
      <c r="G546" s="13" t="s">
        <v>19</v>
      </c>
      <c r="H546">
        <v>84</v>
      </c>
      <c r="I546">
        <f>IF(H546=0,0,ROUND(E546/H546,2))</f>
        <v>92.17</v>
      </c>
      <c r="J546" t="s">
        <v>20</v>
      </c>
      <c r="K546" t="s">
        <v>21</v>
      </c>
      <c r="L546">
        <v>1452232800</v>
      </c>
      <c r="M546">
        <v>1453356000</v>
      </c>
      <c r="N546" s="4">
        <f>((L546/60)/60/24)+DATE(1970,1,1)</f>
        <v>42377.25</v>
      </c>
      <c r="O546" s="4">
        <f>((M546/60)/60/24)+DATE(1970,1,1)</f>
        <v>42390.25</v>
      </c>
      <c r="P546" t="b">
        <v>0</v>
      </c>
      <c r="Q546" t="b">
        <v>0</v>
      </c>
      <c r="R546" t="s">
        <v>22</v>
      </c>
      <c r="S546" t="str">
        <f>LEFT(R546,FIND("/",R546)-1)</f>
        <v>music</v>
      </c>
      <c r="T546" t="str">
        <f>RIGHT(R546,LEN(R546)-FIND("/",R546))</f>
        <v>rock</v>
      </c>
      <c r="U546" t="s">
        <v>2039</v>
      </c>
      <c r="V546" t="s">
        <v>2063</v>
      </c>
    </row>
    <row r="547" spans="1:22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>ROUND(E547/D547*100,0)</f>
        <v>89</v>
      </c>
      <c r="G547" s="10" t="s">
        <v>13</v>
      </c>
      <c r="H547">
        <v>2690</v>
      </c>
      <c r="I547">
        <f>IF(H547=0,0,ROUND(E547/H547,2))</f>
        <v>61.01</v>
      </c>
      <c r="J547" t="s">
        <v>20</v>
      </c>
      <c r="K547" t="s">
        <v>21</v>
      </c>
      <c r="L547">
        <v>1577253600</v>
      </c>
      <c r="M547">
        <v>1578981600</v>
      </c>
      <c r="N547" s="4">
        <f>((L547/60)/60/24)+DATE(1970,1,1)</f>
        <v>43824.25</v>
      </c>
      <c r="O547" s="4">
        <f>((M547/60)/60/24)+DATE(1970,1,1)</f>
        <v>43844.25</v>
      </c>
      <c r="P547" t="b">
        <v>0</v>
      </c>
      <c r="Q547" t="b">
        <v>0</v>
      </c>
      <c r="R547" t="s">
        <v>32</v>
      </c>
      <c r="S547" t="str">
        <f>LEFT(R547,FIND("/",R547)-1)</f>
        <v>theater</v>
      </c>
      <c r="T547" t="str">
        <f>RIGHT(R547,LEN(R547)-FIND("/",R547))</f>
        <v>plays</v>
      </c>
      <c r="U547" t="s">
        <v>2043</v>
      </c>
      <c r="V547" t="s">
        <v>2061</v>
      </c>
    </row>
    <row r="548" spans="1:22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>ROUND(E548/D548*100,0)</f>
        <v>164</v>
      </c>
      <c r="G548" s="13" t="s">
        <v>19</v>
      </c>
      <c r="H548">
        <v>88</v>
      </c>
      <c r="I548">
        <f>IF(H548=0,0,ROUND(E548/H548,2))</f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s="4">
        <f>((L548/60)/60/24)+DATE(1970,1,1)</f>
        <v>43360.208333333328</v>
      </c>
      <c r="O548" s="4">
        <f>((M548/60)/60/24)+DATE(1970,1,1)</f>
        <v>43363.208333333328</v>
      </c>
      <c r="P548" t="b">
        <v>0</v>
      </c>
      <c r="Q548" t="b">
        <v>1</v>
      </c>
      <c r="R548" t="s">
        <v>32</v>
      </c>
      <c r="S548" t="str">
        <f>LEFT(R548,FIND("/",R548)-1)</f>
        <v>theater</v>
      </c>
      <c r="T548" t="str">
        <f>RIGHT(R548,LEN(R548)-FIND("/",R548))</f>
        <v>plays</v>
      </c>
      <c r="U548" t="s">
        <v>2043</v>
      </c>
      <c r="V548" t="s">
        <v>2061</v>
      </c>
    </row>
    <row r="549" spans="1:22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>ROUND(E549/D549*100,0)</f>
        <v>969</v>
      </c>
      <c r="G549" s="13" t="s">
        <v>19</v>
      </c>
      <c r="H549">
        <v>156</v>
      </c>
      <c r="I549">
        <f>IF(H549=0,0,ROUND(E549/H549,2))</f>
        <v>80.75</v>
      </c>
      <c r="J549" t="s">
        <v>20</v>
      </c>
      <c r="K549" t="s">
        <v>21</v>
      </c>
      <c r="L549">
        <v>1422165600</v>
      </c>
      <c r="M549">
        <v>1423202400</v>
      </c>
      <c r="N549" s="4">
        <f>((L549/60)/60/24)+DATE(1970,1,1)</f>
        <v>42029.25</v>
      </c>
      <c r="O549" s="4">
        <f>((M549/60)/60/24)+DATE(1970,1,1)</f>
        <v>42041.25</v>
      </c>
      <c r="P549" t="b">
        <v>0</v>
      </c>
      <c r="Q549" t="b">
        <v>0</v>
      </c>
      <c r="R549" t="s">
        <v>52</v>
      </c>
      <c r="S549" t="str">
        <f>LEFT(R549,FIND("/",R549)-1)</f>
        <v>film &amp; video</v>
      </c>
      <c r="T549" t="str">
        <f>RIGHT(R549,LEN(R549)-FIND("/",R549))</f>
        <v>drama</v>
      </c>
      <c r="U549" t="s">
        <v>2035</v>
      </c>
      <c r="V549" t="s">
        <v>2051</v>
      </c>
    </row>
    <row r="550" spans="1:22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>ROUND(E550/D550*100,0)</f>
        <v>271</v>
      </c>
      <c r="G550" s="13" t="s">
        <v>19</v>
      </c>
      <c r="H550">
        <v>2985</v>
      </c>
      <c r="I550">
        <f>IF(H550=0,0,ROUND(E550/H550,2))</f>
        <v>59.99</v>
      </c>
      <c r="J550" t="s">
        <v>20</v>
      </c>
      <c r="K550" t="s">
        <v>21</v>
      </c>
      <c r="L550">
        <v>1459486800</v>
      </c>
      <c r="M550">
        <v>1460610000</v>
      </c>
      <c r="N550" s="4">
        <f>((L550/60)/60/24)+DATE(1970,1,1)</f>
        <v>42461.208333333328</v>
      </c>
      <c r="O550" s="4">
        <f>((M550/60)/60/24)+DATE(1970,1,1)</f>
        <v>42474.208333333328</v>
      </c>
      <c r="P550" t="b">
        <v>0</v>
      </c>
      <c r="Q550" t="b">
        <v>0</v>
      </c>
      <c r="R550" t="s">
        <v>32</v>
      </c>
      <c r="S550" t="str">
        <f>LEFT(R550,FIND("/",R550)-1)</f>
        <v>theater</v>
      </c>
      <c r="T550" t="str">
        <f>RIGHT(R550,LEN(R550)-FIND("/",R550))</f>
        <v>plays</v>
      </c>
      <c r="U550" t="s">
        <v>2043</v>
      </c>
      <c r="V550" t="s">
        <v>2061</v>
      </c>
    </row>
    <row r="551" spans="1:22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>ROUND(E551/D551*100,0)</f>
        <v>284</v>
      </c>
      <c r="G551" s="13" t="s">
        <v>19</v>
      </c>
      <c r="H551">
        <v>762</v>
      </c>
      <c r="I551">
        <f>IF(H551=0,0,ROUND(E551/H551,2))</f>
        <v>110.03</v>
      </c>
      <c r="J551" t="s">
        <v>20</v>
      </c>
      <c r="K551" t="s">
        <v>21</v>
      </c>
      <c r="L551">
        <v>1369717200</v>
      </c>
      <c r="M551">
        <v>1370494800</v>
      </c>
      <c r="N551" s="4">
        <f>((L551/60)/60/24)+DATE(1970,1,1)</f>
        <v>41422.208333333336</v>
      </c>
      <c r="O551" s="4">
        <f>((M551/60)/60/24)+DATE(1970,1,1)</f>
        <v>41431.208333333336</v>
      </c>
      <c r="P551" t="b">
        <v>0</v>
      </c>
      <c r="Q551" t="b">
        <v>0</v>
      </c>
      <c r="R551" t="s">
        <v>64</v>
      </c>
      <c r="S551" t="str">
        <f>LEFT(R551,FIND("/",R551)-1)</f>
        <v>technology</v>
      </c>
      <c r="T551" t="str">
        <f>RIGHT(R551,LEN(R551)-FIND("/",R551))</f>
        <v>wearables</v>
      </c>
      <c r="U551" t="s">
        <v>2042</v>
      </c>
      <c r="V551" t="s">
        <v>2069</v>
      </c>
    </row>
    <row r="552" spans="1:22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>ROUND(E552/D552*100,0)</f>
        <v>4</v>
      </c>
      <c r="G552" s="9" t="s">
        <v>73</v>
      </c>
      <c r="H552">
        <v>1</v>
      </c>
      <c r="I552">
        <f>IF(H552=0,0,ROUND(E552/H552,2))</f>
        <v>4</v>
      </c>
      <c r="J552" t="s">
        <v>97</v>
      </c>
      <c r="K552" t="s">
        <v>98</v>
      </c>
      <c r="L552">
        <v>1330495200</v>
      </c>
      <c r="M552">
        <v>1332306000</v>
      </c>
      <c r="N552" s="4">
        <f>((L552/60)/60/24)+DATE(1970,1,1)</f>
        <v>40968.25</v>
      </c>
      <c r="O552" s="4">
        <f>((M552/60)/60/24)+DATE(1970,1,1)</f>
        <v>40989.208333333336</v>
      </c>
      <c r="P552" t="b">
        <v>0</v>
      </c>
      <c r="Q552" t="b">
        <v>0</v>
      </c>
      <c r="R552" t="s">
        <v>59</v>
      </c>
      <c r="S552" t="str">
        <f>LEFT(R552,FIND("/",R552)-1)</f>
        <v>music</v>
      </c>
      <c r="T552" t="str">
        <f>RIGHT(R552,LEN(R552)-FIND("/",R552))</f>
        <v>indie rock</v>
      </c>
      <c r="U552" t="s">
        <v>2039</v>
      </c>
      <c r="V552" t="s">
        <v>2055</v>
      </c>
    </row>
    <row r="553" spans="1:22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>ROUND(E553/D553*100,0)</f>
        <v>59</v>
      </c>
      <c r="G553" s="10" t="s">
        <v>13</v>
      </c>
      <c r="H553">
        <v>2779</v>
      </c>
      <c r="I553">
        <f>IF(H553=0,0,ROUND(E553/H553,2))</f>
        <v>38</v>
      </c>
      <c r="J553" t="s">
        <v>25</v>
      </c>
      <c r="K553" t="s">
        <v>26</v>
      </c>
      <c r="L553">
        <v>1419055200</v>
      </c>
      <c r="M553">
        <v>1422511200</v>
      </c>
      <c r="N553" s="4">
        <f>((L553/60)/60/24)+DATE(1970,1,1)</f>
        <v>41993.25</v>
      </c>
      <c r="O553" s="4">
        <f>((M553/60)/60/24)+DATE(1970,1,1)</f>
        <v>42033.25</v>
      </c>
      <c r="P553" t="b">
        <v>0</v>
      </c>
      <c r="Q553" t="b">
        <v>1</v>
      </c>
      <c r="R553" t="s">
        <v>27</v>
      </c>
      <c r="S553" t="str">
        <f>LEFT(R553,FIND("/",R553)-1)</f>
        <v>technology</v>
      </c>
      <c r="T553" t="str">
        <f>RIGHT(R553,LEN(R553)-FIND("/",R553))</f>
        <v>web</v>
      </c>
      <c r="U553" t="s">
        <v>2042</v>
      </c>
      <c r="V553" t="s">
        <v>2070</v>
      </c>
    </row>
    <row r="554" spans="1:22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>ROUND(E554/D554*100,0)</f>
        <v>99</v>
      </c>
      <c r="G554" s="10" t="s">
        <v>13</v>
      </c>
      <c r="H554">
        <v>92</v>
      </c>
      <c r="I554">
        <f>IF(H554=0,0,ROUND(E554/H554,2))</f>
        <v>96.37</v>
      </c>
      <c r="J554" t="s">
        <v>20</v>
      </c>
      <c r="K554" t="s">
        <v>21</v>
      </c>
      <c r="L554">
        <v>1480140000</v>
      </c>
      <c r="M554">
        <v>1480312800</v>
      </c>
      <c r="N554" s="4">
        <f>((L554/60)/60/24)+DATE(1970,1,1)</f>
        <v>42700.25</v>
      </c>
      <c r="O554" s="4">
        <f>((M554/60)/60/24)+DATE(1970,1,1)</f>
        <v>42702.25</v>
      </c>
      <c r="P554" t="b">
        <v>0</v>
      </c>
      <c r="Q554" t="b">
        <v>0</v>
      </c>
      <c r="R554" t="s">
        <v>32</v>
      </c>
      <c r="S554" t="str">
        <f>LEFT(R554,FIND("/",R554)-1)</f>
        <v>theater</v>
      </c>
      <c r="T554" t="str">
        <f>RIGHT(R554,LEN(R554)-FIND("/",R554))</f>
        <v>plays</v>
      </c>
      <c r="U554" t="s">
        <v>2043</v>
      </c>
      <c r="V554" t="s">
        <v>2061</v>
      </c>
    </row>
    <row r="555" spans="1:22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>ROUND(E555/D555*100,0)</f>
        <v>44</v>
      </c>
      <c r="G555" s="10" t="s">
        <v>13</v>
      </c>
      <c r="H555">
        <v>1028</v>
      </c>
      <c r="I555">
        <f>IF(H555=0,0,ROUND(E555/H555,2))</f>
        <v>72.98</v>
      </c>
      <c r="J555" t="s">
        <v>20</v>
      </c>
      <c r="K555" t="s">
        <v>21</v>
      </c>
      <c r="L555">
        <v>1293948000</v>
      </c>
      <c r="M555">
        <v>1294034400</v>
      </c>
      <c r="N555" s="4">
        <f>((L555/60)/60/24)+DATE(1970,1,1)</f>
        <v>40545.25</v>
      </c>
      <c r="O555" s="4">
        <f>((M555/60)/60/24)+DATE(1970,1,1)</f>
        <v>40546.25</v>
      </c>
      <c r="P555" t="b">
        <v>0</v>
      </c>
      <c r="Q555" t="b">
        <v>0</v>
      </c>
      <c r="R555" t="s">
        <v>22</v>
      </c>
      <c r="S555" t="str">
        <f>LEFT(R555,FIND("/",R555)-1)</f>
        <v>music</v>
      </c>
      <c r="T555" t="str">
        <f>RIGHT(R555,LEN(R555)-FIND("/",R555))</f>
        <v>rock</v>
      </c>
      <c r="U555" t="s">
        <v>2039</v>
      </c>
      <c r="V555" t="s">
        <v>2063</v>
      </c>
    </row>
    <row r="556" spans="1:22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>ROUND(E556/D556*100,0)</f>
        <v>152</v>
      </c>
      <c r="G556" s="13" t="s">
        <v>19</v>
      </c>
      <c r="H556">
        <v>554</v>
      </c>
      <c r="I556">
        <f>IF(H556=0,0,ROUND(E556/H556,2))</f>
        <v>26.01</v>
      </c>
      <c r="J556" t="s">
        <v>14</v>
      </c>
      <c r="K556" t="s">
        <v>15</v>
      </c>
      <c r="L556">
        <v>1482127200</v>
      </c>
      <c r="M556">
        <v>1482645600</v>
      </c>
      <c r="N556" s="4">
        <f>((L556/60)/60/24)+DATE(1970,1,1)</f>
        <v>42723.25</v>
      </c>
      <c r="O556" s="4">
        <f>((M556/60)/60/24)+DATE(1970,1,1)</f>
        <v>42729.25</v>
      </c>
      <c r="P556" t="b">
        <v>0</v>
      </c>
      <c r="Q556" t="b">
        <v>0</v>
      </c>
      <c r="R556" t="s">
        <v>59</v>
      </c>
      <c r="S556" t="str">
        <f>LEFT(R556,FIND("/",R556)-1)</f>
        <v>music</v>
      </c>
      <c r="T556" t="str">
        <f>RIGHT(R556,LEN(R556)-FIND("/",R556))</f>
        <v>indie rock</v>
      </c>
      <c r="U556" t="s">
        <v>2039</v>
      </c>
      <c r="V556" t="s">
        <v>2055</v>
      </c>
    </row>
    <row r="557" spans="1:22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>ROUND(E557/D557*100,0)</f>
        <v>224</v>
      </c>
      <c r="G557" s="13" t="s">
        <v>19</v>
      </c>
      <c r="H557">
        <v>135</v>
      </c>
      <c r="I557">
        <f>IF(H557=0,0,ROUND(E557/H557,2))</f>
        <v>104.36</v>
      </c>
      <c r="J557" t="s">
        <v>35</v>
      </c>
      <c r="K557" t="s">
        <v>36</v>
      </c>
      <c r="L557">
        <v>1396414800</v>
      </c>
      <c r="M557">
        <v>1399093200</v>
      </c>
      <c r="N557" s="4">
        <f>((L557/60)/60/24)+DATE(1970,1,1)</f>
        <v>41731.208333333336</v>
      </c>
      <c r="O557" s="4">
        <f>((M557/60)/60/24)+DATE(1970,1,1)</f>
        <v>41762.208333333336</v>
      </c>
      <c r="P557" t="b">
        <v>0</v>
      </c>
      <c r="Q557" t="b">
        <v>0</v>
      </c>
      <c r="R557" t="s">
        <v>22</v>
      </c>
      <c r="S557" t="str">
        <f>LEFT(R557,FIND("/",R557)-1)</f>
        <v>music</v>
      </c>
      <c r="T557" t="str">
        <f>RIGHT(R557,LEN(R557)-FIND("/",R557))</f>
        <v>rock</v>
      </c>
      <c r="U557" t="s">
        <v>2039</v>
      </c>
      <c r="V557" t="s">
        <v>2063</v>
      </c>
    </row>
    <row r="558" spans="1:22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>ROUND(E558/D558*100,0)</f>
        <v>240</v>
      </c>
      <c r="G558" s="13" t="s">
        <v>19</v>
      </c>
      <c r="H558">
        <v>122</v>
      </c>
      <c r="I558">
        <f>IF(H558=0,0,ROUND(E558/H558,2))</f>
        <v>102.19</v>
      </c>
      <c r="J558" t="s">
        <v>20</v>
      </c>
      <c r="K558" t="s">
        <v>21</v>
      </c>
      <c r="L558">
        <v>1315285200</v>
      </c>
      <c r="M558">
        <v>1315890000</v>
      </c>
      <c r="N558" s="4">
        <f>((L558/60)/60/24)+DATE(1970,1,1)</f>
        <v>40792.208333333336</v>
      </c>
      <c r="O558" s="4">
        <f>((M558/60)/60/24)+DATE(1970,1,1)</f>
        <v>40799.208333333336</v>
      </c>
      <c r="P558" t="b">
        <v>0</v>
      </c>
      <c r="Q558" t="b">
        <v>1</v>
      </c>
      <c r="R558" t="s">
        <v>205</v>
      </c>
      <c r="S558" t="str">
        <f>LEFT(R558,FIND("/",R558)-1)</f>
        <v>publishing</v>
      </c>
      <c r="T558" t="str">
        <f>RIGHT(R558,LEN(R558)-FIND("/",R558))</f>
        <v>translations</v>
      </c>
      <c r="U558" t="s">
        <v>2041</v>
      </c>
      <c r="V558" t="s">
        <v>2067</v>
      </c>
    </row>
    <row r="559" spans="1:22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>ROUND(E559/D559*100,0)</f>
        <v>199</v>
      </c>
      <c r="G559" s="13" t="s">
        <v>19</v>
      </c>
      <c r="H559">
        <v>221</v>
      </c>
      <c r="I559">
        <f>IF(H559=0,0,ROUND(E559/H559,2))</f>
        <v>54.12</v>
      </c>
      <c r="J559" t="s">
        <v>20</v>
      </c>
      <c r="K559" t="s">
        <v>21</v>
      </c>
      <c r="L559">
        <v>1443762000</v>
      </c>
      <c r="M559">
        <v>1444021200</v>
      </c>
      <c r="N559" s="4">
        <f>((L559/60)/60/24)+DATE(1970,1,1)</f>
        <v>42279.208333333328</v>
      </c>
      <c r="O559" s="4">
        <f>((M559/60)/60/24)+DATE(1970,1,1)</f>
        <v>42282.208333333328</v>
      </c>
      <c r="P559" t="b">
        <v>0</v>
      </c>
      <c r="Q559" t="b">
        <v>1</v>
      </c>
      <c r="R559" t="s">
        <v>473</v>
      </c>
      <c r="S559" t="str">
        <f>LEFT(R559,FIND("/",R559)-1)</f>
        <v>film &amp; video</v>
      </c>
      <c r="T559" t="str">
        <f>RIGHT(R559,LEN(R559)-FIND("/",R559))</f>
        <v>science fiction</v>
      </c>
      <c r="U559" t="s">
        <v>2035</v>
      </c>
      <c r="V559" t="s">
        <v>2064</v>
      </c>
    </row>
    <row r="560" spans="1:22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>ROUND(E560/D560*100,0)</f>
        <v>137</v>
      </c>
      <c r="G560" s="13" t="s">
        <v>19</v>
      </c>
      <c r="H560">
        <v>126</v>
      </c>
      <c r="I560">
        <f>IF(H560=0,0,ROUND(E560/H560,2))</f>
        <v>63.22</v>
      </c>
      <c r="J560" t="s">
        <v>20</v>
      </c>
      <c r="K560" t="s">
        <v>21</v>
      </c>
      <c r="L560">
        <v>1456293600</v>
      </c>
      <c r="M560">
        <v>1460005200</v>
      </c>
      <c r="N560" s="4">
        <f>((L560/60)/60/24)+DATE(1970,1,1)</f>
        <v>42424.25</v>
      </c>
      <c r="O560" s="4">
        <f>((M560/60)/60/24)+DATE(1970,1,1)</f>
        <v>42467.208333333328</v>
      </c>
      <c r="P560" t="b">
        <v>0</v>
      </c>
      <c r="Q560" t="b">
        <v>0</v>
      </c>
      <c r="R560" t="s">
        <v>32</v>
      </c>
      <c r="S560" t="str">
        <f>LEFT(R560,FIND("/",R560)-1)</f>
        <v>theater</v>
      </c>
      <c r="T560" t="str">
        <f>RIGHT(R560,LEN(R560)-FIND("/",R560))</f>
        <v>plays</v>
      </c>
      <c r="U560" t="s">
        <v>2043</v>
      </c>
      <c r="V560" t="s">
        <v>2061</v>
      </c>
    </row>
    <row r="561" spans="1:22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>ROUND(E561/D561*100,0)</f>
        <v>101</v>
      </c>
      <c r="G561" s="13" t="s">
        <v>19</v>
      </c>
      <c r="H561">
        <v>1022</v>
      </c>
      <c r="I561">
        <f>IF(H561=0,0,ROUND(E561/H561,2))</f>
        <v>104.03</v>
      </c>
      <c r="J561" t="s">
        <v>20</v>
      </c>
      <c r="K561" t="s">
        <v>21</v>
      </c>
      <c r="L561">
        <v>1470114000</v>
      </c>
      <c r="M561">
        <v>1470718800</v>
      </c>
      <c r="N561" s="4">
        <f>((L561/60)/60/24)+DATE(1970,1,1)</f>
        <v>42584.208333333328</v>
      </c>
      <c r="O561" s="4">
        <f>((M561/60)/60/24)+DATE(1970,1,1)</f>
        <v>42591.208333333328</v>
      </c>
      <c r="P561" t="b">
        <v>0</v>
      </c>
      <c r="Q561" t="b">
        <v>0</v>
      </c>
      <c r="R561" t="s">
        <v>32</v>
      </c>
      <c r="S561" t="str">
        <f>LEFT(R561,FIND("/",R561)-1)</f>
        <v>theater</v>
      </c>
      <c r="T561" t="str">
        <f>RIGHT(R561,LEN(R561)-FIND("/",R561))</f>
        <v>plays</v>
      </c>
      <c r="U561" t="s">
        <v>2043</v>
      </c>
      <c r="V561" t="s">
        <v>2061</v>
      </c>
    </row>
    <row r="562" spans="1:22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>ROUND(E562/D562*100,0)</f>
        <v>794</v>
      </c>
      <c r="G562" s="13" t="s">
        <v>19</v>
      </c>
      <c r="H562">
        <v>3177</v>
      </c>
      <c r="I562">
        <f>IF(H562=0,0,ROUND(E562/H562,2))</f>
        <v>49.99</v>
      </c>
      <c r="J562" t="s">
        <v>20</v>
      </c>
      <c r="K562" t="s">
        <v>21</v>
      </c>
      <c r="L562">
        <v>1321596000</v>
      </c>
      <c r="M562">
        <v>1325052000</v>
      </c>
      <c r="N562" s="4">
        <f>((L562/60)/60/24)+DATE(1970,1,1)</f>
        <v>40865.25</v>
      </c>
      <c r="O562" s="4">
        <f>((M562/60)/60/24)+DATE(1970,1,1)</f>
        <v>40905.25</v>
      </c>
      <c r="P562" t="b">
        <v>0</v>
      </c>
      <c r="Q562" t="b">
        <v>0</v>
      </c>
      <c r="R562" t="s">
        <v>70</v>
      </c>
      <c r="S562" t="str">
        <f>LEFT(R562,FIND("/",R562)-1)</f>
        <v>film &amp; video</v>
      </c>
      <c r="T562" t="str">
        <f>RIGHT(R562,LEN(R562)-FIND("/",R562))</f>
        <v>animation</v>
      </c>
      <c r="U562" t="s">
        <v>2035</v>
      </c>
      <c r="V562" t="s">
        <v>2048</v>
      </c>
    </row>
    <row r="563" spans="1:22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>ROUND(E563/D563*100,0)</f>
        <v>370</v>
      </c>
      <c r="G563" s="13" t="s">
        <v>19</v>
      </c>
      <c r="H563">
        <v>198</v>
      </c>
      <c r="I563">
        <f>IF(H563=0,0,ROUND(E563/H563,2))</f>
        <v>56.02</v>
      </c>
      <c r="J563" t="s">
        <v>97</v>
      </c>
      <c r="K563" t="s">
        <v>98</v>
      </c>
      <c r="L563">
        <v>1318827600</v>
      </c>
      <c r="M563">
        <v>1319000400</v>
      </c>
      <c r="N563" s="4">
        <f>((L563/60)/60/24)+DATE(1970,1,1)</f>
        <v>40833.208333333336</v>
      </c>
      <c r="O563" s="4">
        <f>((M563/60)/60/24)+DATE(1970,1,1)</f>
        <v>40835.208333333336</v>
      </c>
      <c r="P563" t="b">
        <v>0</v>
      </c>
      <c r="Q563" t="b">
        <v>0</v>
      </c>
      <c r="R563" t="s">
        <v>32</v>
      </c>
      <c r="S563" t="str">
        <f>LEFT(R563,FIND("/",R563)-1)</f>
        <v>theater</v>
      </c>
      <c r="T563" t="str">
        <f>RIGHT(R563,LEN(R563)-FIND("/",R563))</f>
        <v>plays</v>
      </c>
      <c r="U563" t="s">
        <v>2043</v>
      </c>
      <c r="V563" t="s">
        <v>2061</v>
      </c>
    </row>
    <row r="564" spans="1:22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>ROUND(E564/D564*100,0)</f>
        <v>13</v>
      </c>
      <c r="G564" s="10" t="s">
        <v>13</v>
      </c>
      <c r="H564">
        <v>26</v>
      </c>
      <c r="I564">
        <f>IF(H564=0,0,ROUND(E564/H564,2))</f>
        <v>48.81</v>
      </c>
      <c r="J564" t="s">
        <v>97</v>
      </c>
      <c r="K564" t="s">
        <v>98</v>
      </c>
      <c r="L564">
        <v>1552366800</v>
      </c>
      <c r="M564">
        <v>1552539600</v>
      </c>
      <c r="N564" s="4">
        <f>((L564/60)/60/24)+DATE(1970,1,1)</f>
        <v>43536.208333333328</v>
      </c>
      <c r="O564" s="4">
        <f>((M564/60)/60/24)+DATE(1970,1,1)</f>
        <v>43538.208333333328</v>
      </c>
      <c r="P564" t="b">
        <v>0</v>
      </c>
      <c r="Q564" t="b">
        <v>0</v>
      </c>
      <c r="R564" t="s">
        <v>22</v>
      </c>
      <c r="S564" t="str">
        <f>LEFT(R564,FIND("/",R564)-1)</f>
        <v>music</v>
      </c>
      <c r="T564" t="str">
        <f>RIGHT(R564,LEN(R564)-FIND("/",R564))</f>
        <v>rock</v>
      </c>
      <c r="U564" t="s">
        <v>2039</v>
      </c>
      <c r="V564" t="s">
        <v>2063</v>
      </c>
    </row>
    <row r="565" spans="1:22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>ROUND(E565/D565*100,0)</f>
        <v>138</v>
      </c>
      <c r="G565" s="13" t="s">
        <v>19</v>
      </c>
      <c r="H565">
        <v>85</v>
      </c>
      <c r="I565">
        <f>IF(H565=0,0,ROUND(E565/H565,2))</f>
        <v>60.08</v>
      </c>
      <c r="J565" t="s">
        <v>25</v>
      </c>
      <c r="K565" t="s">
        <v>26</v>
      </c>
      <c r="L565">
        <v>1542088800</v>
      </c>
      <c r="M565">
        <v>1543816800</v>
      </c>
      <c r="N565" s="4">
        <f>((L565/60)/60/24)+DATE(1970,1,1)</f>
        <v>43417.25</v>
      </c>
      <c r="O565" s="4">
        <f>((M565/60)/60/24)+DATE(1970,1,1)</f>
        <v>43437.25</v>
      </c>
      <c r="P565" t="b">
        <v>0</v>
      </c>
      <c r="Q565" t="b">
        <v>0</v>
      </c>
      <c r="R565" t="s">
        <v>41</v>
      </c>
      <c r="S565" t="str">
        <f>LEFT(R565,FIND("/",R565)-1)</f>
        <v>film &amp; video</v>
      </c>
      <c r="T565" t="str">
        <f>RIGHT(R565,LEN(R565)-FIND("/",R565))</f>
        <v>documentary</v>
      </c>
      <c r="U565" t="s">
        <v>2035</v>
      </c>
      <c r="V565" t="s">
        <v>2050</v>
      </c>
    </row>
    <row r="566" spans="1:22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>ROUND(E566/D566*100,0)</f>
        <v>84</v>
      </c>
      <c r="G566" s="10" t="s">
        <v>13</v>
      </c>
      <c r="H566">
        <v>1790</v>
      </c>
      <c r="I566">
        <f>IF(H566=0,0,ROUND(E566/H566,2))</f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s="4">
        <f>((L566/60)/60/24)+DATE(1970,1,1)</f>
        <v>42078.208333333328</v>
      </c>
      <c r="O566" s="4">
        <f>((M566/60)/60/24)+DATE(1970,1,1)</f>
        <v>42086.208333333328</v>
      </c>
      <c r="P566" t="b">
        <v>0</v>
      </c>
      <c r="Q566" t="b">
        <v>0</v>
      </c>
      <c r="R566" t="s">
        <v>32</v>
      </c>
      <c r="S566" t="str">
        <f>LEFT(R566,FIND("/",R566)-1)</f>
        <v>theater</v>
      </c>
      <c r="T566" t="str">
        <f>RIGHT(R566,LEN(R566)-FIND("/",R566))</f>
        <v>plays</v>
      </c>
      <c r="U566" t="s">
        <v>2043</v>
      </c>
      <c r="V566" t="s">
        <v>2061</v>
      </c>
    </row>
    <row r="567" spans="1:22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>ROUND(E567/D567*100,0)</f>
        <v>205</v>
      </c>
      <c r="G567" s="13" t="s">
        <v>19</v>
      </c>
      <c r="H567">
        <v>3596</v>
      </c>
      <c r="I567">
        <f>IF(H567=0,0,ROUND(E567/H567,2))</f>
        <v>53.99</v>
      </c>
      <c r="J567" t="s">
        <v>20</v>
      </c>
      <c r="K567" t="s">
        <v>21</v>
      </c>
      <c r="L567">
        <v>1321336800</v>
      </c>
      <c r="M567">
        <v>1323064800</v>
      </c>
      <c r="N567" s="4">
        <f>((L567/60)/60/24)+DATE(1970,1,1)</f>
        <v>40862.25</v>
      </c>
      <c r="O567" s="4">
        <f>((M567/60)/60/24)+DATE(1970,1,1)</f>
        <v>40882.25</v>
      </c>
      <c r="P567" t="b">
        <v>0</v>
      </c>
      <c r="Q567" t="b">
        <v>0</v>
      </c>
      <c r="R567" t="s">
        <v>32</v>
      </c>
      <c r="S567" t="str">
        <f>LEFT(R567,FIND("/",R567)-1)</f>
        <v>theater</v>
      </c>
      <c r="T567" t="str">
        <f>RIGHT(R567,LEN(R567)-FIND("/",R567))</f>
        <v>plays</v>
      </c>
      <c r="U567" t="s">
        <v>2043</v>
      </c>
      <c r="V567" t="s">
        <v>2061</v>
      </c>
    </row>
    <row r="568" spans="1:22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>ROUND(E568/D568*100,0)</f>
        <v>44</v>
      </c>
      <c r="G568" s="10" t="s">
        <v>13</v>
      </c>
      <c r="H568">
        <v>37</v>
      </c>
      <c r="I568">
        <f>IF(H568=0,0,ROUND(E568/H568,2))</f>
        <v>111.46</v>
      </c>
      <c r="J568" t="s">
        <v>20</v>
      </c>
      <c r="K568" t="s">
        <v>21</v>
      </c>
      <c r="L568">
        <v>1456293600</v>
      </c>
      <c r="M568">
        <v>1458277200</v>
      </c>
      <c r="N568" s="4">
        <f>((L568/60)/60/24)+DATE(1970,1,1)</f>
        <v>42424.25</v>
      </c>
      <c r="O568" s="4">
        <f>((M568/60)/60/24)+DATE(1970,1,1)</f>
        <v>42447.208333333328</v>
      </c>
      <c r="P568" t="b">
        <v>0</v>
      </c>
      <c r="Q568" t="b">
        <v>1</v>
      </c>
      <c r="R568" t="s">
        <v>49</v>
      </c>
      <c r="S568" t="str">
        <f>LEFT(R568,FIND("/",R568)-1)</f>
        <v>music</v>
      </c>
      <c r="T568" t="str">
        <f>RIGHT(R568,LEN(R568)-FIND("/",R568))</f>
        <v>electric music</v>
      </c>
      <c r="U568" t="s">
        <v>2039</v>
      </c>
      <c r="V568" t="s">
        <v>2052</v>
      </c>
    </row>
    <row r="569" spans="1:22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>ROUND(E569/D569*100,0)</f>
        <v>219</v>
      </c>
      <c r="G569" s="13" t="s">
        <v>19</v>
      </c>
      <c r="H569">
        <v>244</v>
      </c>
      <c r="I569">
        <f>IF(H569=0,0,ROUND(E569/H569,2))</f>
        <v>60.92</v>
      </c>
      <c r="J569" t="s">
        <v>20</v>
      </c>
      <c r="K569" t="s">
        <v>21</v>
      </c>
      <c r="L569">
        <v>1404968400</v>
      </c>
      <c r="M569">
        <v>1405141200</v>
      </c>
      <c r="N569" s="4">
        <f>((L569/60)/60/24)+DATE(1970,1,1)</f>
        <v>41830.208333333336</v>
      </c>
      <c r="O569" s="4">
        <f>((M569/60)/60/24)+DATE(1970,1,1)</f>
        <v>41832.208333333336</v>
      </c>
      <c r="P569" t="b">
        <v>0</v>
      </c>
      <c r="Q569" t="b">
        <v>0</v>
      </c>
      <c r="R569" t="s">
        <v>22</v>
      </c>
      <c r="S569" t="str">
        <f>LEFT(R569,FIND("/",R569)-1)</f>
        <v>music</v>
      </c>
      <c r="T569" t="str">
        <f>RIGHT(R569,LEN(R569)-FIND("/",R569))</f>
        <v>rock</v>
      </c>
      <c r="U569" t="s">
        <v>2039</v>
      </c>
      <c r="V569" t="s">
        <v>2063</v>
      </c>
    </row>
    <row r="570" spans="1:22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>ROUND(E570/D570*100,0)</f>
        <v>186</v>
      </c>
      <c r="G570" s="13" t="s">
        <v>19</v>
      </c>
      <c r="H570">
        <v>5180</v>
      </c>
      <c r="I570">
        <f>IF(H570=0,0,ROUND(E570/H570,2))</f>
        <v>26</v>
      </c>
      <c r="J570" t="s">
        <v>20</v>
      </c>
      <c r="K570" t="s">
        <v>21</v>
      </c>
      <c r="L570">
        <v>1279170000</v>
      </c>
      <c r="M570">
        <v>1283058000</v>
      </c>
      <c r="N570" s="4">
        <f>((L570/60)/60/24)+DATE(1970,1,1)</f>
        <v>40374.208333333336</v>
      </c>
      <c r="O570" s="4">
        <f>((M570/60)/60/24)+DATE(1970,1,1)</f>
        <v>40419.208333333336</v>
      </c>
      <c r="P570" t="b">
        <v>0</v>
      </c>
      <c r="Q570" t="b">
        <v>0</v>
      </c>
      <c r="R570" t="s">
        <v>32</v>
      </c>
      <c r="S570" t="str">
        <f>LEFT(R570,FIND("/",R570)-1)</f>
        <v>theater</v>
      </c>
      <c r="T570" t="str">
        <f>RIGHT(R570,LEN(R570)-FIND("/",R570))</f>
        <v>plays</v>
      </c>
      <c r="U570" t="s">
        <v>2043</v>
      </c>
      <c r="V570" t="s">
        <v>2061</v>
      </c>
    </row>
    <row r="571" spans="1:22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>ROUND(E571/D571*100,0)</f>
        <v>237</v>
      </c>
      <c r="G571" s="13" t="s">
        <v>19</v>
      </c>
      <c r="H571">
        <v>589</v>
      </c>
      <c r="I571">
        <f>IF(H571=0,0,ROUND(E571/H571,2))</f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s="4">
        <f>((L571/60)/60/24)+DATE(1970,1,1)</f>
        <v>40554.25</v>
      </c>
      <c r="O571" s="4">
        <f>((M571/60)/60/24)+DATE(1970,1,1)</f>
        <v>40566.25</v>
      </c>
      <c r="P571" t="b">
        <v>0</v>
      </c>
      <c r="Q571" t="b">
        <v>0</v>
      </c>
      <c r="R571" t="s">
        <v>70</v>
      </c>
      <c r="S571" t="str">
        <f>LEFT(R571,FIND("/",R571)-1)</f>
        <v>film &amp; video</v>
      </c>
      <c r="T571" t="str">
        <f>RIGHT(R571,LEN(R571)-FIND("/",R571))</f>
        <v>animation</v>
      </c>
      <c r="U571" t="s">
        <v>2035</v>
      </c>
      <c r="V571" t="s">
        <v>2048</v>
      </c>
    </row>
    <row r="572" spans="1:22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>ROUND(E572/D572*100,0)</f>
        <v>306</v>
      </c>
      <c r="G572" s="13" t="s">
        <v>19</v>
      </c>
      <c r="H572">
        <v>2725</v>
      </c>
      <c r="I572">
        <f>IF(H572=0,0,ROUND(E572/H572,2))</f>
        <v>35</v>
      </c>
      <c r="J572" t="s">
        <v>20</v>
      </c>
      <c r="K572" t="s">
        <v>21</v>
      </c>
      <c r="L572">
        <v>1419055200</v>
      </c>
      <c r="M572">
        <v>1419573600</v>
      </c>
      <c r="N572" s="4">
        <f>((L572/60)/60/24)+DATE(1970,1,1)</f>
        <v>41993.25</v>
      </c>
      <c r="O572" s="4">
        <f>((M572/60)/60/24)+DATE(1970,1,1)</f>
        <v>41999.25</v>
      </c>
      <c r="P572" t="b">
        <v>0</v>
      </c>
      <c r="Q572" t="b">
        <v>1</v>
      </c>
      <c r="R572" t="s">
        <v>22</v>
      </c>
      <c r="S572" t="str">
        <f>LEFT(R572,FIND("/",R572)-1)</f>
        <v>music</v>
      </c>
      <c r="T572" t="str">
        <f>RIGHT(R572,LEN(R572)-FIND("/",R572))</f>
        <v>rock</v>
      </c>
      <c r="U572" t="s">
        <v>2039</v>
      </c>
      <c r="V572" t="s">
        <v>2063</v>
      </c>
    </row>
    <row r="573" spans="1:22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>ROUND(E573/D573*100,0)</f>
        <v>94</v>
      </c>
      <c r="G573" s="10" t="s">
        <v>13</v>
      </c>
      <c r="H573">
        <v>35</v>
      </c>
      <c r="I573">
        <f>IF(H573=0,0,ROUND(E573/H573,2))</f>
        <v>94.14</v>
      </c>
      <c r="J573" t="s">
        <v>106</v>
      </c>
      <c r="K573" t="s">
        <v>107</v>
      </c>
      <c r="L573">
        <v>1434690000</v>
      </c>
      <c r="M573">
        <v>1438750800</v>
      </c>
      <c r="N573" s="4">
        <f>((L573/60)/60/24)+DATE(1970,1,1)</f>
        <v>42174.208333333328</v>
      </c>
      <c r="O573" s="4">
        <f>((M573/60)/60/24)+DATE(1970,1,1)</f>
        <v>42221.208333333328</v>
      </c>
      <c r="P573" t="b">
        <v>0</v>
      </c>
      <c r="Q573" t="b">
        <v>0</v>
      </c>
      <c r="R573" t="s">
        <v>99</v>
      </c>
      <c r="S573" t="str">
        <f>LEFT(R573,FIND("/",R573)-1)</f>
        <v>film &amp; video</v>
      </c>
      <c r="T573" t="str">
        <f>RIGHT(R573,LEN(R573)-FIND("/",R573))</f>
        <v>shorts</v>
      </c>
      <c r="U573" t="s">
        <v>2035</v>
      </c>
      <c r="V573" t="s">
        <v>2065</v>
      </c>
    </row>
    <row r="574" spans="1:22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>ROUND(E574/D574*100,0)</f>
        <v>54</v>
      </c>
      <c r="G574" s="9" t="s">
        <v>73</v>
      </c>
      <c r="H574">
        <v>94</v>
      </c>
      <c r="I574">
        <f>IF(H574=0,0,ROUND(E574/H574,2))</f>
        <v>52.09</v>
      </c>
      <c r="J574" t="s">
        <v>20</v>
      </c>
      <c r="K574" t="s">
        <v>21</v>
      </c>
      <c r="L574">
        <v>1443416400</v>
      </c>
      <c r="M574">
        <v>1444798800</v>
      </c>
      <c r="N574" s="4">
        <f>((L574/60)/60/24)+DATE(1970,1,1)</f>
        <v>42275.208333333328</v>
      </c>
      <c r="O574" s="4">
        <f>((M574/60)/60/24)+DATE(1970,1,1)</f>
        <v>42291.208333333328</v>
      </c>
      <c r="P574" t="b">
        <v>0</v>
      </c>
      <c r="Q574" t="b">
        <v>1</v>
      </c>
      <c r="R574" t="s">
        <v>22</v>
      </c>
      <c r="S574" t="str">
        <f>LEFT(R574,FIND("/",R574)-1)</f>
        <v>music</v>
      </c>
      <c r="T574" t="str">
        <f>RIGHT(R574,LEN(R574)-FIND("/",R574))</f>
        <v>rock</v>
      </c>
      <c r="U574" t="s">
        <v>2039</v>
      </c>
      <c r="V574" t="s">
        <v>2063</v>
      </c>
    </row>
    <row r="575" spans="1:22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>ROUND(E575/D575*100,0)</f>
        <v>112</v>
      </c>
      <c r="G575" s="13" t="s">
        <v>19</v>
      </c>
      <c r="H575">
        <v>300</v>
      </c>
      <c r="I575">
        <f>IF(H575=0,0,ROUND(E575/H575,2))</f>
        <v>24.99</v>
      </c>
      <c r="J575" t="s">
        <v>20</v>
      </c>
      <c r="K575" t="s">
        <v>21</v>
      </c>
      <c r="L575">
        <v>1399006800</v>
      </c>
      <c r="M575">
        <v>1399179600</v>
      </c>
      <c r="N575" s="4">
        <f>((L575/60)/60/24)+DATE(1970,1,1)</f>
        <v>41761.208333333336</v>
      </c>
      <c r="O575" s="4">
        <f>((M575/60)/60/24)+DATE(1970,1,1)</f>
        <v>41763.208333333336</v>
      </c>
      <c r="P575" t="b">
        <v>0</v>
      </c>
      <c r="Q575" t="b">
        <v>0</v>
      </c>
      <c r="R575" t="s">
        <v>1028</v>
      </c>
      <c r="S575" t="str">
        <f>LEFT(R575,FIND("/",R575)-1)</f>
        <v>journalism</v>
      </c>
      <c r="T575" t="str">
        <f>RIGHT(R575,LEN(R575)-FIND("/",R575))</f>
        <v>audio</v>
      </c>
      <c r="U575" t="s">
        <v>2038</v>
      </c>
      <c r="V575" t="s">
        <v>2049</v>
      </c>
    </row>
    <row r="576" spans="1:22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>ROUND(E576/D576*100,0)</f>
        <v>369</v>
      </c>
      <c r="G576" s="13" t="s">
        <v>19</v>
      </c>
      <c r="H576">
        <v>144</v>
      </c>
      <c r="I576">
        <f>IF(H576=0,0,ROUND(E576/H576,2))</f>
        <v>69.22</v>
      </c>
      <c r="J576" t="s">
        <v>20</v>
      </c>
      <c r="K576" t="s">
        <v>21</v>
      </c>
      <c r="L576">
        <v>1575698400</v>
      </c>
      <c r="M576">
        <v>1576562400</v>
      </c>
      <c r="N576" s="4">
        <f>((L576/60)/60/24)+DATE(1970,1,1)</f>
        <v>43806.25</v>
      </c>
      <c r="O576" s="4">
        <f>((M576/60)/60/24)+DATE(1970,1,1)</f>
        <v>43816.25</v>
      </c>
      <c r="P576" t="b">
        <v>0</v>
      </c>
      <c r="Q576" t="b">
        <v>1</v>
      </c>
      <c r="R576" t="s">
        <v>16</v>
      </c>
      <c r="S576" t="str">
        <f>LEFT(R576,FIND("/",R576)-1)</f>
        <v>food</v>
      </c>
      <c r="T576" t="str">
        <f>RIGHT(R576,LEN(R576)-FIND("/",R576))</f>
        <v>food trucks</v>
      </c>
      <c r="U576" t="s">
        <v>2036</v>
      </c>
      <c r="V576" t="s">
        <v>2054</v>
      </c>
    </row>
    <row r="577" spans="1:22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>ROUND(E577/D577*100,0)</f>
        <v>63</v>
      </c>
      <c r="G577" s="10" t="s">
        <v>13</v>
      </c>
      <c r="H577">
        <v>558</v>
      </c>
      <c r="I577">
        <f>IF(H577=0,0,ROUND(E577/H577,2))</f>
        <v>93.94</v>
      </c>
      <c r="J577" t="s">
        <v>20</v>
      </c>
      <c r="K577" t="s">
        <v>21</v>
      </c>
      <c r="L577">
        <v>1400562000</v>
      </c>
      <c r="M577">
        <v>1400821200</v>
      </c>
      <c r="N577" s="4">
        <f>((L577/60)/60/24)+DATE(1970,1,1)</f>
        <v>41779.208333333336</v>
      </c>
      <c r="O577" s="4">
        <f>((M577/60)/60/24)+DATE(1970,1,1)</f>
        <v>41782.208333333336</v>
      </c>
      <c r="P577" t="b">
        <v>0</v>
      </c>
      <c r="Q577" t="b">
        <v>1</v>
      </c>
      <c r="R577" t="s">
        <v>32</v>
      </c>
      <c r="S577" t="str">
        <f>LEFT(R577,FIND("/",R577)-1)</f>
        <v>theater</v>
      </c>
      <c r="T577" t="str">
        <f>RIGHT(R577,LEN(R577)-FIND("/",R577))</f>
        <v>plays</v>
      </c>
      <c r="U577" t="s">
        <v>2043</v>
      </c>
      <c r="V577" t="s">
        <v>2061</v>
      </c>
    </row>
    <row r="578" spans="1:22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>ROUND(E578/D578*100,0)</f>
        <v>65</v>
      </c>
      <c r="G578" s="10" t="s">
        <v>13</v>
      </c>
      <c r="H578">
        <v>64</v>
      </c>
      <c r="I578">
        <f>IF(H578=0,0,ROUND(E578/H578,2))</f>
        <v>98.41</v>
      </c>
      <c r="J578" t="s">
        <v>20</v>
      </c>
      <c r="K578" t="s">
        <v>21</v>
      </c>
      <c r="L578">
        <v>1509512400</v>
      </c>
      <c r="M578">
        <v>1510984800</v>
      </c>
      <c r="N578" s="4">
        <f>((L578/60)/60/24)+DATE(1970,1,1)</f>
        <v>43040.208333333328</v>
      </c>
      <c r="O578" s="4">
        <f>((M578/60)/60/24)+DATE(1970,1,1)</f>
        <v>43057.25</v>
      </c>
      <c r="P578" t="b">
        <v>0</v>
      </c>
      <c r="Q578" t="b">
        <v>0</v>
      </c>
      <c r="R578" t="s">
        <v>32</v>
      </c>
      <c r="S578" t="str">
        <f>LEFT(R578,FIND("/",R578)-1)</f>
        <v>theater</v>
      </c>
      <c r="T578" t="str">
        <f>RIGHT(R578,LEN(R578)-FIND("/",R578))</f>
        <v>plays</v>
      </c>
      <c r="U578" t="s">
        <v>2043</v>
      </c>
      <c r="V578" t="s">
        <v>2061</v>
      </c>
    </row>
    <row r="579" spans="1:22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>ROUND(E579/D579*100,0)</f>
        <v>19</v>
      </c>
      <c r="G579" s="9" t="s">
        <v>73</v>
      </c>
      <c r="H579">
        <v>37</v>
      </c>
      <c r="I579">
        <f>IF(H579=0,0,ROUND(E579/H579,2))</f>
        <v>41.78</v>
      </c>
      <c r="J579" t="s">
        <v>20</v>
      </c>
      <c r="K579" t="s">
        <v>21</v>
      </c>
      <c r="L579">
        <v>1299823200</v>
      </c>
      <c r="M579">
        <v>1302066000</v>
      </c>
      <c r="N579" s="4">
        <f>((L579/60)/60/24)+DATE(1970,1,1)</f>
        <v>40613.25</v>
      </c>
      <c r="O579" s="4">
        <f>((M579/60)/60/24)+DATE(1970,1,1)</f>
        <v>40639.208333333336</v>
      </c>
      <c r="P579" t="b">
        <v>0</v>
      </c>
      <c r="Q579" t="b">
        <v>0</v>
      </c>
      <c r="R579" t="s">
        <v>158</v>
      </c>
      <c r="S579" t="str">
        <f>LEFT(R579,FIND("/",R579)-1)</f>
        <v>music</v>
      </c>
      <c r="T579" t="str">
        <f>RIGHT(R579,LEN(R579)-FIND("/",R579))</f>
        <v>jazz</v>
      </c>
      <c r="U579" t="s">
        <v>2039</v>
      </c>
      <c r="V579" t="s">
        <v>2056</v>
      </c>
    </row>
    <row r="580" spans="1:22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>ROUND(E580/D580*100,0)</f>
        <v>17</v>
      </c>
      <c r="G580" s="10" t="s">
        <v>13</v>
      </c>
      <c r="H580">
        <v>245</v>
      </c>
      <c r="I580">
        <f>IF(H580=0,0,ROUND(E580/H580,2))</f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s="4">
        <f>((L580/60)/60/24)+DATE(1970,1,1)</f>
        <v>40878.25</v>
      </c>
      <c r="O580" s="4">
        <f>((M580/60)/60/24)+DATE(1970,1,1)</f>
        <v>40881.25</v>
      </c>
      <c r="P580" t="b">
        <v>0</v>
      </c>
      <c r="Q580" t="b">
        <v>0</v>
      </c>
      <c r="R580" t="s">
        <v>473</v>
      </c>
      <c r="S580" t="str">
        <f>LEFT(R580,FIND("/",R580)-1)</f>
        <v>film &amp; video</v>
      </c>
      <c r="T580" t="str">
        <f>RIGHT(R580,LEN(R580)-FIND("/",R580))</f>
        <v>science fiction</v>
      </c>
      <c r="U580" t="s">
        <v>2035</v>
      </c>
      <c r="V580" t="s">
        <v>2064</v>
      </c>
    </row>
    <row r="581" spans="1:22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>ROUND(E581/D581*100,0)</f>
        <v>101</v>
      </c>
      <c r="G581" s="13" t="s">
        <v>19</v>
      </c>
      <c r="H581">
        <v>87</v>
      </c>
      <c r="I581">
        <f>IF(H581=0,0,ROUND(E581/H581,2))</f>
        <v>72.06</v>
      </c>
      <c r="J581" t="s">
        <v>20</v>
      </c>
      <c r="K581" t="s">
        <v>21</v>
      </c>
      <c r="L581">
        <v>1312693200</v>
      </c>
      <c r="M581">
        <v>1313730000</v>
      </c>
      <c r="N581" s="4">
        <f>((L581/60)/60/24)+DATE(1970,1,1)</f>
        <v>40762.208333333336</v>
      </c>
      <c r="O581" s="4">
        <f>((M581/60)/60/24)+DATE(1970,1,1)</f>
        <v>40774.208333333336</v>
      </c>
      <c r="P581" t="b">
        <v>0</v>
      </c>
      <c r="Q581" t="b">
        <v>0</v>
      </c>
      <c r="R581" t="s">
        <v>158</v>
      </c>
      <c r="S581" t="str">
        <f>LEFT(R581,FIND("/",R581)-1)</f>
        <v>music</v>
      </c>
      <c r="T581" t="str">
        <f>RIGHT(R581,LEN(R581)-FIND("/",R581))</f>
        <v>jazz</v>
      </c>
      <c r="U581" t="s">
        <v>2039</v>
      </c>
      <c r="V581" t="s">
        <v>2056</v>
      </c>
    </row>
    <row r="582" spans="1:22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>ROUND(E582/D582*100,0)</f>
        <v>342</v>
      </c>
      <c r="G582" s="13" t="s">
        <v>19</v>
      </c>
      <c r="H582">
        <v>3116</v>
      </c>
      <c r="I582">
        <f>IF(H582=0,0,ROUND(E582/H582,2))</f>
        <v>48</v>
      </c>
      <c r="J582" t="s">
        <v>20</v>
      </c>
      <c r="K582" t="s">
        <v>21</v>
      </c>
      <c r="L582">
        <v>1393394400</v>
      </c>
      <c r="M582">
        <v>1394085600</v>
      </c>
      <c r="N582" s="4">
        <f>((L582/60)/60/24)+DATE(1970,1,1)</f>
        <v>41696.25</v>
      </c>
      <c r="O582" s="4">
        <f>((M582/60)/60/24)+DATE(1970,1,1)</f>
        <v>41704.25</v>
      </c>
      <c r="P582" t="b">
        <v>0</v>
      </c>
      <c r="Q582" t="b">
        <v>0</v>
      </c>
      <c r="R582" t="s">
        <v>32</v>
      </c>
      <c r="S582" t="str">
        <f>LEFT(R582,FIND("/",R582)-1)</f>
        <v>theater</v>
      </c>
      <c r="T582" t="str">
        <f>RIGHT(R582,LEN(R582)-FIND("/",R582))</f>
        <v>plays</v>
      </c>
      <c r="U582" t="s">
        <v>2043</v>
      </c>
      <c r="V582" t="s">
        <v>2061</v>
      </c>
    </row>
    <row r="583" spans="1:22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>ROUND(E583/D583*100,0)</f>
        <v>64</v>
      </c>
      <c r="G583" s="10" t="s">
        <v>13</v>
      </c>
      <c r="H583">
        <v>71</v>
      </c>
      <c r="I583">
        <f>IF(H583=0,0,ROUND(E583/H583,2))</f>
        <v>54.1</v>
      </c>
      <c r="J583" t="s">
        <v>20</v>
      </c>
      <c r="K583" t="s">
        <v>21</v>
      </c>
      <c r="L583">
        <v>1304053200</v>
      </c>
      <c r="M583">
        <v>1305349200</v>
      </c>
      <c r="N583" s="4">
        <f>((L583/60)/60/24)+DATE(1970,1,1)</f>
        <v>40662.208333333336</v>
      </c>
      <c r="O583" s="4">
        <f>((M583/60)/60/24)+DATE(1970,1,1)</f>
        <v>40677.208333333336</v>
      </c>
      <c r="P583" t="b">
        <v>0</v>
      </c>
      <c r="Q583" t="b">
        <v>0</v>
      </c>
      <c r="R583" t="s">
        <v>27</v>
      </c>
      <c r="S583" t="str">
        <f>LEFT(R583,FIND("/",R583)-1)</f>
        <v>technology</v>
      </c>
      <c r="T583" t="str">
        <f>RIGHT(R583,LEN(R583)-FIND("/",R583))</f>
        <v>web</v>
      </c>
      <c r="U583" t="s">
        <v>2042</v>
      </c>
      <c r="V583" t="s">
        <v>2070</v>
      </c>
    </row>
    <row r="584" spans="1:22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>ROUND(E584/D584*100,0)</f>
        <v>52</v>
      </c>
      <c r="G584" s="10" t="s">
        <v>13</v>
      </c>
      <c r="H584">
        <v>42</v>
      </c>
      <c r="I584">
        <f>IF(H584=0,0,ROUND(E584/H584,2))</f>
        <v>107.88</v>
      </c>
      <c r="J584" t="s">
        <v>20</v>
      </c>
      <c r="K584" t="s">
        <v>21</v>
      </c>
      <c r="L584">
        <v>1433912400</v>
      </c>
      <c r="M584">
        <v>1434344400</v>
      </c>
      <c r="N584" s="4">
        <f>((L584/60)/60/24)+DATE(1970,1,1)</f>
        <v>42165.208333333328</v>
      </c>
      <c r="O584" s="4">
        <f>((M584/60)/60/24)+DATE(1970,1,1)</f>
        <v>42170.208333333328</v>
      </c>
      <c r="P584" t="b">
        <v>0</v>
      </c>
      <c r="Q584" t="b">
        <v>1</v>
      </c>
      <c r="R584" t="s">
        <v>88</v>
      </c>
      <c r="S584" t="str">
        <f>LEFT(R584,FIND("/",R584)-1)</f>
        <v>games</v>
      </c>
      <c r="T584" t="str">
        <f>RIGHT(R584,LEN(R584)-FIND("/",R584))</f>
        <v>video games</v>
      </c>
      <c r="U584" t="s">
        <v>2037</v>
      </c>
      <c r="V584" t="s">
        <v>2068</v>
      </c>
    </row>
    <row r="585" spans="1:22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>ROUND(E585/D585*100,0)</f>
        <v>322</v>
      </c>
      <c r="G585" s="13" t="s">
        <v>19</v>
      </c>
      <c r="H585">
        <v>909</v>
      </c>
      <c r="I585">
        <f>IF(H585=0,0,ROUND(E585/H585,2))</f>
        <v>67.03</v>
      </c>
      <c r="J585" t="s">
        <v>20</v>
      </c>
      <c r="K585" t="s">
        <v>21</v>
      </c>
      <c r="L585">
        <v>1329717600</v>
      </c>
      <c r="M585">
        <v>1331186400</v>
      </c>
      <c r="N585" s="4">
        <f>((L585/60)/60/24)+DATE(1970,1,1)</f>
        <v>40959.25</v>
      </c>
      <c r="O585" s="4">
        <f>((M585/60)/60/24)+DATE(1970,1,1)</f>
        <v>40976.25</v>
      </c>
      <c r="P585" t="b">
        <v>0</v>
      </c>
      <c r="Q585" t="b">
        <v>0</v>
      </c>
      <c r="R585" t="s">
        <v>41</v>
      </c>
      <c r="S585" t="str">
        <f>LEFT(R585,FIND("/",R585)-1)</f>
        <v>film &amp; video</v>
      </c>
      <c r="T585" t="str">
        <f>RIGHT(R585,LEN(R585)-FIND("/",R585))</f>
        <v>documentary</v>
      </c>
      <c r="U585" t="s">
        <v>2035</v>
      </c>
      <c r="V585" t="s">
        <v>2050</v>
      </c>
    </row>
    <row r="586" spans="1:22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>
        <f>ROUND(E586/D586*100,0)</f>
        <v>120</v>
      </c>
      <c r="G586" s="13" t="s">
        <v>19</v>
      </c>
      <c r="H586">
        <v>1613</v>
      </c>
      <c r="I586">
        <f>IF(H586=0,0,ROUND(E586/H586,2))</f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s="4">
        <f>((L586/60)/60/24)+DATE(1970,1,1)</f>
        <v>41024.208333333336</v>
      </c>
      <c r="O586" s="4">
        <f>((M586/60)/60/24)+DATE(1970,1,1)</f>
        <v>41038.208333333336</v>
      </c>
      <c r="P586" t="b">
        <v>0</v>
      </c>
      <c r="Q586" t="b">
        <v>0</v>
      </c>
      <c r="R586" t="s">
        <v>27</v>
      </c>
      <c r="S586" t="str">
        <f>LEFT(R586,FIND("/",R586)-1)</f>
        <v>technology</v>
      </c>
      <c r="T586" t="str">
        <f>RIGHT(R586,LEN(R586)-FIND("/",R586))</f>
        <v>web</v>
      </c>
      <c r="U586" t="s">
        <v>2042</v>
      </c>
      <c r="V586" t="s">
        <v>2070</v>
      </c>
    </row>
    <row r="587" spans="1:22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>ROUND(E587/D587*100,0)</f>
        <v>147</v>
      </c>
      <c r="G587" s="13" t="s">
        <v>19</v>
      </c>
      <c r="H587">
        <v>136</v>
      </c>
      <c r="I587">
        <f>IF(H587=0,0,ROUND(E587/H587,2))</f>
        <v>96.07</v>
      </c>
      <c r="J587" t="s">
        <v>20</v>
      </c>
      <c r="K587" t="s">
        <v>21</v>
      </c>
      <c r="L587">
        <v>1268888400</v>
      </c>
      <c r="M587">
        <v>1269752400</v>
      </c>
      <c r="N587" s="4">
        <f>((L587/60)/60/24)+DATE(1970,1,1)</f>
        <v>40255.208333333336</v>
      </c>
      <c r="O587" s="4">
        <f>((M587/60)/60/24)+DATE(1970,1,1)</f>
        <v>40265.208333333336</v>
      </c>
      <c r="P587" t="b">
        <v>0</v>
      </c>
      <c r="Q587" t="b">
        <v>0</v>
      </c>
      <c r="R587" t="s">
        <v>205</v>
      </c>
      <c r="S587" t="str">
        <f>LEFT(R587,FIND("/",R587)-1)</f>
        <v>publishing</v>
      </c>
      <c r="T587" t="str">
        <f>RIGHT(R587,LEN(R587)-FIND("/",R587))</f>
        <v>translations</v>
      </c>
      <c r="U587" t="s">
        <v>2041</v>
      </c>
      <c r="V587" t="s">
        <v>2067</v>
      </c>
    </row>
    <row r="588" spans="1:22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>ROUND(E588/D588*100,0)</f>
        <v>951</v>
      </c>
      <c r="G588" s="13" t="s">
        <v>19</v>
      </c>
      <c r="H588">
        <v>130</v>
      </c>
      <c r="I588">
        <f>IF(H588=0,0,ROUND(E588/H588,2))</f>
        <v>51.18</v>
      </c>
      <c r="J588" t="s">
        <v>20</v>
      </c>
      <c r="K588" t="s">
        <v>21</v>
      </c>
      <c r="L588">
        <v>1289973600</v>
      </c>
      <c r="M588">
        <v>1291615200</v>
      </c>
      <c r="N588" s="4">
        <f>((L588/60)/60/24)+DATE(1970,1,1)</f>
        <v>40499.25</v>
      </c>
      <c r="O588" s="4">
        <f>((M588/60)/60/24)+DATE(1970,1,1)</f>
        <v>40518.25</v>
      </c>
      <c r="P588" t="b">
        <v>0</v>
      </c>
      <c r="Q588" t="b">
        <v>0</v>
      </c>
      <c r="R588" t="s">
        <v>22</v>
      </c>
      <c r="S588" t="str">
        <f>LEFT(R588,FIND("/",R588)-1)</f>
        <v>music</v>
      </c>
      <c r="T588" t="str">
        <f>RIGHT(R588,LEN(R588)-FIND("/",R588))</f>
        <v>rock</v>
      </c>
      <c r="U588" t="s">
        <v>2039</v>
      </c>
      <c r="V588" t="s">
        <v>2063</v>
      </c>
    </row>
    <row r="589" spans="1:22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>ROUND(E589/D589*100,0)</f>
        <v>73</v>
      </c>
      <c r="G589" s="10" t="s">
        <v>13</v>
      </c>
      <c r="H589">
        <v>156</v>
      </c>
      <c r="I589">
        <f>IF(H589=0,0,ROUND(E589/H589,2))</f>
        <v>43.92</v>
      </c>
      <c r="J589" t="s">
        <v>14</v>
      </c>
      <c r="K589" t="s">
        <v>15</v>
      </c>
      <c r="L589">
        <v>1547877600</v>
      </c>
      <c r="M589">
        <v>1552366800</v>
      </c>
      <c r="N589" s="4">
        <f>((L589/60)/60/24)+DATE(1970,1,1)</f>
        <v>43484.25</v>
      </c>
      <c r="O589" s="4">
        <f>((M589/60)/60/24)+DATE(1970,1,1)</f>
        <v>43536.208333333328</v>
      </c>
      <c r="P589" t="b">
        <v>0</v>
      </c>
      <c r="Q589" t="b">
        <v>1</v>
      </c>
      <c r="R589" t="s">
        <v>16</v>
      </c>
      <c r="S589" t="str">
        <f>LEFT(R589,FIND("/",R589)-1)</f>
        <v>food</v>
      </c>
      <c r="T589" t="str">
        <f>RIGHT(R589,LEN(R589)-FIND("/",R589))</f>
        <v>food trucks</v>
      </c>
      <c r="U589" t="s">
        <v>2036</v>
      </c>
      <c r="V589" t="s">
        <v>2054</v>
      </c>
    </row>
    <row r="590" spans="1:22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>ROUND(E590/D590*100,0)</f>
        <v>79</v>
      </c>
      <c r="G590" s="10" t="s">
        <v>13</v>
      </c>
      <c r="H590">
        <v>1368</v>
      </c>
      <c r="I590">
        <f>IF(H590=0,0,ROUND(E590/H590,2))</f>
        <v>91.02</v>
      </c>
      <c r="J590" t="s">
        <v>39</v>
      </c>
      <c r="K590" t="s">
        <v>40</v>
      </c>
      <c r="L590">
        <v>1269493200</v>
      </c>
      <c r="M590">
        <v>1272171600</v>
      </c>
      <c r="N590" s="4">
        <f>((L590/60)/60/24)+DATE(1970,1,1)</f>
        <v>40262.208333333336</v>
      </c>
      <c r="O590" s="4">
        <f>((M590/60)/60/24)+DATE(1970,1,1)</f>
        <v>40293.208333333336</v>
      </c>
      <c r="P590" t="b">
        <v>0</v>
      </c>
      <c r="Q590" t="b">
        <v>0</v>
      </c>
      <c r="R590" t="s">
        <v>32</v>
      </c>
      <c r="S590" t="str">
        <f>LEFT(R590,FIND("/",R590)-1)</f>
        <v>theater</v>
      </c>
      <c r="T590" t="str">
        <f>RIGHT(R590,LEN(R590)-FIND("/",R590))</f>
        <v>plays</v>
      </c>
      <c r="U590" t="s">
        <v>2043</v>
      </c>
      <c r="V590" t="s">
        <v>2061</v>
      </c>
    </row>
    <row r="591" spans="1:22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>ROUND(E591/D591*100,0)</f>
        <v>65</v>
      </c>
      <c r="G591" s="10" t="s">
        <v>13</v>
      </c>
      <c r="H591">
        <v>102</v>
      </c>
      <c r="I591">
        <f>IF(H591=0,0,ROUND(E591/H591,2))</f>
        <v>50.13</v>
      </c>
      <c r="J591" t="s">
        <v>20</v>
      </c>
      <c r="K591" t="s">
        <v>21</v>
      </c>
      <c r="L591">
        <v>1436072400</v>
      </c>
      <c r="M591">
        <v>1436677200</v>
      </c>
      <c r="N591" s="4">
        <f>((L591/60)/60/24)+DATE(1970,1,1)</f>
        <v>42190.208333333328</v>
      </c>
      <c r="O591" s="4">
        <f>((M591/60)/60/24)+DATE(1970,1,1)</f>
        <v>42197.208333333328</v>
      </c>
      <c r="P591" t="b">
        <v>0</v>
      </c>
      <c r="Q591" t="b">
        <v>0</v>
      </c>
      <c r="R591" t="s">
        <v>41</v>
      </c>
      <c r="S591" t="str">
        <f>LEFT(R591,FIND("/",R591)-1)</f>
        <v>film &amp; video</v>
      </c>
      <c r="T591" t="str">
        <f>RIGHT(R591,LEN(R591)-FIND("/",R591))</f>
        <v>documentary</v>
      </c>
      <c r="U591" t="s">
        <v>2035</v>
      </c>
      <c r="V591" t="s">
        <v>2050</v>
      </c>
    </row>
    <row r="592" spans="1:22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>ROUND(E592/D592*100,0)</f>
        <v>82</v>
      </c>
      <c r="G592" s="10" t="s">
        <v>13</v>
      </c>
      <c r="H592">
        <v>86</v>
      </c>
      <c r="I592">
        <f>IF(H592=0,0,ROUND(E592/H592,2))</f>
        <v>67.72</v>
      </c>
      <c r="J592" t="s">
        <v>25</v>
      </c>
      <c r="K592" t="s">
        <v>26</v>
      </c>
      <c r="L592">
        <v>1419141600</v>
      </c>
      <c r="M592">
        <v>1420092000</v>
      </c>
      <c r="N592" s="4">
        <f>((L592/60)/60/24)+DATE(1970,1,1)</f>
        <v>41994.25</v>
      </c>
      <c r="O592" s="4">
        <f>((M592/60)/60/24)+DATE(1970,1,1)</f>
        <v>42005.25</v>
      </c>
      <c r="P592" t="b">
        <v>0</v>
      </c>
      <c r="Q592" t="b">
        <v>0</v>
      </c>
      <c r="R592" t="s">
        <v>132</v>
      </c>
      <c r="S592" t="str">
        <f>LEFT(R592,FIND("/",R592)-1)</f>
        <v>publishing</v>
      </c>
      <c r="T592" t="str">
        <f>RIGHT(R592,LEN(R592)-FIND("/",R592))</f>
        <v>radio &amp; podcasts</v>
      </c>
      <c r="U592" t="s">
        <v>2041</v>
      </c>
      <c r="V592" t="s">
        <v>2062</v>
      </c>
    </row>
    <row r="593" spans="1:22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>ROUND(E593/D593*100,0)</f>
        <v>1038</v>
      </c>
      <c r="G593" s="13" t="s">
        <v>19</v>
      </c>
      <c r="H593">
        <v>102</v>
      </c>
      <c r="I593">
        <f>IF(H593=0,0,ROUND(E593/H593,2))</f>
        <v>61.04</v>
      </c>
      <c r="J593" t="s">
        <v>20</v>
      </c>
      <c r="K593" t="s">
        <v>21</v>
      </c>
      <c r="L593">
        <v>1279083600</v>
      </c>
      <c r="M593">
        <v>1279947600</v>
      </c>
      <c r="N593" s="4">
        <f>((L593/60)/60/24)+DATE(1970,1,1)</f>
        <v>40373.208333333336</v>
      </c>
      <c r="O593" s="4">
        <f>((M593/60)/60/24)+DATE(1970,1,1)</f>
        <v>40383.208333333336</v>
      </c>
      <c r="P593" t="b">
        <v>0</v>
      </c>
      <c r="Q593" t="b">
        <v>0</v>
      </c>
      <c r="R593" t="s">
        <v>88</v>
      </c>
      <c r="S593" t="str">
        <f>LEFT(R593,FIND("/",R593)-1)</f>
        <v>games</v>
      </c>
      <c r="T593" t="str">
        <f>RIGHT(R593,LEN(R593)-FIND("/",R593))</f>
        <v>video games</v>
      </c>
      <c r="U593" t="s">
        <v>2037</v>
      </c>
      <c r="V593" t="s">
        <v>2068</v>
      </c>
    </row>
    <row r="594" spans="1:22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>ROUND(E594/D594*100,0)</f>
        <v>13</v>
      </c>
      <c r="G594" s="10" t="s">
        <v>13</v>
      </c>
      <c r="H594">
        <v>253</v>
      </c>
      <c r="I594">
        <f>IF(H594=0,0,ROUND(E594/H594,2))</f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s="4">
        <f>((L594/60)/60/24)+DATE(1970,1,1)</f>
        <v>41789.208333333336</v>
      </c>
      <c r="O594" s="4">
        <f>((M594/60)/60/24)+DATE(1970,1,1)</f>
        <v>41798.208333333336</v>
      </c>
      <c r="P594" t="b">
        <v>0</v>
      </c>
      <c r="Q594" t="b">
        <v>0</v>
      </c>
      <c r="R594" t="s">
        <v>32</v>
      </c>
      <c r="S594" t="str">
        <f>LEFT(R594,FIND("/",R594)-1)</f>
        <v>theater</v>
      </c>
      <c r="T594" t="str">
        <f>RIGHT(R594,LEN(R594)-FIND("/",R594))</f>
        <v>plays</v>
      </c>
      <c r="U594" t="s">
        <v>2043</v>
      </c>
      <c r="V594" t="s">
        <v>2061</v>
      </c>
    </row>
    <row r="595" spans="1:22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>ROUND(E595/D595*100,0)</f>
        <v>155</v>
      </c>
      <c r="G595" s="13" t="s">
        <v>19</v>
      </c>
      <c r="H595">
        <v>4006</v>
      </c>
      <c r="I595">
        <f>IF(H595=0,0,ROUND(E595/H595,2))</f>
        <v>47</v>
      </c>
      <c r="J595" t="s">
        <v>20</v>
      </c>
      <c r="K595" t="s">
        <v>21</v>
      </c>
      <c r="L595">
        <v>1395810000</v>
      </c>
      <c r="M595">
        <v>1396933200</v>
      </c>
      <c r="N595" s="4">
        <f>((L595/60)/60/24)+DATE(1970,1,1)</f>
        <v>41724.208333333336</v>
      </c>
      <c r="O595" s="4">
        <f>((M595/60)/60/24)+DATE(1970,1,1)</f>
        <v>41737.208333333336</v>
      </c>
      <c r="P595" t="b">
        <v>0</v>
      </c>
      <c r="Q595" t="b">
        <v>0</v>
      </c>
      <c r="R595" t="s">
        <v>70</v>
      </c>
      <c r="S595" t="str">
        <f>LEFT(R595,FIND("/",R595)-1)</f>
        <v>film &amp; video</v>
      </c>
      <c r="T595" t="str">
        <f>RIGHT(R595,LEN(R595)-FIND("/",R595))</f>
        <v>animation</v>
      </c>
      <c r="U595" t="s">
        <v>2035</v>
      </c>
      <c r="V595" t="s">
        <v>2048</v>
      </c>
    </row>
    <row r="596" spans="1:22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>ROUND(E596/D596*100,0)</f>
        <v>7</v>
      </c>
      <c r="G596" s="10" t="s">
        <v>13</v>
      </c>
      <c r="H596">
        <v>157</v>
      </c>
      <c r="I596">
        <f>IF(H596=0,0,ROUND(E596/H596,2))</f>
        <v>71.13</v>
      </c>
      <c r="J596" t="s">
        <v>20</v>
      </c>
      <c r="K596" t="s">
        <v>21</v>
      </c>
      <c r="L596">
        <v>1467003600</v>
      </c>
      <c r="M596">
        <v>1467262800</v>
      </c>
      <c r="N596" s="4">
        <f>((L596/60)/60/24)+DATE(1970,1,1)</f>
        <v>42548.208333333328</v>
      </c>
      <c r="O596" s="4">
        <f>((M596/60)/60/24)+DATE(1970,1,1)</f>
        <v>42551.208333333328</v>
      </c>
      <c r="P596" t="b">
        <v>0</v>
      </c>
      <c r="Q596" t="b">
        <v>1</v>
      </c>
      <c r="R596" t="s">
        <v>32</v>
      </c>
      <c r="S596" t="str">
        <f>LEFT(R596,FIND("/",R596)-1)</f>
        <v>theater</v>
      </c>
      <c r="T596" t="str">
        <f>RIGHT(R596,LEN(R596)-FIND("/",R596))</f>
        <v>plays</v>
      </c>
      <c r="U596" t="s">
        <v>2043</v>
      </c>
      <c r="V596" t="s">
        <v>2061</v>
      </c>
    </row>
    <row r="597" spans="1:22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>ROUND(E597/D597*100,0)</f>
        <v>209</v>
      </c>
      <c r="G597" s="13" t="s">
        <v>19</v>
      </c>
      <c r="H597">
        <v>1629</v>
      </c>
      <c r="I597">
        <f>IF(H597=0,0,ROUND(E597/H597,2))</f>
        <v>89.99</v>
      </c>
      <c r="J597" t="s">
        <v>20</v>
      </c>
      <c r="K597" t="s">
        <v>21</v>
      </c>
      <c r="L597">
        <v>1268715600</v>
      </c>
      <c r="M597">
        <v>1270530000</v>
      </c>
      <c r="N597" s="4">
        <f>((L597/60)/60/24)+DATE(1970,1,1)</f>
        <v>40253.208333333336</v>
      </c>
      <c r="O597" s="4">
        <f>((M597/60)/60/24)+DATE(1970,1,1)</f>
        <v>40274.208333333336</v>
      </c>
      <c r="P597" t="b">
        <v>0</v>
      </c>
      <c r="Q597" t="b">
        <v>1</v>
      </c>
      <c r="R597" t="s">
        <v>32</v>
      </c>
      <c r="S597" t="str">
        <f>LEFT(R597,FIND("/",R597)-1)</f>
        <v>theater</v>
      </c>
      <c r="T597" t="str">
        <f>RIGHT(R597,LEN(R597)-FIND("/",R597))</f>
        <v>plays</v>
      </c>
      <c r="U597" t="s">
        <v>2043</v>
      </c>
      <c r="V597" t="s">
        <v>2061</v>
      </c>
    </row>
    <row r="598" spans="1:22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>ROUND(E598/D598*100,0)</f>
        <v>100</v>
      </c>
      <c r="G598" s="10" t="s">
        <v>13</v>
      </c>
      <c r="H598">
        <v>183</v>
      </c>
      <c r="I598">
        <f>IF(H598=0,0,ROUND(E598/H598,2))</f>
        <v>43.03</v>
      </c>
      <c r="J598" t="s">
        <v>20</v>
      </c>
      <c r="K598" t="s">
        <v>21</v>
      </c>
      <c r="L598">
        <v>1457157600</v>
      </c>
      <c r="M598">
        <v>1457762400</v>
      </c>
      <c r="N598" s="4">
        <f>((L598/60)/60/24)+DATE(1970,1,1)</f>
        <v>42434.25</v>
      </c>
      <c r="O598" s="4">
        <f>((M598/60)/60/24)+DATE(1970,1,1)</f>
        <v>42441.25</v>
      </c>
      <c r="P598" t="b">
        <v>0</v>
      </c>
      <c r="Q598" t="b">
        <v>1</v>
      </c>
      <c r="R598" t="s">
        <v>52</v>
      </c>
      <c r="S598" t="str">
        <f>LEFT(R598,FIND("/",R598)-1)</f>
        <v>film &amp; video</v>
      </c>
      <c r="T598" t="str">
        <f>RIGHT(R598,LEN(R598)-FIND("/",R598))</f>
        <v>drama</v>
      </c>
      <c r="U598" t="s">
        <v>2035</v>
      </c>
      <c r="V598" t="s">
        <v>2051</v>
      </c>
    </row>
    <row r="599" spans="1:22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>ROUND(E599/D599*100,0)</f>
        <v>202</v>
      </c>
      <c r="G599" s="13" t="s">
        <v>19</v>
      </c>
      <c r="H599">
        <v>2188</v>
      </c>
      <c r="I599">
        <f>IF(H599=0,0,ROUND(E599/H599,2))</f>
        <v>68</v>
      </c>
      <c r="J599" t="s">
        <v>20</v>
      </c>
      <c r="K599" t="s">
        <v>21</v>
      </c>
      <c r="L599">
        <v>1573970400</v>
      </c>
      <c r="M599">
        <v>1575525600</v>
      </c>
      <c r="N599" s="4">
        <f>((L599/60)/60/24)+DATE(1970,1,1)</f>
        <v>43786.25</v>
      </c>
      <c r="O599" s="4">
        <f>((M599/60)/60/24)+DATE(1970,1,1)</f>
        <v>43804.25</v>
      </c>
      <c r="P599" t="b">
        <v>0</v>
      </c>
      <c r="Q599" t="b">
        <v>0</v>
      </c>
      <c r="R599" t="s">
        <v>32</v>
      </c>
      <c r="S599" t="str">
        <f>LEFT(R599,FIND("/",R599)-1)</f>
        <v>theater</v>
      </c>
      <c r="T599" t="str">
        <f>RIGHT(R599,LEN(R599)-FIND("/",R599))</f>
        <v>plays</v>
      </c>
      <c r="U599" t="s">
        <v>2043</v>
      </c>
      <c r="V599" t="s">
        <v>2061</v>
      </c>
    </row>
    <row r="600" spans="1:22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>ROUND(E600/D600*100,0)</f>
        <v>162</v>
      </c>
      <c r="G600" s="13" t="s">
        <v>19</v>
      </c>
      <c r="H600">
        <v>2409</v>
      </c>
      <c r="I600">
        <f>IF(H600=0,0,ROUND(E600/H600,2))</f>
        <v>73</v>
      </c>
      <c r="J600" t="s">
        <v>106</v>
      </c>
      <c r="K600" t="s">
        <v>107</v>
      </c>
      <c r="L600">
        <v>1276578000</v>
      </c>
      <c r="M600">
        <v>1279083600</v>
      </c>
      <c r="N600" s="4">
        <f>((L600/60)/60/24)+DATE(1970,1,1)</f>
        <v>40344.208333333336</v>
      </c>
      <c r="O600" s="4">
        <f>((M600/60)/60/24)+DATE(1970,1,1)</f>
        <v>40373.208333333336</v>
      </c>
      <c r="P600" t="b">
        <v>0</v>
      </c>
      <c r="Q600" t="b">
        <v>0</v>
      </c>
      <c r="R600" t="s">
        <v>22</v>
      </c>
      <c r="S600" t="str">
        <f>LEFT(R600,FIND("/",R600)-1)</f>
        <v>music</v>
      </c>
      <c r="T600" t="str">
        <f>RIGHT(R600,LEN(R600)-FIND("/",R600))</f>
        <v>rock</v>
      </c>
      <c r="U600" t="s">
        <v>2039</v>
      </c>
      <c r="V600" t="s">
        <v>2063</v>
      </c>
    </row>
    <row r="601" spans="1:22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>ROUND(E601/D601*100,0)</f>
        <v>4</v>
      </c>
      <c r="G601" s="10" t="s">
        <v>13</v>
      </c>
      <c r="H601">
        <v>82</v>
      </c>
      <c r="I601">
        <f>IF(H601=0,0,ROUND(E601/H601,2))</f>
        <v>62.34</v>
      </c>
      <c r="J601" t="s">
        <v>35</v>
      </c>
      <c r="K601" t="s">
        <v>36</v>
      </c>
      <c r="L601">
        <v>1423720800</v>
      </c>
      <c r="M601">
        <v>1424412000</v>
      </c>
      <c r="N601" s="4">
        <f>((L601/60)/60/24)+DATE(1970,1,1)</f>
        <v>42047.25</v>
      </c>
      <c r="O601" s="4">
        <f>((M601/60)/60/24)+DATE(1970,1,1)</f>
        <v>42055.25</v>
      </c>
      <c r="P601" t="b">
        <v>0</v>
      </c>
      <c r="Q601" t="b">
        <v>0</v>
      </c>
      <c r="R601" t="s">
        <v>41</v>
      </c>
      <c r="S601" t="str">
        <f>LEFT(R601,FIND("/",R601)-1)</f>
        <v>film &amp; video</v>
      </c>
      <c r="T601" t="str">
        <f>RIGHT(R601,LEN(R601)-FIND("/",R601))</f>
        <v>documentary</v>
      </c>
      <c r="U601" t="s">
        <v>2035</v>
      </c>
      <c r="V601" t="s">
        <v>2050</v>
      </c>
    </row>
    <row r="602" spans="1:22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>ROUND(E602/D602*100,0)</f>
        <v>5</v>
      </c>
      <c r="G602" s="10" t="s">
        <v>13</v>
      </c>
      <c r="H602">
        <v>1</v>
      </c>
      <c r="I602">
        <f>IF(H602=0,0,ROUND(E602/H602,2))</f>
        <v>5</v>
      </c>
      <c r="J602" t="s">
        <v>39</v>
      </c>
      <c r="K602" t="s">
        <v>40</v>
      </c>
      <c r="L602">
        <v>1375160400</v>
      </c>
      <c r="M602">
        <v>1376197200</v>
      </c>
      <c r="N602" s="4">
        <f>((L602/60)/60/24)+DATE(1970,1,1)</f>
        <v>41485.208333333336</v>
      </c>
      <c r="O602" s="4">
        <f>((M602/60)/60/24)+DATE(1970,1,1)</f>
        <v>41497.208333333336</v>
      </c>
      <c r="P602" t="b">
        <v>0</v>
      </c>
      <c r="Q602" t="b">
        <v>0</v>
      </c>
      <c r="R602" t="s">
        <v>16</v>
      </c>
      <c r="S602" t="str">
        <f>LEFT(R602,FIND("/",R602)-1)</f>
        <v>food</v>
      </c>
      <c r="T602" t="str">
        <f>RIGHT(R602,LEN(R602)-FIND("/",R602))</f>
        <v>food trucks</v>
      </c>
      <c r="U602" t="s">
        <v>2036</v>
      </c>
      <c r="V602" t="s">
        <v>2054</v>
      </c>
    </row>
    <row r="603" spans="1:22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>ROUND(E603/D603*100,0)</f>
        <v>207</v>
      </c>
      <c r="G603" s="13" t="s">
        <v>19</v>
      </c>
      <c r="H603">
        <v>194</v>
      </c>
      <c r="I603">
        <f>IF(H603=0,0,ROUND(E603/H603,2))</f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s="4">
        <f>((L603/60)/60/24)+DATE(1970,1,1)</f>
        <v>41789.208333333336</v>
      </c>
      <c r="O603" s="4">
        <f>((M603/60)/60/24)+DATE(1970,1,1)</f>
        <v>41806.208333333336</v>
      </c>
      <c r="P603" t="b">
        <v>1</v>
      </c>
      <c r="Q603" t="b">
        <v>0</v>
      </c>
      <c r="R603" t="s">
        <v>64</v>
      </c>
      <c r="S603" t="str">
        <f>LEFT(R603,FIND("/",R603)-1)</f>
        <v>technology</v>
      </c>
      <c r="T603" t="str">
        <f>RIGHT(R603,LEN(R603)-FIND("/",R603))</f>
        <v>wearables</v>
      </c>
      <c r="U603" t="s">
        <v>2042</v>
      </c>
      <c r="V603" t="s">
        <v>2069</v>
      </c>
    </row>
    <row r="604" spans="1:22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>ROUND(E604/D604*100,0)</f>
        <v>128</v>
      </c>
      <c r="G604" s="13" t="s">
        <v>19</v>
      </c>
      <c r="H604">
        <v>1140</v>
      </c>
      <c r="I604">
        <f>IF(H604=0,0,ROUND(E604/H604,2))</f>
        <v>79.98</v>
      </c>
      <c r="J604" t="s">
        <v>20</v>
      </c>
      <c r="K604" t="s">
        <v>21</v>
      </c>
      <c r="L604">
        <v>1433480400</v>
      </c>
      <c r="M604">
        <v>1434430800</v>
      </c>
      <c r="N604" s="4">
        <f>((L604/60)/60/24)+DATE(1970,1,1)</f>
        <v>42160.208333333328</v>
      </c>
      <c r="O604" s="4">
        <f>((M604/60)/60/24)+DATE(1970,1,1)</f>
        <v>42171.208333333328</v>
      </c>
      <c r="P604" t="b">
        <v>0</v>
      </c>
      <c r="Q604" t="b">
        <v>0</v>
      </c>
      <c r="R604" t="s">
        <v>32</v>
      </c>
      <c r="S604" t="str">
        <f>LEFT(R604,FIND("/",R604)-1)</f>
        <v>theater</v>
      </c>
      <c r="T604" t="str">
        <f>RIGHT(R604,LEN(R604)-FIND("/",R604))</f>
        <v>plays</v>
      </c>
      <c r="U604" t="s">
        <v>2043</v>
      </c>
      <c r="V604" t="s">
        <v>2061</v>
      </c>
    </row>
    <row r="605" spans="1:22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>ROUND(E605/D605*100,0)</f>
        <v>120</v>
      </c>
      <c r="G605" s="13" t="s">
        <v>19</v>
      </c>
      <c r="H605">
        <v>102</v>
      </c>
      <c r="I605">
        <f>IF(H605=0,0,ROUND(E605/H605,2))</f>
        <v>62.18</v>
      </c>
      <c r="J605" t="s">
        <v>20</v>
      </c>
      <c r="K605" t="s">
        <v>21</v>
      </c>
      <c r="L605">
        <v>1555563600</v>
      </c>
      <c r="M605">
        <v>1557896400</v>
      </c>
      <c r="N605" s="4">
        <f>((L605/60)/60/24)+DATE(1970,1,1)</f>
        <v>43573.208333333328</v>
      </c>
      <c r="O605" s="4">
        <f>((M605/60)/60/24)+DATE(1970,1,1)</f>
        <v>43600.208333333328</v>
      </c>
      <c r="P605" t="b">
        <v>0</v>
      </c>
      <c r="Q605" t="b">
        <v>0</v>
      </c>
      <c r="R605" t="s">
        <v>32</v>
      </c>
      <c r="S605" t="str">
        <f>LEFT(R605,FIND("/",R605)-1)</f>
        <v>theater</v>
      </c>
      <c r="T605" t="str">
        <f>RIGHT(R605,LEN(R605)-FIND("/",R605))</f>
        <v>plays</v>
      </c>
      <c r="U605" t="s">
        <v>2043</v>
      </c>
      <c r="V605" t="s">
        <v>2061</v>
      </c>
    </row>
    <row r="606" spans="1:22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>ROUND(E606/D606*100,0)</f>
        <v>171</v>
      </c>
      <c r="G606" s="13" t="s">
        <v>19</v>
      </c>
      <c r="H606">
        <v>2857</v>
      </c>
      <c r="I606">
        <f>IF(H606=0,0,ROUND(E606/H606,2))</f>
        <v>53.01</v>
      </c>
      <c r="J606" t="s">
        <v>20</v>
      </c>
      <c r="K606" t="s">
        <v>21</v>
      </c>
      <c r="L606">
        <v>1295676000</v>
      </c>
      <c r="M606">
        <v>1297490400</v>
      </c>
      <c r="N606" s="4">
        <f>((L606/60)/60/24)+DATE(1970,1,1)</f>
        <v>40565.25</v>
      </c>
      <c r="O606" s="4">
        <f>((M606/60)/60/24)+DATE(1970,1,1)</f>
        <v>40586.25</v>
      </c>
      <c r="P606" t="b">
        <v>0</v>
      </c>
      <c r="Q606" t="b">
        <v>0</v>
      </c>
      <c r="R606" t="s">
        <v>32</v>
      </c>
      <c r="S606" t="str">
        <f>LEFT(R606,FIND("/",R606)-1)</f>
        <v>theater</v>
      </c>
      <c r="T606" t="str">
        <f>RIGHT(R606,LEN(R606)-FIND("/",R606))</f>
        <v>plays</v>
      </c>
      <c r="U606" t="s">
        <v>2043</v>
      </c>
      <c r="V606" t="s">
        <v>2061</v>
      </c>
    </row>
    <row r="607" spans="1:22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>ROUND(E607/D607*100,0)</f>
        <v>187</v>
      </c>
      <c r="G607" s="13" t="s">
        <v>19</v>
      </c>
      <c r="H607">
        <v>107</v>
      </c>
      <c r="I607">
        <f>IF(H607=0,0,ROUND(E607/H607,2))</f>
        <v>57.74</v>
      </c>
      <c r="J607" t="s">
        <v>20</v>
      </c>
      <c r="K607" t="s">
        <v>21</v>
      </c>
      <c r="L607">
        <v>1443848400</v>
      </c>
      <c r="M607">
        <v>1447394400</v>
      </c>
      <c r="N607" s="4">
        <f>((L607/60)/60/24)+DATE(1970,1,1)</f>
        <v>42280.208333333328</v>
      </c>
      <c r="O607" s="4">
        <f>((M607/60)/60/24)+DATE(1970,1,1)</f>
        <v>42321.25</v>
      </c>
      <c r="P607" t="b">
        <v>0</v>
      </c>
      <c r="Q607" t="b">
        <v>0</v>
      </c>
      <c r="R607" t="s">
        <v>67</v>
      </c>
      <c r="S607" t="str">
        <f>LEFT(R607,FIND("/",R607)-1)</f>
        <v>publishing</v>
      </c>
      <c r="T607" t="str">
        <f>RIGHT(R607,LEN(R607)-FIND("/",R607))</f>
        <v>nonfiction</v>
      </c>
      <c r="U607" t="s">
        <v>2041</v>
      </c>
      <c r="V607" t="s">
        <v>2059</v>
      </c>
    </row>
    <row r="608" spans="1:22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>ROUND(E608/D608*100,0)</f>
        <v>188</v>
      </c>
      <c r="G608" s="13" t="s">
        <v>19</v>
      </c>
      <c r="H608">
        <v>160</v>
      </c>
      <c r="I608">
        <f>IF(H608=0,0,ROUND(E608/H608,2))</f>
        <v>40.03</v>
      </c>
      <c r="J608" t="s">
        <v>39</v>
      </c>
      <c r="K608" t="s">
        <v>40</v>
      </c>
      <c r="L608">
        <v>1457330400</v>
      </c>
      <c r="M608">
        <v>1458277200</v>
      </c>
      <c r="N608" s="4">
        <f>((L608/60)/60/24)+DATE(1970,1,1)</f>
        <v>42436.25</v>
      </c>
      <c r="O608" s="4">
        <f>((M608/60)/60/24)+DATE(1970,1,1)</f>
        <v>42447.208333333328</v>
      </c>
      <c r="P608" t="b">
        <v>0</v>
      </c>
      <c r="Q608" t="b">
        <v>0</v>
      </c>
      <c r="R608" t="s">
        <v>22</v>
      </c>
      <c r="S608" t="str">
        <f>LEFT(R608,FIND("/",R608)-1)</f>
        <v>music</v>
      </c>
      <c r="T608" t="str">
        <f>RIGHT(R608,LEN(R608)-FIND("/",R608))</f>
        <v>rock</v>
      </c>
      <c r="U608" t="s">
        <v>2039</v>
      </c>
      <c r="V608" t="s">
        <v>2063</v>
      </c>
    </row>
    <row r="609" spans="1:22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>ROUND(E609/D609*100,0)</f>
        <v>131</v>
      </c>
      <c r="G609" s="13" t="s">
        <v>19</v>
      </c>
      <c r="H609">
        <v>2230</v>
      </c>
      <c r="I609">
        <f>IF(H609=0,0,ROUND(E609/H609,2))</f>
        <v>81.02</v>
      </c>
      <c r="J609" t="s">
        <v>20</v>
      </c>
      <c r="K609" t="s">
        <v>21</v>
      </c>
      <c r="L609">
        <v>1395550800</v>
      </c>
      <c r="M609">
        <v>1395723600</v>
      </c>
      <c r="N609" s="4">
        <f>((L609/60)/60/24)+DATE(1970,1,1)</f>
        <v>41721.208333333336</v>
      </c>
      <c r="O609" s="4">
        <f>((M609/60)/60/24)+DATE(1970,1,1)</f>
        <v>41723.208333333336</v>
      </c>
      <c r="P609" t="b">
        <v>0</v>
      </c>
      <c r="Q609" t="b">
        <v>0</v>
      </c>
      <c r="R609" t="s">
        <v>16</v>
      </c>
      <c r="S609" t="str">
        <f>LEFT(R609,FIND("/",R609)-1)</f>
        <v>food</v>
      </c>
      <c r="T609" t="str">
        <f>RIGHT(R609,LEN(R609)-FIND("/",R609))</f>
        <v>food trucks</v>
      </c>
      <c r="U609" t="s">
        <v>2036</v>
      </c>
      <c r="V609" t="s">
        <v>2054</v>
      </c>
    </row>
    <row r="610" spans="1:22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>ROUND(E610/D610*100,0)</f>
        <v>284</v>
      </c>
      <c r="G610" s="13" t="s">
        <v>19</v>
      </c>
      <c r="H610">
        <v>316</v>
      </c>
      <c r="I610">
        <f>IF(H610=0,0,ROUND(E610/H610,2))</f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s="4">
        <f>((L610/60)/60/24)+DATE(1970,1,1)</f>
        <v>43530.25</v>
      </c>
      <c r="O610" s="4">
        <f>((M610/60)/60/24)+DATE(1970,1,1)</f>
        <v>43534.25</v>
      </c>
      <c r="P610" t="b">
        <v>0</v>
      </c>
      <c r="Q610" t="b">
        <v>1</v>
      </c>
      <c r="R610" t="s">
        <v>158</v>
      </c>
      <c r="S610" t="str">
        <f>LEFT(R610,FIND("/",R610)-1)</f>
        <v>music</v>
      </c>
      <c r="T610" t="str">
        <f>RIGHT(R610,LEN(R610)-FIND("/",R610))</f>
        <v>jazz</v>
      </c>
      <c r="U610" t="s">
        <v>2039</v>
      </c>
      <c r="V610" t="s">
        <v>2056</v>
      </c>
    </row>
    <row r="611" spans="1:22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>ROUND(E611/D611*100,0)</f>
        <v>120</v>
      </c>
      <c r="G611" s="13" t="s">
        <v>19</v>
      </c>
      <c r="H611">
        <v>117</v>
      </c>
      <c r="I611">
        <f>IF(H611=0,0,ROUND(E611/H611,2))</f>
        <v>102.92</v>
      </c>
      <c r="J611" t="s">
        <v>20</v>
      </c>
      <c r="K611" t="s">
        <v>21</v>
      </c>
      <c r="L611">
        <v>1547618400</v>
      </c>
      <c r="M611">
        <v>1549087200</v>
      </c>
      <c r="N611" s="4">
        <f>((L611/60)/60/24)+DATE(1970,1,1)</f>
        <v>43481.25</v>
      </c>
      <c r="O611" s="4">
        <f>((M611/60)/60/24)+DATE(1970,1,1)</f>
        <v>43498.25</v>
      </c>
      <c r="P611" t="b">
        <v>0</v>
      </c>
      <c r="Q611" t="b">
        <v>0</v>
      </c>
      <c r="R611" t="s">
        <v>473</v>
      </c>
      <c r="S611" t="str">
        <f>LEFT(R611,FIND("/",R611)-1)</f>
        <v>film &amp; video</v>
      </c>
      <c r="T611" t="str">
        <f>RIGHT(R611,LEN(R611)-FIND("/",R611))</f>
        <v>science fiction</v>
      </c>
      <c r="U611" t="s">
        <v>2035</v>
      </c>
      <c r="V611" t="s">
        <v>2064</v>
      </c>
    </row>
    <row r="612" spans="1:22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>ROUND(E612/D612*100,0)</f>
        <v>419</v>
      </c>
      <c r="G612" s="13" t="s">
        <v>19</v>
      </c>
      <c r="H612">
        <v>6406</v>
      </c>
      <c r="I612">
        <f>IF(H612=0,0,ROUND(E612/H612,2))</f>
        <v>28</v>
      </c>
      <c r="J612" t="s">
        <v>20</v>
      </c>
      <c r="K612" t="s">
        <v>21</v>
      </c>
      <c r="L612">
        <v>1355637600</v>
      </c>
      <c r="M612">
        <v>1356847200</v>
      </c>
      <c r="N612" s="4">
        <f>((L612/60)/60/24)+DATE(1970,1,1)</f>
        <v>41259.25</v>
      </c>
      <c r="O612" s="4">
        <f>((M612/60)/60/24)+DATE(1970,1,1)</f>
        <v>41273.25</v>
      </c>
      <c r="P612" t="b">
        <v>0</v>
      </c>
      <c r="Q612" t="b">
        <v>0</v>
      </c>
      <c r="R612" t="s">
        <v>32</v>
      </c>
      <c r="S612" t="str">
        <f>LEFT(R612,FIND("/",R612)-1)</f>
        <v>theater</v>
      </c>
      <c r="T612" t="str">
        <f>RIGHT(R612,LEN(R612)-FIND("/",R612))</f>
        <v>plays</v>
      </c>
      <c r="U612" t="s">
        <v>2043</v>
      </c>
      <c r="V612" t="s">
        <v>2061</v>
      </c>
    </row>
    <row r="613" spans="1:22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>ROUND(E613/D613*100,0)</f>
        <v>14</v>
      </c>
      <c r="G613" s="9" t="s">
        <v>73</v>
      </c>
      <c r="H613">
        <v>15</v>
      </c>
      <c r="I613">
        <f>IF(H613=0,0,ROUND(E613/H613,2))</f>
        <v>75.73</v>
      </c>
      <c r="J613" t="s">
        <v>20</v>
      </c>
      <c r="K613" t="s">
        <v>21</v>
      </c>
      <c r="L613">
        <v>1374728400</v>
      </c>
      <c r="M613">
        <v>1375765200</v>
      </c>
      <c r="N613" s="4">
        <f>((L613/60)/60/24)+DATE(1970,1,1)</f>
        <v>41480.208333333336</v>
      </c>
      <c r="O613" s="4">
        <f>((M613/60)/60/24)+DATE(1970,1,1)</f>
        <v>41492.208333333336</v>
      </c>
      <c r="P613" t="b">
        <v>0</v>
      </c>
      <c r="Q613" t="b">
        <v>0</v>
      </c>
      <c r="R613" t="s">
        <v>32</v>
      </c>
      <c r="S613" t="str">
        <f>LEFT(R613,FIND("/",R613)-1)</f>
        <v>theater</v>
      </c>
      <c r="T613" t="str">
        <f>RIGHT(R613,LEN(R613)-FIND("/",R613))</f>
        <v>plays</v>
      </c>
      <c r="U613" t="s">
        <v>2043</v>
      </c>
      <c r="V613" t="s">
        <v>2061</v>
      </c>
    </row>
    <row r="614" spans="1:22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>ROUND(E614/D614*100,0)</f>
        <v>139</v>
      </c>
      <c r="G614" s="13" t="s">
        <v>19</v>
      </c>
      <c r="H614">
        <v>192</v>
      </c>
      <c r="I614">
        <f>IF(H614=0,0,ROUND(E614/H614,2))</f>
        <v>45.03</v>
      </c>
      <c r="J614" t="s">
        <v>20</v>
      </c>
      <c r="K614" t="s">
        <v>21</v>
      </c>
      <c r="L614">
        <v>1287810000</v>
      </c>
      <c r="M614">
        <v>1289800800</v>
      </c>
      <c r="N614" s="4">
        <f>((L614/60)/60/24)+DATE(1970,1,1)</f>
        <v>40474.208333333336</v>
      </c>
      <c r="O614" s="4">
        <f>((M614/60)/60/24)+DATE(1970,1,1)</f>
        <v>40497.25</v>
      </c>
      <c r="P614" t="b">
        <v>0</v>
      </c>
      <c r="Q614" t="b">
        <v>0</v>
      </c>
      <c r="R614" t="s">
        <v>49</v>
      </c>
      <c r="S614" t="str">
        <f>LEFT(R614,FIND("/",R614)-1)</f>
        <v>music</v>
      </c>
      <c r="T614" t="str">
        <f>RIGHT(R614,LEN(R614)-FIND("/",R614))</f>
        <v>electric music</v>
      </c>
      <c r="U614" t="s">
        <v>2039</v>
      </c>
      <c r="V614" t="s">
        <v>2052</v>
      </c>
    </row>
    <row r="615" spans="1:22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>ROUND(E615/D615*100,0)</f>
        <v>174</v>
      </c>
      <c r="G615" s="13" t="s">
        <v>19</v>
      </c>
      <c r="H615">
        <v>26</v>
      </c>
      <c r="I615">
        <f>IF(H615=0,0,ROUND(E615/H615,2))</f>
        <v>73.62</v>
      </c>
      <c r="J615" t="s">
        <v>14</v>
      </c>
      <c r="K615" t="s">
        <v>15</v>
      </c>
      <c r="L615">
        <v>1503723600</v>
      </c>
      <c r="M615">
        <v>1504501200</v>
      </c>
      <c r="N615" s="4">
        <f>((L615/60)/60/24)+DATE(1970,1,1)</f>
        <v>42973.208333333328</v>
      </c>
      <c r="O615" s="4">
        <f>((M615/60)/60/24)+DATE(1970,1,1)</f>
        <v>42982.208333333328</v>
      </c>
      <c r="P615" t="b">
        <v>0</v>
      </c>
      <c r="Q615" t="b">
        <v>0</v>
      </c>
      <c r="R615" t="s">
        <v>32</v>
      </c>
      <c r="S615" t="str">
        <f>LEFT(R615,FIND("/",R615)-1)</f>
        <v>theater</v>
      </c>
      <c r="T615" t="str">
        <f>RIGHT(R615,LEN(R615)-FIND("/",R615))</f>
        <v>plays</v>
      </c>
      <c r="U615" t="s">
        <v>2043</v>
      </c>
      <c r="V615" t="s">
        <v>2061</v>
      </c>
    </row>
    <row r="616" spans="1:22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>ROUND(E616/D616*100,0)</f>
        <v>155</v>
      </c>
      <c r="G616" s="13" t="s">
        <v>19</v>
      </c>
      <c r="H616">
        <v>723</v>
      </c>
      <c r="I616">
        <f>IF(H616=0,0,ROUND(E616/H616,2))</f>
        <v>56.99</v>
      </c>
      <c r="J616" t="s">
        <v>20</v>
      </c>
      <c r="K616" t="s">
        <v>21</v>
      </c>
      <c r="L616">
        <v>1484114400</v>
      </c>
      <c r="M616">
        <v>1485669600</v>
      </c>
      <c r="N616" s="4">
        <f>((L616/60)/60/24)+DATE(1970,1,1)</f>
        <v>42746.25</v>
      </c>
      <c r="O616" s="4">
        <f>((M616/60)/60/24)+DATE(1970,1,1)</f>
        <v>42764.25</v>
      </c>
      <c r="P616" t="b">
        <v>0</v>
      </c>
      <c r="Q616" t="b">
        <v>0</v>
      </c>
      <c r="R616" t="s">
        <v>32</v>
      </c>
      <c r="S616" t="str">
        <f>LEFT(R616,FIND("/",R616)-1)</f>
        <v>theater</v>
      </c>
      <c r="T616" t="str">
        <f>RIGHT(R616,LEN(R616)-FIND("/",R616))</f>
        <v>plays</v>
      </c>
      <c r="U616" t="s">
        <v>2043</v>
      </c>
      <c r="V616" t="s">
        <v>2061</v>
      </c>
    </row>
    <row r="617" spans="1:22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>ROUND(E617/D617*100,0)</f>
        <v>170</v>
      </c>
      <c r="G617" s="13" t="s">
        <v>19</v>
      </c>
      <c r="H617">
        <v>170</v>
      </c>
      <c r="I617">
        <f>IF(H617=0,0,ROUND(E617/H617,2))</f>
        <v>85.22</v>
      </c>
      <c r="J617" t="s">
        <v>106</v>
      </c>
      <c r="K617" t="s">
        <v>107</v>
      </c>
      <c r="L617">
        <v>1461906000</v>
      </c>
      <c r="M617">
        <v>1462770000</v>
      </c>
      <c r="N617" s="4">
        <f>((L617/60)/60/24)+DATE(1970,1,1)</f>
        <v>42489.208333333328</v>
      </c>
      <c r="O617" s="4">
        <f>((M617/60)/60/24)+DATE(1970,1,1)</f>
        <v>42499.208333333328</v>
      </c>
      <c r="P617" t="b">
        <v>0</v>
      </c>
      <c r="Q617" t="b">
        <v>0</v>
      </c>
      <c r="R617" t="s">
        <v>32</v>
      </c>
      <c r="S617" t="str">
        <f>LEFT(R617,FIND("/",R617)-1)</f>
        <v>theater</v>
      </c>
      <c r="T617" t="str">
        <f>RIGHT(R617,LEN(R617)-FIND("/",R617))</f>
        <v>plays</v>
      </c>
      <c r="U617" t="s">
        <v>2043</v>
      </c>
      <c r="V617" t="s">
        <v>2061</v>
      </c>
    </row>
    <row r="618" spans="1:22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>ROUND(E618/D618*100,0)</f>
        <v>190</v>
      </c>
      <c r="G618" s="13" t="s">
        <v>19</v>
      </c>
      <c r="H618">
        <v>238</v>
      </c>
      <c r="I618">
        <f>IF(H618=0,0,ROUND(E618/H618,2))</f>
        <v>50.96</v>
      </c>
      <c r="J618" t="s">
        <v>39</v>
      </c>
      <c r="K618" t="s">
        <v>40</v>
      </c>
      <c r="L618">
        <v>1379653200</v>
      </c>
      <c r="M618">
        <v>1379739600</v>
      </c>
      <c r="N618" s="4">
        <f>((L618/60)/60/24)+DATE(1970,1,1)</f>
        <v>41537.208333333336</v>
      </c>
      <c r="O618" s="4">
        <f>((M618/60)/60/24)+DATE(1970,1,1)</f>
        <v>41538.208333333336</v>
      </c>
      <c r="P618" t="b">
        <v>0</v>
      </c>
      <c r="Q618" t="b">
        <v>1</v>
      </c>
      <c r="R618" t="s">
        <v>59</v>
      </c>
      <c r="S618" t="str">
        <f>LEFT(R618,FIND("/",R618)-1)</f>
        <v>music</v>
      </c>
      <c r="T618" t="str">
        <f>RIGHT(R618,LEN(R618)-FIND("/",R618))</f>
        <v>indie rock</v>
      </c>
      <c r="U618" t="s">
        <v>2039</v>
      </c>
      <c r="V618" t="s">
        <v>2055</v>
      </c>
    </row>
    <row r="619" spans="1:22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>ROUND(E619/D619*100,0)</f>
        <v>250</v>
      </c>
      <c r="G619" s="13" t="s">
        <v>19</v>
      </c>
      <c r="H619">
        <v>55</v>
      </c>
      <c r="I619">
        <f>IF(H619=0,0,ROUND(E619/H619,2))</f>
        <v>63.56</v>
      </c>
      <c r="J619" t="s">
        <v>20</v>
      </c>
      <c r="K619" t="s">
        <v>21</v>
      </c>
      <c r="L619">
        <v>1401858000</v>
      </c>
      <c r="M619">
        <v>1402722000</v>
      </c>
      <c r="N619" s="4">
        <f>((L619/60)/60/24)+DATE(1970,1,1)</f>
        <v>41794.208333333336</v>
      </c>
      <c r="O619" s="4">
        <f>((M619/60)/60/24)+DATE(1970,1,1)</f>
        <v>41804.208333333336</v>
      </c>
      <c r="P619" t="b">
        <v>0</v>
      </c>
      <c r="Q619" t="b">
        <v>0</v>
      </c>
      <c r="R619" t="s">
        <v>32</v>
      </c>
      <c r="S619" t="str">
        <f>LEFT(R619,FIND("/",R619)-1)</f>
        <v>theater</v>
      </c>
      <c r="T619" t="str">
        <f>RIGHT(R619,LEN(R619)-FIND("/",R619))</f>
        <v>plays</v>
      </c>
      <c r="U619" t="s">
        <v>2043</v>
      </c>
      <c r="V619" t="s">
        <v>2061</v>
      </c>
    </row>
    <row r="620" spans="1:22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>ROUND(E620/D620*100,0)</f>
        <v>49</v>
      </c>
      <c r="G620" s="10" t="s">
        <v>13</v>
      </c>
      <c r="H620">
        <v>1198</v>
      </c>
      <c r="I620">
        <f>IF(H620=0,0,ROUND(E620/H620,2))</f>
        <v>81</v>
      </c>
      <c r="J620" t="s">
        <v>20</v>
      </c>
      <c r="K620" t="s">
        <v>21</v>
      </c>
      <c r="L620">
        <v>1367470800</v>
      </c>
      <c r="M620">
        <v>1369285200</v>
      </c>
      <c r="N620" s="4">
        <f>((L620/60)/60/24)+DATE(1970,1,1)</f>
        <v>41396.208333333336</v>
      </c>
      <c r="O620" s="4">
        <f>((M620/60)/60/24)+DATE(1970,1,1)</f>
        <v>41417.208333333336</v>
      </c>
      <c r="P620" t="b">
        <v>0</v>
      </c>
      <c r="Q620" t="b">
        <v>0</v>
      </c>
      <c r="R620" t="s">
        <v>67</v>
      </c>
      <c r="S620" t="str">
        <f>LEFT(R620,FIND("/",R620)-1)</f>
        <v>publishing</v>
      </c>
      <c r="T620" t="str">
        <f>RIGHT(R620,LEN(R620)-FIND("/",R620))</f>
        <v>nonfiction</v>
      </c>
      <c r="U620" t="s">
        <v>2041</v>
      </c>
      <c r="V620" t="s">
        <v>2059</v>
      </c>
    </row>
    <row r="621" spans="1:22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>ROUND(E621/D621*100,0)</f>
        <v>28</v>
      </c>
      <c r="G621" s="10" t="s">
        <v>13</v>
      </c>
      <c r="H621">
        <v>648</v>
      </c>
      <c r="I621">
        <f>IF(H621=0,0,ROUND(E621/H621,2))</f>
        <v>86.04</v>
      </c>
      <c r="J621" t="s">
        <v>20</v>
      </c>
      <c r="K621" t="s">
        <v>21</v>
      </c>
      <c r="L621">
        <v>1304658000</v>
      </c>
      <c r="M621">
        <v>1304744400</v>
      </c>
      <c r="N621" s="4">
        <f>((L621/60)/60/24)+DATE(1970,1,1)</f>
        <v>40669.208333333336</v>
      </c>
      <c r="O621" s="4">
        <f>((M621/60)/60/24)+DATE(1970,1,1)</f>
        <v>40670.208333333336</v>
      </c>
      <c r="P621" t="b">
        <v>1</v>
      </c>
      <c r="Q621" t="b">
        <v>1</v>
      </c>
      <c r="R621" t="s">
        <v>32</v>
      </c>
      <c r="S621" t="str">
        <f>LEFT(R621,FIND("/",R621)-1)</f>
        <v>theater</v>
      </c>
      <c r="T621" t="str">
        <f>RIGHT(R621,LEN(R621)-FIND("/",R621))</f>
        <v>plays</v>
      </c>
      <c r="U621" t="s">
        <v>2043</v>
      </c>
      <c r="V621" t="s">
        <v>2061</v>
      </c>
    </row>
    <row r="622" spans="1:22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>ROUND(E622/D622*100,0)</f>
        <v>268</v>
      </c>
      <c r="G622" s="13" t="s">
        <v>19</v>
      </c>
      <c r="H622">
        <v>128</v>
      </c>
      <c r="I622">
        <f>IF(H622=0,0,ROUND(E622/H622,2))</f>
        <v>90.04</v>
      </c>
      <c r="J622" t="s">
        <v>25</v>
      </c>
      <c r="K622" t="s">
        <v>26</v>
      </c>
      <c r="L622">
        <v>1467954000</v>
      </c>
      <c r="M622">
        <v>1468299600</v>
      </c>
      <c r="N622" s="4">
        <f>((L622/60)/60/24)+DATE(1970,1,1)</f>
        <v>42559.208333333328</v>
      </c>
      <c r="O622" s="4">
        <f>((M622/60)/60/24)+DATE(1970,1,1)</f>
        <v>42563.208333333328</v>
      </c>
      <c r="P622" t="b">
        <v>0</v>
      </c>
      <c r="Q622" t="b">
        <v>0</v>
      </c>
      <c r="R622" t="s">
        <v>121</v>
      </c>
      <c r="S622" t="str">
        <f>LEFT(R622,FIND("/",R622)-1)</f>
        <v>photography</v>
      </c>
      <c r="T622" t="str">
        <f>RIGHT(R622,LEN(R622)-FIND("/",R622))</f>
        <v>photography books</v>
      </c>
      <c r="U622" t="s">
        <v>2040</v>
      </c>
      <c r="V622" t="s">
        <v>2060</v>
      </c>
    </row>
    <row r="623" spans="1:22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>ROUND(E623/D623*100,0)</f>
        <v>620</v>
      </c>
      <c r="G623" s="13" t="s">
        <v>19</v>
      </c>
      <c r="H623">
        <v>2144</v>
      </c>
      <c r="I623">
        <f>IF(H623=0,0,ROUND(E623/H623,2))</f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s="4">
        <f>((L623/60)/60/24)+DATE(1970,1,1)</f>
        <v>42626.208333333328</v>
      </c>
      <c r="O623" s="4">
        <f>((M623/60)/60/24)+DATE(1970,1,1)</f>
        <v>42631.208333333328</v>
      </c>
      <c r="P623" t="b">
        <v>0</v>
      </c>
      <c r="Q623" t="b">
        <v>0</v>
      </c>
      <c r="R623" t="s">
        <v>32</v>
      </c>
      <c r="S623" t="str">
        <f>LEFT(R623,FIND("/",R623)-1)</f>
        <v>theater</v>
      </c>
      <c r="T623" t="str">
        <f>RIGHT(R623,LEN(R623)-FIND("/",R623))</f>
        <v>plays</v>
      </c>
      <c r="U623" t="s">
        <v>2043</v>
      </c>
      <c r="V623" t="s">
        <v>2061</v>
      </c>
    </row>
    <row r="624" spans="1:22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>ROUND(E624/D624*100,0)</f>
        <v>3</v>
      </c>
      <c r="G624" s="10" t="s">
        <v>13</v>
      </c>
      <c r="H624">
        <v>64</v>
      </c>
      <c r="I624">
        <f>IF(H624=0,0,ROUND(E624/H624,2))</f>
        <v>92.44</v>
      </c>
      <c r="J624" t="s">
        <v>20</v>
      </c>
      <c r="K624" t="s">
        <v>21</v>
      </c>
      <c r="L624">
        <v>1523768400</v>
      </c>
      <c r="M624">
        <v>1526014800</v>
      </c>
      <c r="N624" s="4">
        <f>((L624/60)/60/24)+DATE(1970,1,1)</f>
        <v>43205.208333333328</v>
      </c>
      <c r="O624" s="4">
        <f>((M624/60)/60/24)+DATE(1970,1,1)</f>
        <v>43231.208333333328</v>
      </c>
      <c r="P624" t="b">
        <v>0</v>
      </c>
      <c r="Q624" t="b">
        <v>0</v>
      </c>
      <c r="R624" t="s">
        <v>59</v>
      </c>
      <c r="S624" t="str">
        <f>LEFT(R624,FIND("/",R624)-1)</f>
        <v>music</v>
      </c>
      <c r="T624" t="str">
        <f>RIGHT(R624,LEN(R624)-FIND("/",R624))</f>
        <v>indie rock</v>
      </c>
      <c r="U624" t="s">
        <v>2039</v>
      </c>
      <c r="V624" t="s">
        <v>2055</v>
      </c>
    </row>
    <row r="625" spans="1:22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>ROUND(E625/D625*100,0)</f>
        <v>160</v>
      </c>
      <c r="G625" s="13" t="s">
        <v>19</v>
      </c>
      <c r="H625">
        <v>2693</v>
      </c>
      <c r="I625">
        <f>IF(H625=0,0,ROUND(E625/H625,2))</f>
        <v>56</v>
      </c>
      <c r="J625" t="s">
        <v>39</v>
      </c>
      <c r="K625" t="s">
        <v>40</v>
      </c>
      <c r="L625">
        <v>1437022800</v>
      </c>
      <c r="M625">
        <v>1437454800</v>
      </c>
      <c r="N625" s="4">
        <f>((L625/60)/60/24)+DATE(1970,1,1)</f>
        <v>42201.208333333328</v>
      </c>
      <c r="O625" s="4">
        <f>((M625/60)/60/24)+DATE(1970,1,1)</f>
        <v>42206.208333333328</v>
      </c>
      <c r="P625" t="b">
        <v>0</v>
      </c>
      <c r="Q625" t="b">
        <v>0</v>
      </c>
      <c r="R625" t="s">
        <v>32</v>
      </c>
      <c r="S625" t="str">
        <f>LEFT(R625,FIND("/",R625)-1)</f>
        <v>theater</v>
      </c>
      <c r="T625" t="str">
        <f>RIGHT(R625,LEN(R625)-FIND("/",R625))</f>
        <v>plays</v>
      </c>
      <c r="U625" t="s">
        <v>2043</v>
      </c>
      <c r="V625" t="s">
        <v>2061</v>
      </c>
    </row>
    <row r="626" spans="1:22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>ROUND(E626/D626*100,0)</f>
        <v>279</v>
      </c>
      <c r="G626" s="13" t="s">
        <v>19</v>
      </c>
      <c r="H626">
        <v>432</v>
      </c>
      <c r="I626">
        <f>IF(H626=0,0,ROUND(E626/H626,2))</f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s="4">
        <f>((L626/60)/60/24)+DATE(1970,1,1)</f>
        <v>42029.25</v>
      </c>
      <c r="O626" s="4">
        <f>((M626/60)/60/24)+DATE(1970,1,1)</f>
        <v>42035.25</v>
      </c>
      <c r="P626" t="b">
        <v>0</v>
      </c>
      <c r="Q626" t="b">
        <v>0</v>
      </c>
      <c r="R626" t="s">
        <v>121</v>
      </c>
      <c r="S626" t="str">
        <f>LEFT(R626,FIND("/",R626)-1)</f>
        <v>photography</v>
      </c>
      <c r="T626" t="str">
        <f>RIGHT(R626,LEN(R626)-FIND("/",R626))</f>
        <v>photography books</v>
      </c>
      <c r="U626" t="s">
        <v>2040</v>
      </c>
      <c r="V626" t="s">
        <v>2060</v>
      </c>
    </row>
    <row r="627" spans="1:22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>ROUND(E627/D627*100,0)</f>
        <v>77</v>
      </c>
      <c r="G627" s="10" t="s">
        <v>13</v>
      </c>
      <c r="H627">
        <v>62</v>
      </c>
      <c r="I627">
        <f>IF(H627=0,0,ROUND(E627/H627,2))</f>
        <v>93.6</v>
      </c>
      <c r="J627" t="s">
        <v>20</v>
      </c>
      <c r="K627" t="s">
        <v>21</v>
      </c>
      <c r="L627">
        <v>1580104800</v>
      </c>
      <c r="M627">
        <v>1581314400</v>
      </c>
      <c r="N627" s="4">
        <f>((L627/60)/60/24)+DATE(1970,1,1)</f>
        <v>43857.25</v>
      </c>
      <c r="O627" s="4">
        <f>((M627/60)/60/24)+DATE(1970,1,1)</f>
        <v>43871.25</v>
      </c>
      <c r="P627" t="b">
        <v>0</v>
      </c>
      <c r="Q627" t="b">
        <v>0</v>
      </c>
      <c r="R627" t="s">
        <v>32</v>
      </c>
      <c r="S627" t="str">
        <f>LEFT(R627,FIND("/",R627)-1)</f>
        <v>theater</v>
      </c>
      <c r="T627" t="str">
        <f>RIGHT(R627,LEN(R627)-FIND("/",R627))</f>
        <v>plays</v>
      </c>
      <c r="U627" t="s">
        <v>2043</v>
      </c>
      <c r="V627" t="s">
        <v>2061</v>
      </c>
    </row>
    <row r="628" spans="1:22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>ROUND(E628/D628*100,0)</f>
        <v>206</v>
      </c>
      <c r="G628" s="13" t="s">
        <v>19</v>
      </c>
      <c r="H628">
        <v>189</v>
      </c>
      <c r="I628">
        <f>IF(H628=0,0,ROUND(E628/H628,2))</f>
        <v>69.87</v>
      </c>
      <c r="J628" t="s">
        <v>20</v>
      </c>
      <c r="K628" t="s">
        <v>21</v>
      </c>
      <c r="L628">
        <v>1285650000</v>
      </c>
      <c r="M628">
        <v>1286427600</v>
      </c>
      <c r="N628" s="4">
        <f>((L628/60)/60/24)+DATE(1970,1,1)</f>
        <v>40449.208333333336</v>
      </c>
      <c r="O628" s="4">
        <f>((M628/60)/60/24)+DATE(1970,1,1)</f>
        <v>40458.208333333336</v>
      </c>
      <c r="P628" t="b">
        <v>0</v>
      </c>
      <c r="Q628" t="b">
        <v>1</v>
      </c>
      <c r="R628" t="s">
        <v>32</v>
      </c>
      <c r="S628" t="str">
        <f>LEFT(R628,FIND("/",R628)-1)</f>
        <v>theater</v>
      </c>
      <c r="T628" t="str">
        <f>RIGHT(R628,LEN(R628)-FIND("/",R628))</f>
        <v>plays</v>
      </c>
      <c r="U628" t="s">
        <v>2043</v>
      </c>
      <c r="V628" t="s">
        <v>2061</v>
      </c>
    </row>
    <row r="629" spans="1:22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>ROUND(E629/D629*100,0)</f>
        <v>694</v>
      </c>
      <c r="G629" s="13" t="s">
        <v>19</v>
      </c>
      <c r="H629">
        <v>154</v>
      </c>
      <c r="I629">
        <f>IF(H629=0,0,ROUND(E629/H629,2))</f>
        <v>72.13</v>
      </c>
      <c r="J629" t="s">
        <v>39</v>
      </c>
      <c r="K629" t="s">
        <v>40</v>
      </c>
      <c r="L629">
        <v>1276664400</v>
      </c>
      <c r="M629">
        <v>1278738000</v>
      </c>
      <c r="N629" s="4">
        <f>((L629/60)/60/24)+DATE(1970,1,1)</f>
        <v>40345.208333333336</v>
      </c>
      <c r="O629" s="4">
        <f>((M629/60)/60/24)+DATE(1970,1,1)</f>
        <v>40369.208333333336</v>
      </c>
      <c r="P629" t="b">
        <v>1</v>
      </c>
      <c r="Q629" t="b">
        <v>0</v>
      </c>
      <c r="R629" t="s">
        <v>16</v>
      </c>
      <c r="S629" t="str">
        <f>LEFT(R629,FIND("/",R629)-1)</f>
        <v>food</v>
      </c>
      <c r="T629" t="str">
        <f>RIGHT(R629,LEN(R629)-FIND("/",R629))</f>
        <v>food trucks</v>
      </c>
      <c r="U629" t="s">
        <v>2036</v>
      </c>
      <c r="V629" t="s">
        <v>2054</v>
      </c>
    </row>
    <row r="630" spans="1:22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>ROUND(E630/D630*100,0)</f>
        <v>152</v>
      </c>
      <c r="G630" s="13" t="s">
        <v>19</v>
      </c>
      <c r="H630">
        <v>96</v>
      </c>
      <c r="I630">
        <f>IF(H630=0,0,ROUND(E630/H630,2))</f>
        <v>30.04</v>
      </c>
      <c r="J630" t="s">
        <v>20</v>
      </c>
      <c r="K630" t="s">
        <v>21</v>
      </c>
      <c r="L630">
        <v>1286168400</v>
      </c>
      <c r="M630">
        <v>1286427600</v>
      </c>
      <c r="N630" s="4">
        <f>((L630/60)/60/24)+DATE(1970,1,1)</f>
        <v>40455.208333333336</v>
      </c>
      <c r="O630" s="4">
        <f>((M630/60)/60/24)+DATE(1970,1,1)</f>
        <v>40458.208333333336</v>
      </c>
      <c r="P630" t="b">
        <v>0</v>
      </c>
      <c r="Q630" t="b">
        <v>0</v>
      </c>
      <c r="R630" t="s">
        <v>59</v>
      </c>
      <c r="S630" t="str">
        <f>LEFT(R630,FIND("/",R630)-1)</f>
        <v>music</v>
      </c>
      <c r="T630" t="str">
        <f>RIGHT(R630,LEN(R630)-FIND("/",R630))</f>
        <v>indie rock</v>
      </c>
      <c r="U630" t="s">
        <v>2039</v>
      </c>
      <c r="V630" t="s">
        <v>2055</v>
      </c>
    </row>
    <row r="631" spans="1:22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>ROUND(E631/D631*100,0)</f>
        <v>65</v>
      </c>
      <c r="G631" s="10" t="s">
        <v>13</v>
      </c>
      <c r="H631">
        <v>750</v>
      </c>
      <c r="I631">
        <f>IF(H631=0,0,ROUND(E631/H631,2))</f>
        <v>73.97</v>
      </c>
      <c r="J631" t="s">
        <v>20</v>
      </c>
      <c r="K631" t="s">
        <v>21</v>
      </c>
      <c r="L631">
        <v>1467781200</v>
      </c>
      <c r="M631">
        <v>1467954000</v>
      </c>
      <c r="N631" s="4">
        <f>((L631/60)/60/24)+DATE(1970,1,1)</f>
        <v>42557.208333333328</v>
      </c>
      <c r="O631" s="4">
        <f>((M631/60)/60/24)+DATE(1970,1,1)</f>
        <v>42559.208333333328</v>
      </c>
      <c r="P631" t="b">
        <v>0</v>
      </c>
      <c r="Q631" t="b">
        <v>1</v>
      </c>
      <c r="R631" t="s">
        <v>32</v>
      </c>
      <c r="S631" t="str">
        <f>LEFT(R631,FIND("/",R631)-1)</f>
        <v>theater</v>
      </c>
      <c r="T631" t="str">
        <f>RIGHT(R631,LEN(R631)-FIND("/",R631))</f>
        <v>plays</v>
      </c>
      <c r="U631" t="s">
        <v>2043</v>
      </c>
      <c r="V631" t="s">
        <v>2061</v>
      </c>
    </row>
    <row r="632" spans="1:22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>ROUND(E632/D632*100,0)</f>
        <v>63</v>
      </c>
      <c r="G632" s="9" t="s">
        <v>73</v>
      </c>
      <c r="H632">
        <v>87</v>
      </c>
      <c r="I632">
        <f>IF(H632=0,0,ROUND(E632/H632,2))</f>
        <v>68.66</v>
      </c>
      <c r="J632" t="s">
        <v>20</v>
      </c>
      <c r="K632" t="s">
        <v>21</v>
      </c>
      <c r="L632">
        <v>1556686800</v>
      </c>
      <c r="M632">
        <v>1557637200</v>
      </c>
      <c r="N632" s="4">
        <f>((L632/60)/60/24)+DATE(1970,1,1)</f>
        <v>43586.208333333328</v>
      </c>
      <c r="O632" s="4">
        <f>((M632/60)/60/24)+DATE(1970,1,1)</f>
        <v>43597.208333333328</v>
      </c>
      <c r="P632" t="b">
        <v>0</v>
      </c>
      <c r="Q632" t="b">
        <v>1</v>
      </c>
      <c r="R632" t="s">
        <v>32</v>
      </c>
      <c r="S632" t="str">
        <f>LEFT(R632,FIND("/",R632)-1)</f>
        <v>theater</v>
      </c>
      <c r="T632" t="str">
        <f>RIGHT(R632,LEN(R632)-FIND("/",R632))</f>
        <v>plays</v>
      </c>
      <c r="U632" t="s">
        <v>2043</v>
      </c>
      <c r="V632" t="s">
        <v>2061</v>
      </c>
    </row>
    <row r="633" spans="1:22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>ROUND(E633/D633*100,0)</f>
        <v>310</v>
      </c>
      <c r="G633" s="13" t="s">
        <v>19</v>
      </c>
      <c r="H633">
        <v>3063</v>
      </c>
      <c r="I633">
        <f>IF(H633=0,0,ROUND(E633/H633,2))</f>
        <v>59.99</v>
      </c>
      <c r="J633" t="s">
        <v>20</v>
      </c>
      <c r="K633" t="s">
        <v>21</v>
      </c>
      <c r="L633">
        <v>1553576400</v>
      </c>
      <c r="M633">
        <v>1553922000</v>
      </c>
      <c r="N633" s="4">
        <f>((L633/60)/60/24)+DATE(1970,1,1)</f>
        <v>43550.208333333328</v>
      </c>
      <c r="O633" s="4">
        <f>((M633/60)/60/24)+DATE(1970,1,1)</f>
        <v>43554.208333333328</v>
      </c>
      <c r="P633" t="b">
        <v>0</v>
      </c>
      <c r="Q633" t="b">
        <v>0</v>
      </c>
      <c r="R633" t="s">
        <v>32</v>
      </c>
      <c r="S633" t="str">
        <f>LEFT(R633,FIND("/",R633)-1)</f>
        <v>theater</v>
      </c>
      <c r="T633" t="str">
        <f>RIGHT(R633,LEN(R633)-FIND("/",R633))</f>
        <v>plays</v>
      </c>
      <c r="U633" t="s">
        <v>2043</v>
      </c>
      <c r="V633" t="s">
        <v>2061</v>
      </c>
    </row>
    <row r="634" spans="1:22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>ROUND(E634/D634*100,0)</f>
        <v>43</v>
      </c>
      <c r="G634" s="11" t="s">
        <v>46</v>
      </c>
      <c r="H634">
        <v>278</v>
      </c>
      <c r="I634">
        <f>IF(H634=0,0,ROUND(E634/H634,2))</f>
        <v>111.16</v>
      </c>
      <c r="J634" t="s">
        <v>20</v>
      </c>
      <c r="K634" t="s">
        <v>21</v>
      </c>
      <c r="L634">
        <v>1414904400</v>
      </c>
      <c r="M634">
        <v>1416463200</v>
      </c>
      <c r="N634" s="4">
        <f>((L634/60)/60/24)+DATE(1970,1,1)</f>
        <v>41945.208333333336</v>
      </c>
      <c r="O634" s="4">
        <f>((M634/60)/60/24)+DATE(1970,1,1)</f>
        <v>41963.25</v>
      </c>
      <c r="P634" t="b">
        <v>0</v>
      </c>
      <c r="Q634" t="b">
        <v>0</v>
      </c>
      <c r="R634" t="s">
        <v>32</v>
      </c>
      <c r="S634" t="str">
        <f>LEFT(R634,FIND("/",R634)-1)</f>
        <v>theater</v>
      </c>
      <c r="T634" t="str">
        <f>RIGHT(R634,LEN(R634)-FIND("/",R634))</f>
        <v>plays</v>
      </c>
      <c r="U634" t="s">
        <v>2043</v>
      </c>
      <c r="V634" t="s">
        <v>2061</v>
      </c>
    </row>
    <row r="635" spans="1:22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>ROUND(E635/D635*100,0)</f>
        <v>83</v>
      </c>
      <c r="G635" s="10" t="s">
        <v>13</v>
      </c>
      <c r="H635">
        <v>105</v>
      </c>
      <c r="I635">
        <f>IF(H635=0,0,ROUND(E635/H635,2))</f>
        <v>53.04</v>
      </c>
      <c r="J635" t="s">
        <v>20</v>
      </c>
      <c r="K635" t="s">
        <v>21</v>
      </c>
      <c r="L635">
        <v>1446876000</v>
      </c>
      <c r="M635">
        <v>1447221600</v>
      </c>
      <c r="N635" s="4">
        <f>((L635/60)/60/24)+DATE(1970,1,1)</f>
        <v>42315.25</v>
      </c>
      <c r="O635" s="4">
        <f>((M635/60)/60/24)+DATE(1970,1,1)</f>
        <v>42319.25</v>
      </c>
      <c r="P635" t="b">
        <v>0</v>
      </c>
      <c r="Q635" t="b">
        <v>0</v>
      </c>
      <c r="R635" t="s">
        <v>70</v>
      </c>
      <c r="S635" t="str">
        <f>LEFT(R635,FIND("/",R635)-1)</f>
        <v>film &amp; video</v>
      </c>
      <c r="T635" t="str">
        <f>RIGHT(R635,LEN(R635)-FIND("/",R635))</f>
        <v>animation</v>
      </c>
      <c r="U635" t="s">
        <v>2035</v>
      </c>
      <c r="V635" t="s">
        <v>2048</v>
      </c>
    </row>
    <row r="636" spans="1:22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>ROUND(E636/D636*100,0)</f>
        <v>79</v>
      </c>
      <c r="G636" s="9" t="s">
        <v>73</v>
      </c>
      <c r="H636">
        <v>1658</v>
      </c>
      <c r="I636">
        <f>IF(H636=0,0,ROUND(E636/H636,2))</f>
        <v>55.99</v>
      </c>
      <c r="J636" t="s">
        <v>20</v>
      </c>
      <c r="K636" t="s">
        <v>21</v>
      </c>
      <c r="L636">
        <v>1490418000</v>
      </c>
      <c r="M636">
        <v>1491627600</v>
      </c>
      <c r="N636" s="4">
        <f>((L636/60)/60/24)+DATE(1970,1,1)</f>
        <v>42819.208333333328</v>
      </c>
      <c r="O636" s="4">
        <f>((M636/60)/60/24)+DATE(1970,1,1)</f>
        <v>42833.208333333328</v>
      </c>
      <c r="P636" t="b">
        <v>0</v>
      </c>
      <c r="Q636" t="b">
        <v>0</v>
      </c>
      <c r="R636" t="s">
        <v>268</v>
      </c>
      <c r="S636" t="str">
        <f>LEFT(R636,FIND("/",R636)-1)</f>
        <v>film &amp; video</v>
      </c>
      <c r="T636" t="str">
        <f>RIGHT(R636,LEN(R636)-FIND("/",R636))</f>
        <v>television</v>
      </c>
      <c r="U636" t="s">
        <v>2035</v>
      </c>
      <c r="V636" t="s">
        <v>2066</v>
      </c>
    </row>
    <row r="637" spans="1:22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>ROUND(E637/D637*100,0)</f>
        <v>114</v>
      </c>
      <c r="G637" s="13" t="s">
        <v>19</v>
      </c>
      <c r="H637">
        <v>2266</v>
      </c>
      <c r="I637">
        <f>IF(H637=0,0,ROUND(E637/H637,2))</f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s="4">
        <f>((L637/60)/60/24)+DATE(1970,1,1)</f>
        <v>41314.25</v>
      </c>
      <c r="O637" s="4">
        <f>((M637/60)/60/24)+DATE(1970,1,1)</f>
        <v>41346.208333333336</v>
      </c>
      <c r="P637" t="b">
        <v>0</v>
      </c>
      <c r="Q637" t="b">
        <v>0</v>
      </c>
      <c r="R637" t="s">
        <v>268</v>
      </c>
      <c r="S637" t="str">
        <f>LEFT(R637,FIND("/",R637)-1)</f>
        <v>film &amp; video</v>
      </c>
      <c r="T637" t="str">
        <f>RIGHT(R637,LEN(R637)-FIND("/",R637))</f>
        <v>television</v>
      </c>
      <c r="U637" t="s">
        <v>2035</v>
      </c>
      <c r="V637" t="s">
        <v>2066</v>
      </c>
    </row>
    <row r="638" spans="1:22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>ROUND(E638/D638*100,0)</f>
        <v>65</v>
      </c>
      <c r="G638" s="10" t="s">
        <v>13</v>
      </c>
      <c r="H638">
        <v>2604</v>
      </c>
      <c r="I638">
        <f>IF(H638=0,0,ROUND(E638/H638,2))</f>
        <v>49</v>
      </c>
      <c r="J638" t="s">
        <v>35</v>
      </c>
      <c r="K638" t="s">
        <v>36</v>
      </c>
      <c r="L638">
        <v>1326866400</v>
      </c>
      <c r="M638">
        <v>1330754400</v>
      </c>
      <c r="N638" s="4">
        <f>((L638/60)/60/24)+DATE(1970,1,1)</f>
        <v>40926.25</v>
      </c>
      <c r="O638" s="4">
        <f>((M638/60)/60/24)+DATE(1970,1,1)</f>
        <v>40971.25</v>
      </c>
      <c r="P638" t="b">
        <v>0</v>
      </c>
      <c r="Q638" t="b">
        <v>1</v>
      </c>
      <c r="R638" t="s">
        <v>70</v>
      </c>
      <c r="S638" t="str">
        <f>LEFT(R638,FIND("/",R638)-1)</f>
        <v>film &amp; video</v>
      </c>
      <c r="T638" t="str">
        <f>RIGHT(R638,LEN(R638)-FIND("/",R638))</f>
        <v>animation</v>
      </c>
      <c r="U638" t="s">
        <v>2035</v>
      </c>
      <c r="V638" t="s">
        <v>2048</v>
      </c>
    </row>
    <row r="639" spans="1:22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>ROUND(E639/D639*100,0)</f>
        <v>79</v>
      </c>
      <c r="G639" s="10" t="s">
        <v>13</v>
      </c>
      <c r="H639">
        <v>65</v>
      </c>
      <c r="I639">
        <f>IF(H639=0,0,ROUND(E639/H639,2))</f>
        <v>103.85</v>
      </c>
      <c r="J639" t="s">
        <v>20</v>
      </c>
      <c r="K639" t="s">
        <v>21</v>
      </c>
      <c r="L639">
        <v>1479103200</v>
      </c>
      <c r="M639">
        <v>1479794400</v>
      </c>
      <c r="N639" s="4">
        <f>((L639/60)/60/24)+DATE(1970,1,1)</f>
        <v>42688.25</v>
      </c>
      <c r="O639" s="4">
        <f>((M639/60)/60/24)+DATE(1970,1,1)</f>
        <v>42696.25</v>
      </c>
      <c r="P639" t="b">
        <v>0</v>
      </c>
      <c r="Q639" t="b">
        <v>0</v>
      </c>
      <c r="R639" t="s">
        <v>32</v>
      </c>
      <c r="S639" t="str">
        <f>LEFT(R639,FIND("/",R639)-1)</f>
        <v>theater</v>
      </c>
      <c r="T639" t="str">
        <f>RIGHT(R639,LEN(R639)-FIND("/",R639))</f>
        <v>plays</v>
      </c>
      <c r="U639" t="s">
        <v>2043</v>
      </c>
      <c r="V639" t="s">
        <v>2061</v>
      </c>
    </row>
    <row r="640" spans="1:22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>ROUND(E640/D640*100,0)</f>
        <v>11</v>
      </c>
      <c r="G640" s="10" t="s">
        <v>13</v>
      </c>
      <c r="H640">
        <v>94</v>
      </c>
      <c r="I640">
        <f>IF(H640=0,0,ROUND(E640/H640,2))</f>
        <v>99.13</v>
      </c>
      <c r="J640" t="s">
        <v>20</v>
      </c>
      <c r="K640" t="s">
        <v>21</v>
      </c>
      <c r="L640">
        <v>1280206800</v>
      </c>
      <c r="M640">
        <v>1281243600</v>
      </c>
      <c r="N640" s="4">
        <f>((L640/60)/60/24)+DATE(1970,1,1)</f>
        <v>40386.208333333336</v>
      </c>
      <c r="O640" s="4">
        <f>((M640/60)/60/24)+DATE(1970,1,1)</f>
        <v>40398.208333333336</v>
      </c>
      <c r="P640" t="b">
        <v>0</v>
      </c>
      <c r="Q640" t="b">
        <v>1</v>
      </c>
      <c r="R640" t="s">
        <v>32</v>
      </c>
      <c r="S640" t="str">
        <f>LEFT(R640,FIND("/",R640)-1)</f>
        <v>theater</v>
      </c>
      <c r="T640" t="str">
        <f>RIGHT(R640,LEN(R640)-FIND("/",R640))</f>
        <v>plays</v>
      </c>
      <c r="U640" t="s">
        <v>2043</v>
      </c>
      <c r="V640" t="s">
        <v>2061</v>
      </c>
    </row>
    <row r="641" spans="1:22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>ROUND(E641/D641*100,0)</f>
        <v>56</v>
      </c>
      <c r="G641" s="11" t="s">
        <v>46</v>
      </c>
      <c r="H641">
        <v>45</v>
      </c>
      <c r="I641">
        <f>IF(H641=0,0,ROUND(E641/H641,2))</f>
        <v>107.38</v>
      </c>
      <c r="J641" t="s">
        <v>20</v>
      </c>
      <c r="K641" t="s">
        <v>21</v>
      </c>
      <c r="L641">
        <v>1532754000</v>
      </c>
      <c r="M641">
        <v>1532754000</v>
      </c>
      <c r="N641" s="4">
        <f>((L641/60)/60/24)+DATE(1970,1,1)</f>
        <v>43309.208333333328</v>
      </c>
      <c r="O641" s="4">
        <f>((M641/60)/60/24)+DATE(1970,1,1)</f>
        <v>43309.208333333328</v>
      </c>
      <c r="P641" t="b">
        <v>0</v>
      </c>
      <c r="Q641" t="b">
        <v>1</v>
      </c>
      <c r="R641" t="s">
        <v>52</v>
      </c>
      <c r="S641" t="str">
        <f>LEFT(R641,FIND("/",R641)-1)</f>
        <v>film &amp; video</v>
      </c>
      <c r="T641" t="str">
        <f>RIGHT(R641,LEN(R641)-FIND("/",R641))</f>
        <v>drama</v>
      </c>
      <c r="U641" t="s">
        <v>2035</v>
      </c>
      <c r="V641" t="s">
        <v>2051</v>
      </c>
    </row>
    <row r="642" spans="1:22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>ROUND(E642/D642*100,0)</f>
        <v>17</v>
      </c>
      <c r="G642" s="10" t="s">
        <v>13</v>
      </c>
      <c r="H642">
        <v>257</v>
      </c>
      <c r="I642">
        <f>IF(H642=0,0,ROUND(E642/H642,2))</f>
        <v>76.92</v>
      </c>
      <c r="J642" t="s">
        <v>20</v>
      </c>
      <c r="K642" t="s">
        <v>21</v>
      </c>
      <c r="L642">
        <v>1453096800</v>
      </c>
      <c r="M642">
        <v>1453356000</v>
      </c>
      <c r="N642" s="4">
        <f>((L642/60)/60/24)+DATE(1970,1,1)</f>
        <v>42387.25</v>
      </c>
      <c r="O642" s="4">
        <f>((M642/60)/60/24)+DATE(1970,1,1)</f>
        <v>42390.25</v>
      </c>
      <c r="P642" t="b">
        <v>0</v>
      </c>
      <c r="Q642" t="b">
        <v>0</v>
      </c>
      <c r="R642" t="s">
        <v>32</v>
      </c>
      <c r="S642" t="str">
        <f>LEFT(R642,FIND("/",R642)-1)</f>
        <v>theater</v>
      </c>
      <c r="T642" t="str">
        <f>RIGHT(R642,LEN(R642)-FIND("/",R642))</f>
        <v>plays</v>
      </c>
      <c r="U642" t="s">
        <v>2043</v>
      </c>
      <c r="V642" t="s">
        <v>2061</v>
      </c>
    </row>
    <row r="643" spans="1:22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>ROUND(E643/D643*100,0)</f>
        <v>120</v>
      </c>
      <c r="G643" s="13" t="s">
        <v>19</v>
      </c>
      <c r="H643">
        <v>194</v>
      </c>
      <c r="I643">
        <f>IF(H643=0,0,ROUND(E643/H643,2))</f>
        <v>58.13</v>
      </c>
      <c r="J643" t="s">
        <v>97</v>
      </c>
      <c r="K643" t="s">
        <v>98</v>
      </c>
      <c r="L643">
        <v>1487570400</v>
      </c>
      <c r="M643">
        <v>1489986000</v>
      </c>
      <c r="N643" s="4">
        <f>((L643/60)/60/24)+DATE(1970,1,1)</f>
        <v>42786.25</v>
      </c>
      <c r="O643" s="4">
        <f>((M643/60)/60/24)+DATE(1970,1,1)</f>
        <v>42814.208333333328</v>
      </c>
      <c r="P643" t="b">
        <v>0</v>
      </c>
      <c r="Q643" t="b">
        <v>0</v>
      </c>
      <c r="R643" t="s">
        <v>32</v>
      </c>
      <c r="S643" t="str">
        <f>LEFT(R643,FIND("/",R643)-1)</f>
        <v>theater</v>
      </c>
      <c r="T643" t="str">
        <f>RIGHT(R643,LEN(R643)-FIND("/",R643))</f>
        <v>plays</v>
      </c>
      <c r="U643" t="s">
        <v>2043</v>
      </c>
      <c r="V643" t="s">
        <v>2061</v>
      </c>
    </row>
    <row r="644" spans="1:22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>ROUND(E644/D644*100,0)</f>
        <v>145</v>
      </c>
      <c r="G644" s="13" t="s">
        <v>19</v>
      </c>
      <c r="H644">
        <v>129</v>
      </c>
      <c r="I644">
        <f>IF(H644=0,0,ROUND(E644/H644,2))</f>
        <v>103.74</v>
      </c>
      <c r="J644" t="s">
        <v>14</v>
      </c>
      <c r="K644" t="s">
        <v>15</v>
      </c>
      <c r="L644">
        <v>1545026400</v>
      </c>
      <c r="M644">
        <v>1545804000</v>
      </c>
      <c r="N644" s="4">
        <f>((L644/60)/60/24)+DATE(1970,1,1)</f>
        <v>43451.25</v>
      </c>
      <c r="O644" s="4">
        <f>((M644/60)/60/24)+DATE(1970,1,1)</f>
        <v>43460.25</v>
      </c>
      <c r="P644" t="b">
        <v>0</v>
      </c>
      <c r="Q644" t="b">
        <v>0</v>
      </c>
      <c r="R644" t="s">
        <v>64</v>
      </c>
      <c r="S644" t="str">
        <f>LEFT(R644,FIND("/",R644)-1)</f>
        <v>technology</v>
      </c>
      <c r="T644" t="str">
        <f>RIGHT(R644,LEN(R644)-FIND("/",R644))</f>
        <v>wearables</v>
      </c>
      <c r="U644" t="s">
        <v>2042</v>
      </c>
      <c r="V644" t="s">
        <v>2069</v>
      </c>
    </row>
    <row r="645" spans="1:22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>ROUND(E645/D645*100,0)</f>
        <v>221</v>
      </c>
      <c r="G645" s="13" t="s">
        <v>19</v>
      </c>
      <c r="H645">
        <v>375</v>
      </c>
      <c r="I645">
        <f>IF(H645=0,0,ROUND(E645/H645,2))</f>
        <v>87.96</v>
      </c>
      <c r="J645" t="s">
        <v>20</v>
      </c>
      <c r="K645" t="s">
        <v>21</v>
      </c>
      <c r="L645">
        <v>1488348000</v>
      </c>
      <c r="M645">
        <v>1489899600</v>
      </c>
      <c r="N645" s="4">
        <f>((L645/60)/60/24)+DATE(1970,1,1)</f>
        <v>42795.25</v>
      </c>
      <c r="O645" s="4">
        <f>((M645/60)/60/24)+DATE(1970,1,1)</f>
        <v>42813.208333333328</v>
      </c>
      <c r="P645" t="b">
        <v>0</v>
      </c>
      <c r="Q645" t="b">
        <v>0</v>
      </c>
      <c r="R645" t="s">
        <v>32</v>
      </c>
      <c r="S645" t="str">
        <f>LEFT(R645,FIND("/",R645)-1)</f>
        <v>theater</v>
      </c>
      <c r="T645" t="str">
        <f>RIGHT(R645,LEN(R645)-FIND("/",R645))</f>
        <v>plays</v>
      </c>
      <c r="U645" t="s">
        <v>2043</v>
      </c>
      <c r="V645" t="s">
        <v>2061</v>
      </c>
    </row>
    <row r="646" spans="1:22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>ROUND(E646/D646*100,0)</f>
        <v>48</v>
      </c>
      <c r="G646" s="10" t="s">
        <v>13</v>
      </c>
      <c r="H646">
        <v>2928</v>
      </c>
      <c r="I646">
        <f>IF(H646=0,0,ROUND(E646/H646,2))</f>
        <v>28</v>
      </c>
      <c r="J646" t="s">
        <v>14</v>
      </c>
      <c r="K646" t="s">
        <v>15</v>
      </c>
      <c r="L646">
        <v>1545112800</v>
      </c>
      <c r="M646">
        <v>1546495200</v>
      </c>
      <c r="N646" s="4">
        <f>((L646/60)/60/24)+DATE(1970,1,1)</f>
        <v>43452.25</v>
      </c>
      <c r="O646" s="4">
        <f>((M646/60)/60/24)+DATE(1970,1,1)</f>
        <v>43468.25</v>
      </c>
      <c r="P646" t="b">
        <v>0</v>
      </c>
      <c r="Q646" t="b">
        <v>0</v>
      </c>
      <c r="R646" t="s">
        <v>32</v>
      </c>
      <c r="S646" t="str">
        <f>LEFT(R646,FIND("/",R646)-1)</f>
        <v>theater</v>
      </c>
      <c r="T646" t="str">
        <f>RIGHT(R646,LEN(R646)-FIND("/",R646))</f>
        <v>plays</v>
      </c>
      <c r="U646" t="s">
        <v>2043</v>
      </c>
      <c r="V646" t="s">
        <v>2061</v>
      </c>
    </row>
    <row r="647" spans="1:22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>ROUND(E647/D647*100,0)</f>
        <v>93</v>
      </c>
      <c r="G647" s="10" t="s">
        <v>13</v>
      </c>
      <c r="H647">
        <v>4697</v>
      </c>
      <c r="I647">
        <f>IF(H647=0,0,ROUND(E647/H647,2))</f>
        <v>38</v>
      </c>
      <c r="J647" t="s">
        <v>20</v>
      </c>
      <c r="K647" t="s">
        <v>21</v>
      </c>
      <c r="L647">
        <v>1537938000</v>
      </c>
      <c r="M647">
        <v>1539752400</v>
      </c>
      <c r="N647" s="4">
        <f>((L647/60)/60/24)+DATE(1970,1,1)</f>
        <v>43369.208333333328</v>
      </c>
      <c r="O647" s="4">
        <f>((M647/60)/60/24)+DATE(1970,1,1)</f>
        <v>43390.208333333328</v>
      </c>
      <c r="P647" t="b">
        <v>0</v>
      </c>
      <c r="Q647" t="b">
        <v>1</v>
      </c>
      <c r="R647" t="s">
        <v>22</v>
      </c>
      <c r="S647" t="str">
        <f>LEFT(R647,FIND("/",R647)-1)</f>
        <v>music</v>
      </c>
      <c r="T647" t="str">
        <f>RIGHT(R647,LEN(R647)-FIND("/",R647))</f>
        <v>rock</v>
      </c>
      <c r="U647" t="s">
        <v>2039</v>
      </c>
      <c r="V647" t="s">
        <v>2063</v>
      </c>
    </row>
    <row r="648" spans="1:22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>ROUND(E648/D648*100,0)</f>
        <v>89</v>
      </c>
      <c r="G648" s="10" t="s">
        <v>13</v>
      </c>
      <c r="H648">
        <v>2915</v>
      </c>
      <c r="I648">
        <f>IF(H648=0,0,ROUND(E648/H648,2))</f>
        <v>30</v>
      </c>
      <c r="J648" t="s">
        <v>20</v>
      </c>
      <c r="K648" t="s">
        <v>21</v>
      </c>
      <c r="L648">
        <v>1363150800</v>
      </c>
      <c r="M648">
        <v>1364101200</v>
      </c>
      <c r="N648" s="4">
        <f>((L648/60)/60/24)+DATE(1970,1,1)</f>
        <v>41346.208333333336</v>
      </c>
      <c r="O648" s="4">
        <f>((M648/60)/60/24)+DATE(1970,1,1)</f>
        <v>41357.208333333336</v>
      </c>
      <c r="P648" t="b">
        <v>0</v>
      </c>
      <c r="Q648" t="b">
        <v>0</v>
      </c>
      <c r="R648" t="s">
        <v>88</v>
      </c>
      <c r="S648" t="str">
        <f>LEFT(R648,FIND("/",R648)-1)</f>
        <v>games</v>
      </c>
      <c r="T648" t="str">
        <f>RIGHT(R648,LEN(R648)-FIND("/",R648))</f>
        <v>video games</v>
      </c>
      <c r="U648" t="s">
        <v>2037</v>
      </c>
      <c r="V648" t="s">
        <v>2068</v>
      </c>
    </row>
    <row r="649" spans="1:22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>ROUND(E649/D649*100,0)</f>
        <v>41</v>
      </c>
      <c r="G649" s="10" t="s">
        <v>13</v>
      </c>
      <c r="H649">
        <v>18</v>
      </c>
      <c r="I649">
        <f>IF(H649=0,0,ROUND(E649/H649,2))</f>
        <v>103.5</v>
      </c>
      <c r="J649" t="s">
        <v>20</v>
      </c>
      <c r="K649" t="s">
        <v>21</v>
      </c>
      <c r="L649">
        <v>1523250000</v>
      </c>
      <c r="M649">
        <v>1525323600</v>
      </c>
      <c r="N649" s="4">
        <f>((L649/60)/60/24)+DATE(1970,1,1)</f>
        <v>43199.208333333328</v>
      </c>
      <c r="O649" s="4">
        <f>((M649/60)/60/24)+DATE(1970,1,1)</f>
        <v>43223.208333333328</v>
      </c>
      <c r="P649" t="b">
        <v>0</v>
      </c>
      <c r="Q649" t="b">
        <v>0</v>
      </c>
      <c r="R649" t="s">
        <v>205</v>
      </c>
      <c r="S649" t="str">
        <f>LEFT(R649,FIND("/",R649)-1)</f>
        <v>publishing</v>
      </c>
      <c r="T649" t="str">
        <f>RIGHT(R649,LEN(R649)-FIND("/",R649))</f>
        <v>translations</v>
      </c>
      <c r="U649" t="s">
        <v>2041</v>
      </c>
      <c r="V649" t="s">
        <v>2067</v>
      </c>
    </row>
    <row r="650" spans="1:22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>ROUND(E650/D650*100,0)</f>
        <v>63</v>
      </c>
      <c r="G650" s="9" t="s">
        <v>73</v>
      </c>
      <c r="H650">
        <v>723</v>
      </c>
      <c r="I650">
        <f>IF(H650=0,0,ROUND(E650/H650,2))</f>
        <v>85.99</v>
      </c>
      <c r="J650" t="s">
        <v>20</v>
      </c>
      <c r="K650" t="s">
        <v>21</v>
      </c>
      <c r="L650">
        <v>1499317200</v>
      </c>
      <c r="M650">
        <v>1500872400</v>
      </c>
      <c r="N650" s="4">
        <f>((L650/60)/60/24)+DATE(1970,1,1)</f>
        <v>42922.208333333328</v>
      </c>
      <c r="O650" s="4">
        <f>((M650/60)/60/24)+DATE(1970,1,1)</f>
        <v>42940.208333333328</v>
      </c>
      <c r="P650" t="b">
        <v>1</v>
      </c>
      <c r="Q650" t="b">
        <v>0</v>
      </c>
      <c r="R650" t="s">
        <v>16</v>
      </c>
      <c r="S650" t="str">
        <f>LEFT(R650,FIND("/",R650)-1)</f>
        <v>food</v>
      </c>
      <c r="T650" t="str">
        <f>RIGHT(R650,LEN(R650)-FIND("/",R650))</f>
        <v>food trucks</v>
      </c>
      <c r="U650" t="s">
        <v>2036</v>
      </c>
      <c r="V650" t="s">
        <v>2054</v>
      </c>
    </row>
    <row r="651" spans="1:22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>ROUND(E651/D651*100,0)</f>
        <v>48</v>
      </c>
      <c r="G651" s="10" t="s">
        <v>13</v>
      </c>
      <c r="H651">
        <v>602</v>
      </c>
      <c r="I651">
        <f>IF(H651=0,0,ROUND(E651/H651,2))</f>
        <v>98.01</v>
      </c>
      <c r="J651" t="s">
        <v>97</v>
      </c>
      <c r="K651" t="s">
        <v>98</v>
      </c>
      <c r="L651">
        <v>1287550800</v>
      </c>
      <c r="M651">
        <v>1288501200</v>
      </c>
      <c r="N651" s="4">
        <f>((L651/60)/60/24)+DATE(1970,1,1)</f>
        <v>40471.208333333336</v>
      </c>
      <c r="O651" s="4">
        <f>((M651/60)/60/24)+DATE(1970,1,1)</f>
        <v>40482.208333333336</v>
      </c>
      <c r="P651" t="b">
        <v>1</v>
      </c>
      <c r="Q651" t="b">
        <v>1</v>
      </c>
      <c r="R651" t="s">
        <v>32</v>
      </c>
      <c r="S651" t="str">
        <f>LEFT(R651,FIND("/",R651)-1)</f>
        <v>theater</v>
      </c>
      <c r="T651" t="str">
        <f>RIGHT(R651,LEN(R651)-FIND("/",R651))</f>
        <v>plays</v>
      </c>
      <c r="U651" t="s">
        <v>2043</v>
      </c>
      <c r="V651" t="s">
        <v>2061</v>
      </c>
    </row>
    <row r="652" spans="1:22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>ROUND(E652/D652*100,0)</f>
        <v>2</v>
      </c>
      <c r="G652" s="10" t="s">
        <v>13</v>
      </c>
      <c r="H652">
        <v>1</v>
      </c>
      <c r="I652">
        <f>IF(H652=0,0,ROUND(E652/H652,2))</f>
        <v>2</v>
      </c>
      <c r="J652" t="s">
        <v>20</v>
      </c>
      <c r="K652" t="s">
        <v>21</v>
      </c>
      <c r="L652">
        <v>1404795600</v>
      </c>
      <c r="M652">
        <v>1407128400</v>
      </c>
      <c r="N652" s="4">
        <f>((L652/60)/60/24)+DATE(1970,1,1)</f>
        <v>41828.208333333336</v>
      </c>
      <c r="O652" s="4">
        <f>((M652/60)/60/24)+DATE(1970,1,1)</f>
        <v>41855.208333333336</v>
      </c>
      <c r="P652" t="b">
        <v>0</v>
      </c>
      <c r="Q652" t="b">
        <v>0</v>
      </c>
      <c r="R652" t="s">
        <v>158</v>
      </c>
      <c r="S652" t="str">
        <f>LEFT(R652,FIND("/",R652)-1)</f>
        <v>music</v>
      </c>
      <c r="T652" t="str">
        <f>RIGHT(R652,LEN(R652)-FIND("/",R652))</f>
        <v>jazz</v>
      </c>
      <c r="U652" t="s">
        <v>2039</v>
      </c>
      <c r="V652" t="s">
        <v>2056</v>
      </c>
    </row>
    <row r="653" spans="1:22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>ROUND(E653/D653*100,0)</f>
        <v>88</v>
      </c>
      <c r="G653" s="10" t="s">
        <v>13</v>
      </c>
      <c r="H653">
        <v>3868</v>
      </c>
      <c r="I653">
        <f>IF(H653=0,0,ROUND(E653/H653,2))</f>
        <v>44.99</v>
      </c>
      <c r="J653" t="s">
        <v>106</v>
      </c>
      <c r="K653" t="s">
        <v>107</v>
      </c>
      <c r="L653">
        <v>1393048800</v>
      </c>
      <c r="M653">
        <v>1394344800</v>
      </c>
      <c r="N653" s="4">
        <f>((L653/60)/60/24)+DATE(1970,1,1)</f>
        <v>41692.25</v>
      </c>
      <c r="O653" s="4">
        <f>((M653/60)/60/24)+DATE(1970,1,1)</f>
        <v>41707.25</v>
      </c>
      <c r="P653" t="b">
        <v>0</v>
      </c>
      <c r="Q653" t="b">
        <v>0</v>
      </c>
      <c r="R653" t="s">
        <v>99</v>
      </c>
      <c r="S653" t="str">
        <f>LEFT(R653,FIND("/",R653)-1)</f>
        <v>film &amp; video</v>
      </c>
      <c r="T653" t="str">
        <f>RIGHT(R653,LEN(R653)-FIND("/",R653))</f>
        <v>shorts</v>
      </c>
      <c r="U653" t="s">
        <v>2035</v>
      </c>
      <c r="V653" t="s">
        <v>2065</v>
      </c>
    </row>
    <row r="654" spans="1:22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>ROUND(E654/D654*100,0)</f>
        <v>127</v>
      </c>
      <c r="G654" s="13" t="s">
        <v>19</v>
      </c>
      <c r="H654">
        <v>409</v>
      </c>
      <c r="I654">
        <f>IF(H654=0,0,ROUND(E654/H654,2))</f>
        <v>31.01</v>
      </c>
      <c r="J654" t="s">
        <v>20</v>
      </c>
      <c r="K654" t="s">
        <v>21</v>
      </c>
      <c r="L654">
        <v>1470373200</v>
      </c>
      <c r="M654">
        <v>1474088400</v>
      </c>
      <c r="N654" s="4">
        <f>((L654/60)/60/24)+DATE(1970,1,1)</f>
        <v>42587.208333333328</v>
      </c>
      <c r="O654" s="4">
        <f>((M654/60)/60/24)+DATE(1970,1,1)</f>
        <v>42630.208333333328</v>
      </c>
      <c r="P654" t="b">
        <v>0</v>
      </c>
      <c r="Q654" t="b">
        <v>0</v>
      </c>
      <c r="R654" t="s">
        <v>27</v>
      </c>
      <c r="S654" t="str">
        <f>LEFT(R654,FIND("/",R654)-1)</f>
        <v>technology</v>
      </c>
      <c r="T654" t="str">
        <f>RIGHT(R654,LEN(R654)-FIND("/",R654))</f>
        <v>web</v>
      </c>
      <c r="U654" t="s">
        <v>2042</v>
      </c>
      <c r="V654" t="s">
        <v>2070</v>
      </c>
    </row>
    <row r="655" spans="1:22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>ROUND(E655/D655*100,0)</f>
        <v>2339</v>
      </c>
      <c r="G655" s="13" t="s">
        <v>19</v>
      </c>
      <c r="H655">
        <v>234</v>
      </c>
      <c r="I655">
        <f>IF(H655=0,0,ROUND(E655/H655,2))</f>
        <v>59.97</v>
      </c>
      <c r="J655" t="s">
        <v>20</v>
      </c>
      <c r="K655" t="s">
        <v>21</v>
      </c>
      <c r="L655">
        <v>1460091600</v>
      </c>
      <c r="M655">
        <v>1460264400</v>
      </c>
      <c r="N655" s="4">
        <f>((L655/60)/60/24)+DATE(1970,1,1)</f>
        <v>42468.208333333328</v>
      </c>
      <c r="O655" s="4">
        <f>((M655/60)/60/24)+DATE(1970,1,1)</f>
        <v>42470.208333333328</v>
      </c>
      <c r="P655" t="b">
        <v>0</v>
      </c>
      <c r="Q655" t="b">
        <v>0</v>
      </c>
      <c r="R655" t="s">
        <v>27</v>
      </c>
      <c r="S655" t="str">
        <f>LEFT(R655,FIND("/",R655)-1)</f>
        <v>technology</v>
      </c>
      <c r="T655" t="str">
        <f>RIGHT(R655,LEN(R655)-FIND("/",R655))</f>
        <v>web</v>
      </c>
      <c r="U655" t="s">
        <v>2042</v>
      </c>
      <c r="V655" t="s">
        <v>2070</v>
      </c>
    </row>
    <row r="656" spans="1:22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>ROUND(E656/D656*100,0)</f>
        <v>508</v>
      </c>
      <c r="G656" s="13" t="s">
        <v>19</v>
      </c>
      <c r="H656">
        <v>3016</v>
      </c>
      <c r="I656">
        <f>IF(H656=0,0,ROUND(E656/H656,2))</f>
        <v>59</v>
      </c>
      <c r="J656" t="s">
        <v>20</v>
      </c>
      <c r="K656" t="s">
        <v>21</v>
      </c>
      <c r="L656">
        <v>1440392400</v>
      </c>
      <c r="M656">
        <v>1440824400</v>
      </c>
      <c r="N656" s="4">
        <f>((L656/60)/60/24)+DATE(1970,1,1)</f>
        <v>42240.208333333328</v>
      </c>
      <c r="O656" s="4">
        <f>((M656/60)/60/24)+DATE(1970,1,1)</f>
        <v>42245.208333333328</v>
      </c>
      <c r="P656" t="b">
        <v>0</v>
      </c>
      <c r="Q656" t="b">
        <v>0</v>
      </c>
      <c r="R656" t="s">
        <v>147</v>
      </c>
      <c r="S656" t="str">
        <f>LEFT(R656,FIND("/",R656)-1)</f>
        <v>music</v>
      </c>
      <c r="T656" t="str">
        <f>RIGHT(R656,LEN(R656)-FIND("/",R656))</f>
        <v>metal</v>
      </c>
      <c r="U656" t="s">
        <v>2039</v>
      </c>
      <c r="V656" t="s">
        <v>2057</v>
      </c>
    </row>
    <row r="657" spans="1:22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>ROUND(E657/D657*100,0)</f>
        <v>191</v>
      </c>
      <c r="G657" s="13" t="s">
        <v>19</v>
      </c>
      <c r="H657">
        <v>264</v>
      </c>
      <c r="I657">
        <f>IF(H657=0,0,ROUND(E657/H657,2))</f>
        <v>50.05</v>
      </c>
      <c r="J657" t="s">
        <v>20</v>
      </c>
      <c r="K657" t="s">
        <v>21</v>
      </c>
      <c r="L657">
        <v>1488434400</v>
      </c>
      <c r="M657">
        <v>1489554000</v>
      </c>
      <c r="N657" s="4">
        <f>((L657/60)/60/24)+DATE(1970,1,1)</f>
        <v>42796.25</v>
      </c>
      <c r="O657" s="4">
        <f>((M657/60)/60/24)+DATE(1970,1,1)</f>
        <v>42809.208333333328</v>
      </c>
      <c r="P657" t="b">
        <v>1</v>
      </c>
      <c r="Q657" t="b">
        <v>0</v>
      </c>
      <c r="R657" t="s">
        <v>121</v>
      </c>
      <c r="S657" t="str">
        <f>LEFT(R657,FIND("/",R657)-1)</f>
        <v>photography</v>
      </c>
      <c r="T657" t="str">
        <f>RIGHT(R657,LEN(R657)-FIND("/",R657))</f>
        <v>photography books</v>
      </c>
      <c r="U657" t="s">
        <v>2040</v>
      </c>
      <c r="V657" t="s">
        <v>2060</v>
      </c>
    </row>
    <row r="658" spans="1:22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>ROUND(E658/D658*100,0)</f>
        <v>42</v>
      </c>
      <c r="G658" s="10" t="s">
        <v>13</v>
      </c>
      <c r="H658">
        <v>504</v>
      </c>
      <c r="I658">
        <f>IF(H658=0,0,ROUND(E658/H658,2))</f>
        <v>98.97</v>
      </c>
      <c r="J658" t="s">
        <v>25</v>
      </c>
      <c r="K658" t="s">
        <v>26</v>
      </c>
      <c r="L658">
        <v>1514440800</v>
      </c>
      <c r="M658">
        <v>1514872800</v>
      </c>
      <c r="N658" s="4">
        <f>((L658/60)/60/24)+DATE(1970,1,1)</f>
        <v>43097.25</v>
      </c>
      <c r="O658" s="4">
        <f>((M658/60)/60/24)+DATE(1970,1,1)</f>
        <v>43102.25</v>
      </c>
      <c r="P658" t="b">
        <v>0</v>
      </c>
      <c r="Q658" t="b">
        <v>0</v>
      </c>
      <c r="R658" t="s">
        <v>16</v>
      </c>
      <c r="S658" t="str">
        <f>LEFT(R658,FIND("/",R658)-1)</f>
        <v>food</v>
      </c>
      <c r="T658" t="str">
        <f>RIGHT(R658,LEN(R658)-FIND("/",R658))</f>
        <v>food trucks</v>
      </c>
      <c r="U658" t="s">
        <v>2036</v>
      </c>
      <c r="V658" t="s">
        <v>2054</v>
      </c>
    </row>
    <row r="659" spans="1:22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>ROUND(E659/D659*100,0)</f>
        <v>8</v>
      </c>
      <c r="G659" s="10" t="s">
        <v>13</v>
      </c>
      <c r="H659">
        <v>14</v>
      </c>
      <c r="I659">
        <f>IF(H659=0,0,ROUND(E659/H659,2))</f>
        <v>58.86</v>
      </c>
      <c r="J659" t="s">
        <v>20</v>
      </c>
      <c r="K659" t="s">
        <v>21</v>
      </c>
      <c r="L659">
        <v>1514354400</v>
      </c>
      <c r="M659">
        <v>1515736800</v>
      </c>
      <c r="N659" s="4">
        <f>((L659/60)/60/24)+DATE(1970,1,1)</f>
        <v>43096.25</v>
      </c>
      <c r="O659" s="4">
        <f>((M659/60)/60/24)+DATE(1970,1,1)</f>
        <v>43112.25</v>
      </c>
      <c r="P659" t="b">
        <v>0</v>
      </c>
      <c r="Q659" t="b">
        <v>0</v>
      </c>
      <c r="R659" t="s">
        <v>473</v>
      </c>
      <c r="S659" t="str">
        <f>LEFT(R659,FIND("/",R659)-1)</f>
        <v>film &amp; video</v>
      </c>
      <c r="T659" t="str">
        <f>RIGHT(R659,LEN(R659)-FIND("/",R659))</f>
        <v>science fiction</v>
      </c>
      <c r="U659" t="s">
        <v>2035</v>
      </c>
      <c r="V659" t="s">
        <v>2064</v>
      </c>
    </row>
    <row r="660" spans="1:22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>ROUND(E660/D660*100,0)</f>
        <v>60</v>
      </c>
      <c r="G660" s="9" t="s">
        <v>73</v>
      </c>
      <c r="H660">
        <v>390</v>
      </c>
      <c r="I660">
        <f>IF(H660=0,0,ROUND(E660/H660,2))</f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s="4">
        <f>((L660/60)/60/24)+DATE(1970,1,1)</f>
        <v>42246.208333333328</v>
      </c>
      <c r="O660" s="4">
        <f>((M660/60)/60/24)+DATE(1970,1,1)</f>
        <v>42269.208333333328</v>
      </c>
      <c r="P660" t="b">
        <v>0</v>
      </c>
      <c r="Q660" t="b">
        <v>0</v>
      </c>
      <c r="R660" t="s">
        <v>22</v>
      </c>
      <c r="S660" t="str">
        <f>LEFT(R660,FIND("/",R660)-1)</f>
        <v>music</v>
      </c>
      <c r="T660" t="str">
        <f>RIGHT(R660,LEN(R660)-FIND("/",R660))</f>
        <v>rock</v>
      </c>
      <c r="U660" t="s">
        <v>2039</v>
      </c>
      <c r="V660" t="s">
        <v>2063</v>
      </c>
    </row>
    <row r="661" spans="1:22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>ROUND(E661/D661*100,0)</f>
        <v>47</v>
      </c>
      <c r="G661" s="10" t="s">
        <v>13</v>
      </c>
      <c r="H661">
        <v>750</v>
      </c>
      <c r="I661">
        <f>IF(H661=0,0,ROUND(E661/H661,2))</f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s="4">
        <f>((L661/60)/60/24)+DATE(1970,1,1)</f>
        <v>40570.25</v>
      </c>
      <c r="O661" s="4">
        <f>((M661/60)/60/24)+DATE(1970,1,1)</f>
        <v>40571.25</v>
      </c>
      <c r="P661" t="b">
        <v>0</v>
      </c>
      <c r="Q661" t="b">
        <v>0</v>
      </c>
      <c r="R661" t="s">
        <v>41</v>
      </c>
      <c r="S661" t="str">
        <f>LEFT(R661,FIND("/",R661)-1)</f>
        <v>film &amp; video</v>
      </c>
      <c r="T661" t="str">
        <f>RIGHT(R661,LEN(R661)-FIND("/",R661))</f>
        <v>documentary</v>
      </c>
      <c r="U661" t="s">
        <v>2035</v>
      </c>
      <c r="V661" t="s">
        <v>2050</v>
      </c>
    </row>
    <row r="662" spans="1:22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>ROUND(E662/D662*100,0)</f>
        <v>82</v>
      </c>
      <c r="G662" s="10" t="s">
        <v>13</v>
      </c>
      <c r="H662">
        <v>77</v>
      </c>
      <c r="I662">
        <f>IF(H662=0,0,ROUND(E662/H662,2))</f>
        <v>96.6</v>
      </c>
      <c r="J662" t="s">
        <v>20</v>
      </c>
      <c r="K662" t="s">
        <v>21</v>
      </c>
      <c r="L662">
        <v>1440133200</v>
      </c>
      <c r="M662">
        <v>1440910800</v>
      </c>
      <c r="N662" s="4">
        <f>((L662/60)/60/24)+DATE(1970,1,1)</f>
        <v>42237.208333333328</v>
      </c>
      <c r="O662" s="4">
        <f>((M662/60)/60/24)+DATE(1970,1,1)</f>
        <v>42246.208333333328</v>
      </c>
      <c r="P662" t="b">
        <v>1</v>
      </c>
      <c r="Q662" t="b">
        <v>0</v>
      </c>
      <c r="R662" t="s">
        <v>32</v>
      </c>
      <c r="S662" t="str">
        <f>LEFT(R662,FIND("/",R662)-1)</f>
        <v>theater</v>
      </c>
      <c r="T662" t="str">
        <f>RIGHT(R662,LEN(R662)-FIND("/",R662))</f>
        <v>plays</v>
      </c>
      <c r="U662" t="s">
        <v>2043</v>
      </c>
      <c r="V662" t="s">
        <v>2061</v>
      </c>
    </row>
    <row r="663" spans="1:22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>ROUND(E663/D663*100,0)</f>
        <v>54</v>
      </c>
      <c r="G663" s="10" t="s">
        <v>13</v>
      </c>
      <c r="H663">
        <v>752</v>
      </c>
      <c r="I663">
        <f>IF(H663=0,0,ROUND(E663/H663,2))</f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s="4">
        <f>((L663/60)/60/24)+DATE(1970,1,1)</f>
        <v>40996.208333333336</v>
      </c>
      <c r="O663" s="4">
        <f>((M663/60)/60/24)+DATE(1970,1,1)</f>
        <v>41026.208333333336</v>
      </c>
      <c r="P663" t="b">
        <v>0</v>
      </c>
      <c r="Q663" t="b">
        <v>0</v>
      </c>
      <c r="R663" t="s">
        <v>158</v>
      </c>
      <c r="S663" t="str">
        <f>LEFT(R663,FIND("/",R663)-1)</f>
        <v>music</v>
      </c>
      <c r="T663" t="str">
        <f>RIGHT(R663,LEN(R663)-FIND("/",R663))</f>
        <v>jazz</v>
      </c>
      <c r="U663" t="s">
        <v>2039</v>
      </c>
      <c r="V663" t="s">
        <v>2056</v>
      </c>
    </row>
    <row r="664" spans="1:22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>ROUND(E664/D664*100,0)</f>
        <v>98</v>
      </c>
      <c r="G664" s="10" t="s">
        <v>13</v>
      </c>
      <c r="H664">
        <v>131</v>
      </c>
      <c r="I664">
        <f>IF(H664=0,0,ROUND(E664/H664,2))</f>
        <v>67.98</v>
      </c>
      <c r="J664" t="s">
        <v>20</v>
      </c>
      <c r="K664" t="s">
        <v>21</v>
      </c>
      <c r="L664">
        <v>1544335200</v>
      </c>
      <c r="M664">
        <v>1544680800</v>
      </c>
      <c r="N664" s="4">
        <f>((L664/60)/60/24)+DATE(1970,1,1)</f>
        <v>43443.25</v>
      </c>
      <c r="O664" s="4">
        <f>((M664/60)/60/24)+DATE(1970,1,1)</f>
        <v>43447.25</v>
      </c>
      <c r="P664" t="b">
        <v>0</v>
      </c>
      <c r="Q664" t="b">
        <v>0</v>
      </c>
      <c r="R664" t="s">
        <v>32</v>
      </c>
      <c r="S664" t="str">
        <f>LEFT(R664,FIND("/",R664)-1)</f>
        <v>theater</v>
      </c>
      <c r="T664" t="str">
        <f>RIGHT(R664,LEN(R664)-FIND("/",R664))</f>
        <v>plays</v>
      </c>
      <c r="U664" t="s">
        <v>2043</v>
      </c>
      <c r="V664" t="s">
        <v>2061</v>
      </c>
    </row>
    <row r="665" spans="1:22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>ROUND(E665/D665*100,0)</f>
        <v>77</v>
      </c>
      <c r="G665" s="10" t="s">
        <v>13</v>
      </c>
      <c r="H665">
        <v>87</v>
      </c>
      <c r="I665">
        <f>IF(H665=0,0,ROUND(E665/H665,2))</f>
        <v>88.78</v>
      </c>
      <c r="J665" t="s">
        <v>20</v>
      </c>
      <c r="K665" t="s">
        <v>21</v>
      </c>
      <c r="L665">
        <v>1286427600</v>
      </c>
      <c r="M665">
        <v>1288414800</v>
      </c>
      <c r="N665" s="4">
        <f>((L665/60)/60/24)+DATE(1970,1,1)</f>
        <v>40458.208333333336</v>
      </c>
      <c r="O665" s="4">
        <f>((M665/60)/60/24)+DATE(1970,1,1)</f>
        <v>40481.208333333336</v>
      </c>
      <c r="P665" t="b">
        <v>0</v>
      </c>
      <c r="Q665" t="b">
        <v>0</v>
      </c>
      <c r="R665" t="s">
        <v>32</v>
      </c>
      <c r="S665" t="str">
        <f>LEFT(R665,FIND("/",R665)-1)</f>
        <v>theater</v>
      </c>
      <c r="T665" t="str">
        <f>RIGHT(R665,LEN(R665)-FIND("/",R665))</f>
        <v>plays</v>
      </c>
      <c r="U665" t="s">
        <v>2043</v>
      </c>
      <c r="V665" t="s">
        <v>2061</v>
      </c>
    </row>
    <row r="666" spans="1:22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>ROUND(E666/D666*100,0)</f>
        <v>33</v>
      </c>
      <c r="G666" s="10" t="s">
        <v>13</v>
      </c>
      <c r="H666">
        <v>1063</v>
      </c>
      <c r="I666">
        <f>IF(H666=0,0,ROUND(E666/H666,2))</f>
        <v>25</v>
      </c>
      <c r="J666" t="s">
        <v>20</v>
      </c>
      <c r="K666" t="s">
        <v>21</v>
      </c>
      <c r="L666">
        <v>1329717600</v>
      </c>
      <c r="M666">
        <v>1330581600</v>
      </c>
      <c r="N666" s="4">
        <f>((L666/60)/60/24)+DATE(1970,1,1)</f>
        <v>40959.25</v>
      </c>
      <c r="O666" s="4">
        <f>((M666/60)/60/24)+DATE(1970,1,1)</f>
        <v>40969.25</v>
      </c>
      <c r="P666" t="b">
        <v>0</v>
      </c>
      <c r="Q666" t="b">
        <v>0</v>
      </c>
      <c r="R666" t="s">
        <v>158</v>
      </c>
      <c r="S666" t="str">
        <f>LEFT(R666,FIND("/",R666)-1)</f>
        <v>music</v>
      </c>
      <c r="T666" t="str">
        <f>RIGHT(R666,LEN(R666)-FIND("/",R666))</f>
        <v>jazz</v>
      </c>
      <c r="U666" t="s">
        <v>2039</v>
      </c>
      <c r="V666" t="s">
        <v>2056</v>
      </c>
    </row>
    <row r="667" spans="1:22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>ROUND(E667/D667*100,0)</f>
        <v>240</v>
      </c>
      <c r="G667" s="13" t="s">
        <v>19</v>
      </c>
      <c r="H667">
        <v>272</v>
      </c>
      <c r="I667">
        <f>IF(H667=0,0,ROUND(E667/H667,2))</f>
        <v>44.92</v>
      </c>
      <c r="J667" t="s">
        <v>20</v>
      </c>
      <c r="K667" t="s">
        <v>21</v>
      </c>
      <c r="L667">
        <v>1310187600</v>
      </c>
      <c r="M667">
        <v>1311397200</v>
      </c>
      <c r="N667" s="4">
        <f>((L667/60)/60/24)+DATE(1970,1,1)</f>
        <v>40733.208333333336</v>
      </c>
      <c r="O667" s="4">
        <f>((M667/60)/60/24)+DATE(1970,1,1)</f>
        <v>40747.208333333336</v>
      </c>
      <c r="P667" t="b">
        <v>0</v>
      </c>
      <c r="Q667" t="b">
        <v>1</v>
      </c>
      <c r="R667" t="s">
        <v>41</v>
      </c>
      <c r="S667" t="str">
        <f>LEFT(R667,FIND("/",R667)-1)</f>
        <v>film &amp; video</v>
      </c>
      <c r="T667" t="str">
        <f>RIGHT(R667,LEN(R667)-FIND("/",R667))</f>
        <v>documentary</v>
      </c>
      <c r="U667" t="s">
        <v>2035</v>
      </c>
      <c r="V667" t="s">
        <v>2050</v>
      </c>
    </row>
    <row r="668" spans="1:22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>ROUND(E668/D668*100,0)</f>
        <v>64</v>
      </c>
      <c r="G668" s="9" t="s">
        <v>73</v>
      </c>
      <c r="H668">
        <v>25</v>
      </c>
      <c r="I668">
        <f>IF(H668=0,0,ROUND(E668/H668,2))</f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4">
        <f>((L668/60)/60/24)+DATE(1970,1,1)</f>
        <v>41516.208333333336</v>
      </c>
      <c r="O668" s="4">
        <f>((M668/60)/60/24)+DATE(1970,1,1)</f>
        <v>41522.208333333336</v>
      </c>
      <c r="P668" t="b">
        <v>0</v>
      </c>
      <c r="Q668" t="b">
        <v>1</v>
      </c>
      <c r="R668" t="s">
        <v>32</v>
      </c>
      <c r="S668" t="str">
        <f>LEFT(R668,FIND("/",R668)-1)</f>
        <v>theater</v>
      </c>
      <c r="T668" t="str">
        <f>RIGHT(R668,LEN(R668)-FIND("/",R668))</f>
        <v>plays</v>
      </c>
      <c r="U668" t="s">
        <v>2043</v>
      </c>
      <c r="V668" t="s">
        <v>2061</v>
      </c>
    </row>
    <row r="669" spans="1:22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>ROUND(E669/D669*100,0)</f>
        <v>176</v>
      </c>
      <c r="G669" s="13" t="s">
        <v>19</v>
      </c>
      <c r="H669">
        <v>419</v>
      </c>
      <c r="I669">
        <f>IF(H669=0,0,ROUND(E669/H669,2))</f>
        <v>29.01</v>
      </c>
      <c r="J669" t="s">
        <v>20</v>
      </c>
      <c r="K669" t="s">
        <v>21</v>
      </c>
      <c r="L669">
        <v>1410325200</v>
      </c>
      <c r="M669">
        <v>1411102800</v>
      </c>
      <c r="N669" s="4">
        <f>((L669/60)/60/24)+DATE(1970,1,1)</f>
        <v>41892.208333333336</v>
      </c>
      <c r="O669" s="4">
        <f>((M669/60)/60/24)+DATE(1970,1,1)</f>
        <v>41901.208333333336</v>
      </c>
      <c r="P669" t="b">
        <v>0</v>
      </c>
      <c r="Q669" t="b">
        <v>0</v>
      </c>
      <c r="R669" t="s">
        <v>1028</v>
      </c>
      <c r="S669" t="str">
        <f>LEFT(R669,FIND("/",R669)-1)</f>
        <v>journalism</v>
      </c>
      <c r="T669" t="str">
        <f>RIGHT(R669,LEN(R669)-FIND("/",R669))</f>
        <v>audio</v>
      </c>
      <c r="U669" t="s">
        <v>2038</v>
      </c>
      <c r="V669" t="s">
        <v>2049</v>
      </c>
    </row>
    <row r="670" spans="1:22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>ROUND(E670/D670*100,0)</f>
        <v>20</v>
      </c>
      <c r="G670" s="10" t="s">
        <v>13</v>
      </c>
      <c r="H670">
        <v>76</v>
      </c>
      <c r="I670">
        <f>IF(H670=0,0,ROUND(E670/H670,2))</f>
        <v>73.59</v>
      </c>
      <c r="J670" t="s">
        <v>20</v>
      </c>
      <c r="K670" t="s">
        <v>21</v>
      </c>
      <c r="L670">
        <v>1343797200</v>
      </c>
      <c r="M670">
        <v>1344834000</v>
      </c>
      <c r="N670" s="4">
        <f>((L670/60)/60/24)+DATE(1970,1,1)</f>
        <v>41122.208333333336</v>
      </c>
      <c r="O670" s="4">
        <f>((M670/60)/60/24)+DATE(1970,1,1)</f>
        <v>41134.208333333336</v>
      </c>
      <c r="P670" t="b">
        <v>0</v>
      </c>
      <c r="Q670" t="b">
        <v>0</v>
      </c>
      <c r="R670" t="s">
        <v>32</v>
      </c>
      <c r="S670" t="str">
        <f>LEFT(R670,FIND("/",R670)-1)</f>
        <v>theater</v>
      </c>
      <c r="T670" t="str">
        <f>RIGHT(R670,LEN(R670)-FIND("/",R670))</f>
        <v>plays</v>
      </c>
      <c r="U670" t="s">
        <v>2043</v>
      </c>
      <c r="V670" t="s">
        <v>2061</v>
      </c>
    </row>
    <row r="671" spans="1:22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>ROUND(E671/D671*100,0)</f>
        <v>359</v>
      </c>
      <c r="G671" s="13" t="s">
        <v>19</v>
      </c>
      <c r="H671">
        <v>1621</v>
      </c>
      <c r="I671">
        <f>IF(H671=0,0,ROUND(E671/H671,2))</f>
        <v>107.97</v>
      </c>
      <c r="J671" t="s">
        <v>106</v>
      </c>
      <c r="K671" t="s">
        <v>107</v>
      </c>
      <c r="L671">
        <v>1498453200</v>
      </c>
      <c r="M671">
        <v>1499230800</v>
      </c>
      <c r="N671" s="4">
        <f>((L671/60)/60/24)+DATE(1970,1,1)</f>
        <v>42912.208333333328</v>
      </c>
      <c r="O671" s="4">
        <f>((M671/60)/60/24)+DATE(1970,1,1)</f>
        <v>42921.208333333328</v>
      </c>
      <c r="P671" t="b">
        <v>0</v>
      </c>
      <c r="Q671" t="b">
        <v>0</v>
      </c>
      <c r="R671" t="s">
        <v>32</v>
      </c>
      <c r="S671" t="str">
        <f>LEFT(R671,FIND("/",R671)-1)</f>
        <v>theater</v>
      </c>
      <c r="T671" t="str">
        <f>RIGHT(R671,LEN(R671)-FIND("/",R671))</f>
        <v>plays</v>
      </c>
      <c r="U671" t="s">
        <v>2043</v>
      </c>
      <c r="V671" t="s">
        <v>2061</v>
      </c>
    </row>
    <row r="672" spans="1:22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>ROUND(E672/D672*100,0)</f>
        <v>469</v>
      </c>
      <c r="G672" s="13" t="s">
        <v>19</v>
      </c>
      <c r="H672">
        <v>1101</v>
      </c>
      <c r="I672">
        <f>IF(H672=0,0,ROUND(E672/H672,2))</f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s="4">
        <f>((L672/60)/60/24)+DATE(1970,1,1)</f>
        <v>42425.25</v>
      </c>
      <c r="O672" s="4">
        <f>((M672/60)/60/24)+DATE(1970,1,1)</f>
        <v>42437.25</v>
      </c>
      <c r="P672" t="b">
        <v>0</v>
      </c>
      <c r="Q672" t="b">
        <v>0</v>
      </c>
      <c r="R672" t="s">
        <v>59</v>
      </c>
      <c r="S672" t="str">
        <f>LEFT(R672,FIND("/",R672)-1)</f>
        <v>music</v>
      </c>
      <c r="T672" t="str">
        <f>RIGHT(R672,LEN(R672)-FIND("/",R672))</f>
        <v>indie rock</v>
      </c>
      <c r="U672" t="s">
        <v>2039</v>
      </c>
      <c r="V672" t="s">
        <v>2055</v>
      </c>
    </row>
    <row r="673" spans="1:22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>ROUND(E673/D673*100,0)</f>
        <v>122</v>
      </c>
      <c r="G673" s="13" t="s">
        <v>19</v>
      </c>
      <c r="H673">
        <v>1073</v>
      </c>
      <c r="I673">
        <f>IF(H673=0,0,ROUND(E673/H673,2))</f>
        <v>111.02</v>
      </c>
      <c r="J673" t="s">
        <v>20</v>
      </c>
      <c r="K673" t="s">
        <v>21</v>
      </c>
      <c r="L673">
        <v>1280552400</v>
      </c>
      <c r="M673">
        <v>1280898000</v>
      </c>
      <c r="N673" s="4">
        <f>((L673/60)/60/24)+DATE(1970,1,1)</f>
        <v>40390.208333333336</v>
      </c>
      <c r="O673" s="4">
        <f>((M673/60)/60/24)+DATE(1970,1,1)</f>
        <v>40394.208333333336</v>
      </c>
      <c r="P673" t="b">
        <v>0</v>
      </c>
      <c r="Q673" t="b">
        <v>1</v>
      </c>
      <c r="R673" t="s">
        <v>32</v>
      </c>
      <c r="S673" t="str">
        <f>LEFT(R673,FIND("/",R673)-1)</f>
        <v>theater</v>
      </c>
      <c r="T673" t="str">
        <f>RIGHT(R673,LEN(R673)-FIND("/",R673))</f>
        <v>plays</v>
      </c>
      <c r="U673" t="s">
        <v>2043</v>
      </c>
      <c r="V673" t="s">
        <v>2061</v>
      </c>
    </row>
    <row r="674" spans="1:22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>ROUND(E674/D674*100,0)</f>
        <v>56</v>
      </c>
      <c r="G674" s="10" t="s">
        <v>13</v>
      </c>
      <c r="H674">
        <v>4428</v>
      </c>
      <c r="I674">
        <f>IF(H674=0,0,ROUND(E674/H674,2))</f>
        <v>25</v>
      </c>
      <c r="J674" t="s">
        <v>25</v>
      </c>
      <c r="K674" t="s">
        <v>26</v>
      </c>
      <c r="L674">
        <v>1521608400</v>
      </c>
      <c r="M674">
        <v>1522472400</v>
      </c>
      <c r="N674" s="4">
        <f>((L674/60)/60/24)+DATE(1970,1,1)</f>
        <v>43180.208333333328</v>
      </c>
      <c r="O674" s="4">
        <f>((M674/60)/60/24)+DATE(1970,1,1)</f>
        <v>43190.208333333328</v>
      </c>
      <c r="P674" t="b">
        <v>0</v>
      </c>
      <c r="Q674" t="b">
        <v>0</v>
      </c>
      <c r="R674" t="s">
        <v>32</v>
      </c>
      <c r="S674" t="str">
        <f>LEFT(R674,FIND("/",R674)-1)</f>
        <v>theater</v>
      </c>
      <c r="T674" t="str">
        <f>RIGHT(R674,LEN(R674)-FIND("/",R674))</f>
        <v>plays</v>
      </c>
      <c r="U674" t="s">
        <v>2043</v>
      </c>
      <c r="V674" t="s">
        <v>2061</v>
      </c>
    </row>
    <row r="675" spans="1:22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>ROUND(E675/D675*100,0)</f>
        <v>44</v>
      </c>
      <c r="G675" s="10" t="s">
        <v>13</v>
      </c>
      <c r="H675">
        <v>58</v>
      </c>
      <c r="I675">
        <f>IF(H675=0,0,ROUND(E675/H675,2))</f>
        <v>42.16</v>
      </c>
      <c r="J675" t="s">
        <v>106</v>
      </c>
      <c r="K675" t="s">
        <v>107</v>
      </c>
      <c r="L675">
        <v>1460696400</v>
      </c>
      <c r="M675">
        <v>1462510800</v>
      </c>
      <c r="N675" s="4">
        <f>((L675/60)/60/24)+DATE(1970,1,1)</f>
        <v>42475.208333333328</v>
      </c>
      <c r="O675" s="4">
        <f>((M675/60)/60/24)+DATE(1970,1,1)</f>
        <v>42496.208333333328</v>
      </c>
      <c r="P675" t="b">
        <v>0</v>
      </c>
      <c r="Q675" t="b">
        <v>0</v>
      </c>
      <c r="R675" t="s">
        <v>59</v>
      </c>
      <c r="S675" t="str">
        <f>LEFT(R675,FIND("/",R675)-1)</f>
        <v>music</v>
      </c>
      <c r="T675" t="str">
        <f>RIGHT(R675,LEN(R675)-FIND("/",R675))</f>
        <v>indie rock</v>
      </c>
      <c r="U675" t="s">
        <v>2039</v>
      </c>
      <c r="V675" t="s">
        <v>2055</v>
      </c>
    </row>
    <row r="676" spans="1:22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>ROUND(E676/D676*100,0)</f>
        <v>34</v>
      </c>
      <c r="G676" s="9" t="s">
        <v>73</v>
      </c>
      <c r="H676">
        <v>1218</v>
      </c>
      <c r="I676">
        <f>IF(H676=0,0,ROUND(E676/H676,2))</f>
        <v>47</v>
      </c>
      <c r="J676" t="s">
        <v>20</v>
      </c>
      <c r="K676" t="s">
        <v>21</v>
      </c>
      <c r="L676">
        <v>1313730000</v>
      </c>
      <c r="M676">
        <v>1317790800</v>
      </c>
      <c r="N676" s="4">
        <f>((L676/60)/60/24)+DATE(1970,1,1)</f>
        <v>40774.208333333336</v>
      </c>
      <c r="O676" s="4">
        <f>((M676/60)/60/24)+DATE(1970,1,1)</f>
        <v>40821.208333333336</v>
      </c>
      <c r="P676" t="b">
        <v>0</v>
      </c>
      <c r="Q676" t="b">
        <v>0</v>
      </c>
      <c r="R676" t="s">
        <v>121</v>
      </c>
      <c r="S676" t="str">
        <f>LEFT(R676,FIND("/",R676)-1)</f>
        <v>photography</v>
      </c>
      <c r="T676" t="str">
        <f>RIGHT(R676,LEN(R676)-FIND("/",R676))</f>
        <v>photography books</v>
      </c>
      <c r="U676" t="s">
        <v>2040</v>
      </c>
      <c r="V676" t="s">
        <v>2060</v>
      </c>
    </row>
    <row r="677" spans="1:22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>ROUND(E677/D677*100,0)</f>
        <v>123</v>
      </c>
      <c r="G677" s="13" t="s">
        <v>19</v>
      </c>
      <c r="H677">
        <v>331</v>
      </c>
      <c r="I677">
        <f>IF(H677=0,0,ROUND(E677/H677,2))</f>
        <v>36.04</v>
      </c>
      <c r="J677" t="s">
        <v>20</v>
      </c>
      <c r="K677" t="s">
        <v>21</v>
      </c>
      <c r="L677">
        <v>1568178000</v>
      </c>
      <c r="M677">
        <v>1568782800</v>
      </c>
      <c r="N677" s="4">
        <f>((L677/60)/60/24)+DATE(1970,1,1)</f>
        <v>43719.208333333328</v>
      </c>
      <c r="O677" s="4">
        <f>((M677/60)/60/24)+DATE(1970,1,1)</f>
        <v>43726.208333333328</v>
      </c>
      <c r="P677" t="b">
        <v>0</v>
      </c>
      <c r="Q677" t="b">
        <v>0</v>
      </c>
      <c r="R677" t="s">
        <v>1028</v>
      </c>
      <c r="S677" t="str">
        <f>LEFT(R677,FIND("/",R677)-1)</f>
        <v>journalism</v>
      </c>
      <c r="T677" t="str">
        <f>RIGHT(R677,LEN(R677)-FIND("/",R677))</f>
        <v>audio</v>
      </c>
      <c r="U677" t="s">
        <v>2038</v>
      </c>
      <c r="V677" t="s">
        <v>2049</v>
      </c>
    </row>
    <row r="678" spans="1:22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>ROUND(E678/D678*100,0)</f>
        <v>190</v>
      </c>
      <c r="G678" s="13" t="s">
        <v>19</v>
      </c>
      <c r="H678">
        <v>1170</v>
      </c>
      <c r="I678">
        <f>IF(H678=0,0,ROUND(E678/H678,2))</f>
        <v>101.04</v>
      </c>
      <c r="J678" t="s">
        <v>20</v>
      </c>
      <c r="K678" t="s">
        <v>21</v>
      </c>
      <c r="L678">
        <v>1348635600</v>
      </c>
      <c r="M678">
        <v>1349413200</v>
      </c>
      <c r="N678" s="4">
        <f>((L678/60)/60/24)+DATE(1970,1,1)</f>
        <v>41178.208333333336</v>
      </c>
      <c r="O678" s="4">
        <f>((M678/60)/60/24)+DATE(1970,1,1)</f>
        <v>41187.208333333336</v>
      </c>
      <c r="P678" t="b">
        <v>0</v>
      </c>
      <c r="Q678" t="b">
        <v>0</v>
      </c>
      <c r="R678" t="s">
        <v>121</v>
      </c>
      <c r="S678" t="str">
        <f>LEFT(R678,FIND("/",R678)-1)</f>
        <v>photography</v>
      </c>
      <c r="T678" t="str">
        <f>RIGHT(R678,LEN(R678)-FIND("/",R678))</f>
        <v>photography books</v>
      </c>
      <c r="U678" t="s">
        <v>2040</v>
      </c>
      <c r="V678" t="s">
        <v>2060</v>
      </c>
    </row>
    <row r="679" spans="1:22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>ROUND(E679/D679*100,0)</f>
        <v>84</v>
      </c>
      <c r="G679" s="10" t="s">
        <v>13</v>
      </c>
      <c r="H679">
        <v>111</v>
      </c>
      <c r="I679">
        <f>IF(H679=0,0,ROUND(E679/H679,2))</f>
        <v>39.93</v>
      </c>
      <c r="J679" t="s">
        <v>20</v>
      </c>
      <c r="K679" t="s">
        <v>21</v>
      </c>
      <c r="L679">
        <v>1468126800</v>
      </c>
      <c r="M679">
        <v>1472446800</v>
      </c>
      <c r="N679" s="4">
        <f>((L679/60)/60/24)+DATE(1970,1,1)</f>
        <v>42561.208333333328</v>
      </c>
      <c r="O679" s="4">
        <f>((M679/60)/60/24)+DATE(1970,1,1)</f>
        <v>42611.208333333328</v>
      </c>
      <c r="P679" t="b">
        <v>0</v>
      </c>
      <c r="Q679" t="b">
        <v>0</v>
      </c>
      <c r="R679" t="s">
        <v>118</v>
      </c>
      <c r="S679" t="str">
        <f>LEFT(R679,FIND("/",R679)-1)</f>
        <v>publishing</v>
      </c>
      <c r="T679" t="str">
        <f>RIGHT(R679,LEN(R679)-FIND("/",R679))</f>
        <v>fiction</v>
      </c>
      <c r="U679" t="s">
        <v>2041</v>
      </c>
      <c r="V679" t="s">
        <v>2053</v>
      </c>
    </row>
    <row r="680" spans="1:22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>ROUND(E680/D680*100,0)</f>
        <v>18</v>
      </c>
      <c r="G680" s="9" t="s">
        <v>73</v>
      </c>
      <c r="H680">
        <v>215</v>
      </c>
      <c r="I680">
        <f>IF(H680=0,0,ROUND(E680/H680,2))</f>
        <v>83.16</v>
      </c>
      <c r="J680" t="s">
        <v>20</v>
      </c>
      <c r="K680" t="s">
        <v>21</v>
      </c>
      <c r="L680">
        <v>1547877600</v>
      </c>
      <c r="M680">
        <v>1548050400</v>
      </c>
      <c r="N680" s="4">
        <f>((L680/60)/60/24)+DATE(1970,1,1)</f>
        <v>43484.25</v>
      </c>
      <c r="O680" s="4">
        <f>((M680/60)/60/24)+DATE(1970,1,1)</f>
        <v>43486.25</v>
      </c>
      <c r="P680" t="b">
        <v>0</v>
      </c>
      <c r="Q680" t="b">
        <v>0</v>
      </c>
      <c r="R680" t="s">
        <v>52</v>
      </c>
      <c r="S680" t="str">
        <f>LEFT(R680,FIND("/",R680)-1)</f>
        <v>film &amp; video</v>
      </c>
      <c r="T680" t="str">
        <f>RIGHT(R680,LEN(R680)-FIND("/",R680))</f>
        <v>drama</v>
      </c>
      <c r="U680" t="s">
        <v>2035</v>
      </c>
      <c r="V680" t="s">
        <v>2051</v>
      </c>
    </row>
    <row r="681" spans="1:22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>ROUND(E681/D681*100,0)</f>
        <v>1037</v>
      </c>
      <c r="G681" s="13" t="s">
        <v>19</v>
      </c>
      <c r="H681">
        <v>363</v>
      </c>
      <c r="I681">
        <f>IF(H681=0,0,ROUND(E681/H681,2))</f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s="4">
        <f>((L681/60)/60/24)+DATE(1970,1,1)</f>
        <v>43756.208333333328</v>
      </c>
      <c r="O681" s="4">
        <f>((M681/60)/60/24)+DATE(1970,1,1)</f>
        <v>43761.208333333328</v>
      </c>
      <c r="P681" t="b">
        <v>0</v>
      </c>
      <c r="Q681" t="b">
        <v>1</v>
      </c>
      <c r="R681" t="s">
        <v>16</v>
      </c>
      <c r="S681" t="str">
        <f>LEFT(R681,FIND("/",R681)-1)</f>
        <v>food</v>
      </c>
      <c r="T681" t="str">
        <f>RIGHT(R681,LEN(R681)-FIND("/",R681))</f>
        <v>food trucks</v>
      </c>
      <c r="U681" t="s">
        <v>2036</v>
      </c>
      <c r="V681" t="s">
        <v>2054</v>
      </c>
    </row>
    <row r="682" spans="1:22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>ROUND(E682/D682*100,0)</f>
        <v>97</v>
      </c>
      <c r="G682" s="10" t="s">
        <v>13</v>
      </c>
      <c r="H682">
        <v>2955</v>
      </c>
      <c r="I682">
        <f>IF(H682=0,0,ROUND(E682/H682,2))</f>
        <v>47.99</v>
      </c>
      <c r="J682" t="s">
        <v>20</v>
      </c>
      <c r="K682" t="s">
        <v>21</v>
      </c>
      <c r="L682">
        <v>1576303200</v>
      </c>
      <c r="M682">
        <v>1576476000</v>
      </c>
      <c r="N682" s="4">
        <f>((L682/60)/60/24)+DATE(1970,1,1)</f>
        <v>43813.25</v>
      </c>
      <c r="O682" s="4">
        <f>((M682/60)/60/24)+DATE(1970,1,1)</f>
        <v>43815.25</v>
      </c>
      <c r="P682" t="b">
        <v>0</v>
      </c>
      <c r="Q682" t="b">
        <v>1</v>
      </c>
      <c r="R682" t="s">
        <v>291</v>
      </c>
      <c r="S682" t="str">
        <f>LEFT(R682,FIND("/",R682)-1)</f>
        <v>games</v>
      </c>
      <c r="T682" t="str">
        <f>RIGHT(R682,LEN(R682)-FIND("/",R682))</f>
        <v>mobile games</v>
      </c>
      <c r="U682" t="s">
        <v>2037</v>
      </c>
      <c r="V682" t="s">
        <v>2058</v>
      </c>
    </row>
    <row r="683" spans="1:22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>ROUND(E683/D683*100,0)</f>
        <v>86</v>
      </c>
      <c r="G683" s="10" t="s">
        <v>13</v>
      </c>
      <c r="H683">
        <v>1657</v>
      </c>
      <c r="I683">
        <f>IF(H683=0,0,ROUND(E683/H683,2))</f>
        <v>95.98</v>
      </c>
      <c r="J683" t="s">
        <v>20</v>
      </c>
      <c r="K683" t="s">
        <v>21</v>
      </c>
      <c r="L683">
        <v>1324447200</v>
      </c>
      <c r="M683">
        <v>1324965600</v>
      </c>
      <c r="N683" s="4">
        <f>((L683/60)/60/24)+DATE(1970,1,1)</f>
        <v>40898.25</v>
      </c>
      <c r="O683" s="4">
        <f>((M683/60)/60/24)+DATE(1970,1,1)</f>
        <v>40904.25</v>
      </c>
      <c r="P683" t="b">
        <v>0</v>
      </c>
      <c r="Q683" t="b">
        <v>0</v>
      </c>
      <c r="R683" t="s">
        <v>32</v>
      </c>
      <c r="S683" t="str">
        <f>LEFT(R683,FIND("/",R683)-1)</f>
        <v>theater</v>
      </c>
      <c r="T683" t="str">
        <f>RIGHT(R683,LEN(R683)-FIND("/",R683))</f>
        <v>plays</v>
      </c>
      <c r="U683" t="s">
        <v>2043</v>
      </c>
      <c r="V683" t="s">
        <v>2061</v>
      </c>
    </row>
    <row r="684" spans="1:22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>ROUND(E684/D684*100,0)</f>
        <v>150</v>
      </c>
      <c r="G684" s="13" t="s">
        <v>19</v>
      </c>
      <c r="H684">
        <v>103</v>
      </c>
      <c r="I684">
        <f>IF(H684=0,0,ROUND(E684/H684,2))</f>
        <v>78.73</v>
      </c>
      <c r="J684" t="s">
        <v>20</v>
      </c>
      <c r="K684" t="s">
        <v>21</v>
      </c>
      <c r="L684">
        <v>1386741600</v>
      </c>
      <c r="M684">
        <v>1387519200</v>
      </c>
      <c r="N684" s="4">
        <f>((L684/60)/60/24)+DATE(1970,1,1)</f>
        <v>41619.25</v>
      </c>
      <c r="O684" s="4">
        <f>((M684/60)/60/24)+DATE(1970,1,1)</f>
        <v>41628.25</v>
      </c>
      <c r="P684" t="b">
        <v>0</v>
      </c>
      <c r="Q684" t="b">
        <v>0</v>
      </c>
      <c r="R684" t="s">
        <v>32</v>
      </c>
      <c r="S684" t="str">
        <f>LEFT(R684,FIND("/",R684)-1)</f>
        <v>theater</v>
      </c>
      <c r="T684" t="str">
        <f>RIGHT(R684,LEN(R684)-FIND("/",R684))</f>
        <v>plays</v>
      </c>
      <c r="U684" t="s">
        <v>2043</v>
      </c>
      <c r="V684" t="s">
        <v>2061</v>
      </c>
    </row>
    <row r="685" spans="1:22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>ROUND(E685/D685*100,0)</f>
        <v>358</v>
      </c>
      <c r="G685" s="13" t="s">
        <v>19</v>
      </c>
      <c r="H685">
        <v>147</v>
      </c>
      <c r="I685">
        <f>IF(H685=0,0,ROUND(E685/H685,2))</f>
        <v>56.08</v>
      </c>
      <c r="J685" t="s">
        <v>20</v>
      </c>
      <c r="K685" t="s">
        <v>21</v>
      </c>
      <c r="L685">
        <v>1537074000</v>
      </c>
      <c r="M685">
        <v>1537246800</v>
      </c>
      <c r="N685" s="4">
        <f>((L685/60)/60/24)+DATE(1970,1,1)</f>
        <v>43359.208333333328</v>
      </c>
      <c r="O685" s="4">
        <f>((M685/60)/60/24)+DATE(1970,1,1)</f>
        <v>43361.208333333328</v>
      </c>
      <c r="P685" t="b">
        <v>0</v>
      </c>
      <c r="Q685" t="b">
        <v>0</v>
      </c>
      <c r="R685" t="s">
        <v>32</v>
      </c>
      <c r="S685" t="str">
        <f>LEFT(R685,FIND("/",R685)-1)</f>
        <v>theater</v>
      </c>
      <c r="T685" t="str">
        <f>RIGHT(R685,LEN(R685)-FIND("/",R685))</f>
        <v>plays</v>
      </c>
      <c r="U685" t="s">
        <v>2043</v>
      </c>
      <c r="V685" t="s">
        <v>2061</v>
      </c>
    </row>
    <row r="686" spans="1:22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>ROUND(E686/D686*100,0)</f>
        <v>543</v>
      </c>
      <c r="G686" s="13" t="s">
        <v>19</v>
      </c>
      <c r="H686">
        <v>110</v>
      </c>
      <c r="I686">
        <f>IF(H686=0,0,ROUND(E686/H686,2))</f>
        <v>69.09</v>
      </c>
      <c r="J686" t="s">
        <v>14</v>
      </c>
      <c r="K686" t="s">
        <v>15</v>
      </c>
      <c r="L686">
        <v>1277787600</v>
      </c>
      <c r="M686">
        <v>1279515600</v>
      </c>
      <c r="N686" s="4">
        <f>((L686/60)/60/24)+DATE(1970,1,1)</f>
        <v>40358.208333333336</v>
      </c>
      <c r="O686" s="4">
        <f>((M686/60)/60/24)+DATE(1970,1,1)</f>
        <v>40378.208333333336</v>
      </c>
      <c r="P686" t="b">
        <v>0</v>
      </c>
      <c r="Q686" t="b">
        <v>0</v>
      </c>
      <c r="R686" t="s">
        <v>67</v>
      </c>
      <c r="S686" t="str">
        <f>LEFT(R686,FIND("/",R686)-1)</f>
        <v>publishing</v>
      </c>
      <c r="T686" t="str">
        <f>RIGHT(R686,LEN(R686)-FIND("/",R686))</f>
        <v>nonfiction</v>
      </c>
      <c r="U686" t="s">
        <v>2041</v>
      </c>
      <c r="V686" t="s">
        <v>2059</v>
      </c>
    </row>
    <row r="687" spans="1:22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>ROUND(E687/D687*100,0)</f>
        <v>68</v>
      </c>
      <c r="G687" s="10" t="s">
        <v>13</v>
      </c>
      <c r="H687">
        <v>926</v>
      </c>
      <c r="I687">
        <f>IF(H687=0,0,ROUND(E687/H687,2))</f>
        <v>102.05</v>
      </c>
      <c r="J687" t="s">
        <v>14</v>
      </c>
      <c r="K687" t="s">
        <v>15</v>
      </c>
      <c r="L687">
        <v>1440306000</v>
      </c>
      <c r="M687">
        <v>1442379600</v>
      </c>
      <c r="N687" s="4">
        <f>((L687/60)/60/24)+DATE(1970,1,1)</f>
        <v>42239.208333333328</v>
      </c>
      <c r="O687" s="4">
        <f>((M687/60)/60/24)+DATE(1970,1,1)</f>
        <v>42263.208333333328</v>
      </c>
      <c r="P687" t="b">
        <v>0</v>
      </c>
      <c r="Q687" t="b">
        <v>0</v>
      </c>
      <c r="R687" t="s">
        <v>32</v>
      </c>
      <c r="S687" t="str">
        <f>LEFT(R687,FIND("/",R687)-1)</f>
        <v>theater</v>
      </c>
      <c r="T687" t="str">
        <f>RIGHT(R687,LEN(R687)-FIND("/",R687))</f>
        <v>plays</v>
      </c>
      <c r="U687" t="s">
        <v>2043</v>
      </c>
      <c r="V687" t="s">
        <v>2061</v>
      </c>
    </row>
    <row r="688" spans="1:22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>ROUND(E688/D688*100,0)</f>
        <v>192</v>
      </c>
      <c r="G688" s="13" t="s">
        <v>19</v>
      </c>
      <c r="H688">
        <v>134</v>
      </c>
      <c r="I688">
        <f>IF(H688=0,0,ROUND(E688/H688,2))</f>
        <v>107.32</v>
      </c>
      <c r="J688" t="s">
        <v>20</v>
      </c>
      <c r="K688" t="s">
        <v>21</v>
      </c>
      <c r="L688">
        <v>1522126800</v>
      </c>
      <c r="M688">
        <v>1523077200</v>
      </c>
      <c r="N688" s="4">
        <f>((L688/60)/60/24)+DATE(1970,1,1)</f>
        <v>43186.208333333328</v>
      </c>
      <c r="O688" s="4">
        <f>((M688/60)/60/24)+DATE(1970,1,1)</f>
        <v>43197.208333333328</v>
      </c>
      <c r="P688" t="b">
        <v>0</v>
      </c>
      <c r="Q688" t="b">
        <v>0</v>
      </c>
      <c r="R688" t="s">
        <v>64</v>
      </c>
      <c r="S688" t="str">
        <f>LEFT(R688,FIND("/",R688)-1)</f>
        <v>technology</v>
      </c>
      <c r="T688" t="str">
        <f>RIGHT(R688,LEN(R688)-FIND("/",R688))</f>
        <v>wearables</v>
      </c>
      <c r="U688" t="s">
        <v>2042</v>
      </c>
      <c r="V688" t="s">
        <v>2069</v>
      </c>
    </row>
    <row r="689" spans="1:22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>ROUND(E689/D689*100,0)</f>
        <v>932</v>
      </c>
      <c r="G689" s="13" t="s">
        <v>19</v>
      </c>
      <c r="H689">
        <v>269</v>
      </c>
      <c r="I689">
        <f>IF(H689=0,0,ROUND(E689/H689,2))</f>
        <v>51.97</v>
      </c>
      <c r="J689" t="s">
        <v>20</v>
      </c>
      <c r="K689" t="s">
        <v>21</v>
      </c>
      <c r="L689">
        <v>1489298400</v>
      </c>
      <c r="M689">
        <v>1489554000</v>
      </c>
      <c r="N689" s="4">
        <f>((L689/60)/60/24)+DATE(1970,1,1)</f>
        <v>42806.25</v>
      </c>
      <c r="O689" s="4">
        <f>((M689/60)/60/24)+DATE(1970,1,1)</f>
        <v>42809.208333333328</v>
      </c>
      <c r="P689" t="b">
        <v>0</v>
      </c>
      <c r="Q689" t="b">
        <v>0</v>
      </c>
      <c r="R689" t="s">
        <v>32</v>
      </c>
      <c r="S689" t="str">
        <f>LEFT(R689,FIND("/",R689)-1)</f>
        <v>theater</v>
      </c>
      <c r="T689" t="str">
        <f>RIGHT(R689,LEN(R689)-FIND("/",R689))</f>
        <v>plays</v>
      </c>
      <c r="U689" t="s">
        <v>2043</v>
      </c>
      <c r="V689" t="s">
        <v>2061</v>
      </c>
    </row>
    <row r="690" spans="1:22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>ROUND(E690/D690*100,0)</f>
        <v>429</v>
      </c>
      <c r="G690" s="13" t="s">
        <v>19</v>
      </c>
      <c r="H690">
        <v>175</v>
      </c>
      <c r="I690">
        <f>IF(H690=0,0,ROUND(E690/H690,2))</f>
        <v>71.14</v>
      </c>
      <c r="J690" t="s">
        <v>20</v>
      </c>
      <c r="K690" t="s">
        <v>21</v>
      </c>
      <c r="L690">
        <v>1547100000</v>
      </c>
      <c r="M690">
        <v>1548482400</v>
      </c>
      <c r="N690" s="4">
        <f>((L690/60)/60/24)+DATE(1970,1,1)</f>
        <v>43475.25</v>
      </c>
      <c r="O690" s="4">
        <f>((M690/60)/60/24)+DATE(1970,1,1)</f>
        <v>43491.25</v>
      </c>
      <c r="P690" t="b">
        <v>0</v>
      </c>
      <c r="Q690" t="b">
        <v>1</v>
      </c>
      <c r="R690" t="s">
        <v>268</v>
      </c>
      <c r="S690" t="str">
        <f>LEFT(R690,FIND("/",R690)-1)</f>
        <v>film &amp; video</v>
      </c>
      <c r="T690" t="str">
        <f>RIGHT(R690,LEN(R690)-FIND("/",R690))</f>
        <v>television</v>
      </c>
      <c r="U690" t="s">
        <v>2035</v>
      </c>
      <c r="V690" t="s">
        <v>2066</v>
      </c>
    </row>
    <row r="691" spans="1:22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>ROUND(E691/D691*100,0)</f>
        <v>101</v>
      </c>
      <c r="G691" s="13" t="s">
        <v>19</v>
      </c>
      <c r="H691">
        <v>69</v>
      </c>
      <c r="I691">
        <f>IF(H691=0,0,ROUND(E691/H691,2))</f>
        <v>106.49</v>
      </c>
      <c r="J691" t="s">
        <v>20</v>
      </c>
      <c r="K691" t="s">
        <v>21</v>
      </c>
      <c r="L691">
        <v>1383022800</v>
      </c>
      <c r="M691">
        <v>1384063200</v>
      </c>
      <c r="N691" s="4">
        <f>((L691/60)/60/24)+DATE(1970,1,1)</f>
        <v>41576.208333333336</v>
      </c>
      <c r="O691" s="4">
        <f>((M691/60)/60/24)+DATE(1970,1,1)</f>
        <v>41588.25</v>
      </c>
      <c r="P691" t="b">
        <v>0</v>
      </c>
      <c r="Q691" t="b">
        <v>0</v>
      </c>
      <c r="R691" t="s">
        <v>27</v>
      </c>
      <c r="S691" t="str">
        <f>LEFT(R691,FIND("/",R691)-1)</f>
        <v>technology</v>
      </c>
      <c r="T691" t="str">
        <f>RIGHT(R691,LEN(R691)-FIND("/",R691))</f>
        <v>web</v>
      </c>
      <c r="U691" t="s">
        <v>2042</v>
      </c>
      <c r="V691" t="s">
        <v>2070</v>
      </c>
    </row>
    <row r="692" spans="1:22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>ROUND(E692/D692*100,0)</f>
        <v>227</v>
      </c>
      <c r="G692" s="13" t="s">
        <v>19</v>
      </c>
      <c r="H692">
        <v>190</v>
      </c>
      <c r="I692">
        <f>IF(H692=0,0,ROUND(E692/H692,2))</f>
        <v>42.94</v>
      </c>
      <c r="J692" t="s">
        <v>20</v>
      </c>
      <c r="K692" t="s">
        <v>21</v>
      </c>
      <c r="L692">
        <v>1322373600</v>
      </c>
      <c r="M692">
        <v>1322892000</v>
      </c>
      <c r="N692" s="4">
        <f>((L692/60)/60/24)+DATE(1970,1,1)</f>
        <v>40874.25</v>
      </c>
      <c r="O692" s="4">
        <f>((M692/60)/60/24)+DATE(1970,1,1)</f>
        <v>40880.25</v>
      </c>
      <c r="P692" t="b">
        <v>0</v>
      </c>
      <c r="Q692" t="b">
        <v>1</v>
      </c>
      <c r="R692" t="s">
        <v>41</v>
      </c>
      <c r="S692" t="str">
        <f>LEFT(R692,FIND("/",R692)-1)</f>
        <v>film &amp; video</v>
      </c>
      <c r="T692" t="str">
        <f>RIGHT(R692,LEN(R692)-FIND("/",R692))</f>
        <v>documentary</v>
      </c>
      <c r="U692" t="s">
        <v>2035</v>
      </c>
      <c r="V692" t="s">
        <v>2050</v>
      </c>
    </row>
    <row r="693" spans="1:22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>ROUND(E693/D693*100,0)</f>
        <v>142</v>
      </c>
      <c r="G693" s="13" t="s">
        <v>19</v>
      </c>
      <c r="H693">
        <v>237</v>
      </c>
      <c r="I693">
        <f>IF(H693=0,0,ROUND(E693/H693,2))</f>
        <v>30.04</v>
      </c>
      <c r="J693" t="s">
        <v>20</v>
      </c>
      <c r="K693" t="s">
        <v>21</v>
      </c>
      <c r="L693">
        <v>1349240400</v>
      </c>
      <c r="M693">
        <v>1350709200</v>
      </c>
      <c r="N693" s="4">
        <f>((L693/60)/60/24)+DATE(1970,1,1)</f>
        <v>41185.208333333336</v>
      </c>
      <c r="O693" s="4">
        <f>((M693/60)/60/24)+DATE(1970,1,1)</f>
        <v>41202.208333333336</v>
      </c>
      <c r="P693" t="b">
        <v>1</v>
      </c>
      <c r="Q693" t="b">
        <v>1</v>
      </c>
      <c r="R693" t="s">
        <v>41</v>
      </c>
      <c r="S693" t="str">
        <f>LEFT(R693,FIND("/",R693)-1)</f>
        <v>film &amp; video</v>
      </c>
      <c r="T693" t="str">
        <f>RIGHT(R693,LEN(R693)-FIND("/",R693))</f>
        <v>documentary</v>
      </c>
      <c r="U693" t="s">
        <v>2035</v>
      </c>
      <c r="V693" t="s">
        <v>2050</v>
      </c>
    </row>
    <row r="694" spans="1:22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>ROUND(E694/D694*100,0)</f>
        <v>91</v>
      </c>
      <c r="G694" s="10" t="s">
        <v>13</v>
      </c>
      <c r="H694">
        <v>77</v>
      </c>
      <c r="I694">
        <f>IF(H694=0,0,ROUND(E694/H694,2))</f>
        <v>70.62</v>
      </c>
      <c r="J694" t="s">
        <v>39</v>
      </c>
      <c r="K694" t="s">
        <v>40</v>
      </c>
      <c r="L694">
        <v>1562648400</v>
      </c>
      <c r="M694">
        <v>1564203600</v>
      </c>
      <c r="N694" s="4">
        <f>((L694/60)/60/24)+DATE(1970,1,1)</f>
        <v>43655.208333333328</v>
      </c>
      <c r="O694" s="4">
        <f>((M694/60)/60/24)+DATE(1970,1,1)</f>
        <v>43673.208333333328</v>
      </c>
      <c r="P694" t="b">
        <v>0</v>
      </c>
      <c r="Q694" t="b">
        <v>0</v>
      </c>
      <c r="R694" t="s">
        <v>22</v>
      </c>
      <c r="S694" t="str">
        <f>LEFT(R694,FIND("/",R694)-1)</f>
        <v>music</v>
      </c>
      <c r="T694" t="str">
        <f>RIGHT(R694,LEN(R694)-FIND("/",R694))</f>
        <v>rock</v>
      </c>
      <c r="U694" t="s">
        <v>2039</v>
      </c>
      <c r="V694" t="s">
        <v>2063</v>
      </c>
    </row>
    <row r="695" spans="1:22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>ROUND(E695/D695*100,0)</f>
        <v>64</v>
      </c>
      <c r="G695" s="10" t="s">
        <v>13</v>
      </c>
      <c r="H695">
        <v>1748</v>
      </c>
      <c r="I695">
        <f>IF(H695=0,0,ROUND(E695/H695,2))</f>
        <v>66.02</v>
      </c>
      <c r="J695" t="s">
        <v>20</v>
      </c>
      <c r="K695" t="s">
        <v>21</v>
      </c>
      <c r="L695">
        <v>1508216400</v>
      </c>
      <c r="M695">
        <v>1509685200</v>
      </c>
      <c r="N695" s="4">
        <f>((L695/60)/60/24)+DATE(1970,1,1)</f>
        <v>43025.208333333328</v>
      </c>
      <c r="O695" s="4">
        <f>((M695/60)/60/24)+DATE(1970,1,1)</f>
        <v>43042.208333333328</v>
      </c>
      <c r="P695" t="b">
        <v>0</v>
      </c>
      <c r="Q695" t="b">
        <v>0</v>
      </c>
      <c r="R695" t="s">
        <v>32</v>
      </c>
      <c r="S695" t="str">
        <f>LEFT(R695,FIND("/",R695)-1)</f>
        <v>theater</v>
      </c>
      <c r="T695" t="str">
        <f>RIGHT(R695,LEN(R695)-FIND("/",R695))</f>
        <v>plays</v>
      </c>
      <c r="U695" t="s">
        <v>2043</v>
      </c>
      <c r="V695" t="s">
        <v>2061</v>
      </c>
    </row>
    <row r="696" spans="1:22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>ROUND(E696/D696*100,0)</f>
        <v>84</v>
      </c>
      <c r="G696" s="10" t="s">
        <v>13</v>
      </c>
      <c r="H696">
        <v>79</v>
      </c>
      <c r="I696">
        <f>IF(H696=0,0,ROUND(E696/H696,2))</f>
        <v>96.91</v>
      </c>
      <c r="J696" t="s">
        <v>20</v>
      </c>
      <c r="K696" t="s">
        <v>21</v>
      </c>
      <c r="L696">
        <v>1511762400</v>
      </c>
      <c r="M696">
        <v>1514959200</v>
      </c>
      <c r="N696" s="4">
        <f>((L696/60)/60/24)+DATE(1970,1,1)</f>
        <v>43066.25</v>
      </c>
      <c r="O696" s="4">
        <f>((M696/60)/60/24)+DATE(1970,1,1)</f>
        <v>43103.25</v>
      </c>
      <c r="P696" t="b">
        <v>0</v>
      </c>
      <c r="Q696" t="b">
        <v>0</v>
      </c>
      <c r="R696" t="s">
        <v>32</v>
      </c>
      <c r="S696" t="str">
        <f>LEFT(R696,FIND("/",R696)-1)</f>
        <v>theater</v>
      </c>
      <c r="T696" t="str">
        <f>RIGHT(R696,LEN(R696)-FIND("/",R696))</f>
        <v>plays</v>
      </c>
      <c r="U696" t="s">
        <v>2043</v>
      </c>
      <c r="V696" t="s">
        <v>2061</v>
      </c>
    </row>
    <row r="697" spans="1:22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>ROUND(E697/D697*100,0)</f>
        <v>134</v>
      </c>
      <c r="G697" s="13" t="s">
        <v>19</v>
      </c>
      <c r="H697">
        <v>196</v>
      </c>
      <c r="I697">
        <f>IF(H697=0,0,ROUND(E697/H697,2))</f>
        <v>62.87</v>
      </c>
      <c r="J697" t="s">
        <v>106</v>
      </c>
      <c r="K697" t="s">
        <v>107</v>
      </c>
      <c r="L697">
        <v>1447480800</v>
      </c>
      <c r="M697">
        <v>1448863200</v>
      </c>
      <c r="N697" s="4">
        <f>((L697/60)/60/24)+DATE(1970,1,1)</f>
        <v>42322.25</v>
      </c>
      <c r="O697" s="4">
        <f>((M697/60)/60/24)+DATE(1970,1,1)</f>
        <v>42338.25</v>
      </c>
      <c r="P697" t="b">
        <v>1</v>
      </c>
      <c r="Q697" t="b">
        <v>0</v>
      </c>
      <c r="R697" t="s">
        <v>22</v>
      </c>
      <c r="S697" t="str">
        <f>LEFT(R697,FIND("/",R697)-1)</f>
        <v>music</v>
      </c>
      <c r="T697" t="str">
        <f>RIGHT(R697,LEN(R697)-FIND("/",R697))</f>
        <v>rock</v>
      </c>
      <c r="U697" t="s">
        <v>2039</v>
      </c>
      <c r="V697" t="s">
        <v>2063</v>
      </c>
    </row>
    <row r="698" spans="1:22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>ROUND(E698/D698*100,0)</f>
        <v>59</v>
      </c>
      <c r="G698" s="10" t="s">
        <v>13</v>
      </c>
      <c r="H698">
        <v>889</v>
      </c>
      <c r="I698">
        <f>IF(H698=0,0,ROUND(E698/H698,2))</f>
        <v>108.99</v>
      </c>
      <c r="J698" t="s">
        <v>20</v>
      </c>
      <c r="K698" t="s">
        <v>21</v>
      </c>
      <c r="L698">
        <v>1429506000</v>
      </c>
      <c r="M698">
        <v>1429592400</v>
      </c>
      <c r="N698" s="4">
        <f>((L698/60)/60/24)+DATE(1970,1,1)</f>
        <v>42114.208333333328</v>
      </c>
      <c r="O698" s="4">
        <f>((M698/60)/60/24)+DATE(1970,1,1)</f>
        <v>42115.208333333328</v>
      </c>
      <c r="P698" t="b">
        <v>0</v>
      </c>
      <c r="Q698" t="b">
        <v>1</v>
      </c>
      <c r="R698" t="s">
        <v>32</v>
      </c>
      <c r="S698" t="str">
        <f>LEFT(R698,FIND("/",R698)-1)</f>
        <v>theater</v>
      </c>
      <c r="T698" t="str">
        <f>RIGHT(R698,LEN(R698)-FIND("/",R698))</f>
        <v>plays</v>
      </c>
      <c r="U698" t="s">
        <v>2043</v>
      </c>
      <c r="V698" t="s">
        <v>2061</v>
      </c>
    </row>
    <row r="699" spans="1:22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>ROUND(E699/D699*100,0)</f>
        <v>153</v>
      </c>
      <c r="G699" s="13" t="s">
        <v>19</v>
      </c>
      <c r="H699">
        <v>7295</v>
      </c>
      <c r="I699">
        <f>IF(H699=0,0,ROUND(E699/H699,2))</f>
        <v>27</v>
      </c>
      <c r="J699" t="s">
        <v>20</v>
      </c>
      <c r="K699" t="s">
        <v>21</v>
      </c>
      <c r="L699">
        <v>1522472400</v>
      </c>
      <c r="M699">
        <v>1522645200</v>
      </c>
      <c r="N699" s="4">
        <f>((L699/60)/60/24)+DATE(1970,1,1)</f>
        <v>43190.208333333328</v>
      </c>
      <c r="O699" s="4">
        <f>((M699/60)/60/24)+DATE(1970,1,1)</f>
        <v>43192.208333333328</v>
      </c>
      <c r="P699" t="b">
        <v>0</v>
      </c>
      <c r="Q699" t="b">
        <v>0</v>
      </c>
      <c r="R699" t="s">
        <v>49</v>
      </c>
      <c r="S699" t="str">
        <f>LEFT(R699,FIND("/",R699)-1)</f>
        <v>music</v>
      </c>
      <c r="T699" t="str">
        <f>RIGHT(R699,LEN(R699)-FIND("/",R699))</f>
        <v>electric music</v>
      </c>
      <c r="U699" t="s">
        <v>2039</v>
      </c>
      <c r="V699" t="s">
        <v>2052</v>
      </c>
    </row>
    <row r="700" spans="1:22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>ROUND(E700/D700*100,0)</f>
        <v>447</v>
      </c>
      <c r="G700" s="13" t="s">
        <v>19</v>
      </c>
      <c r="H700">
        <v>2893</v>
      </c>
      <c r="I700">
        <f>IF(H700=0,0,ROUND(E700/H700,2))</f>
        <v>65</v>
      </c>
      <c r="J700" t="s">
        <v>14</v>
      </c>
      <c r="K700" t="s">
        <v>15</v>
      </c>
      <c r="L700">
        <v>1322114400</v>
      </c>
      <c r="M700">
        <v>1323324000</v>
      </c>
      <c r="N700" s="4">
        <f>((L700/60)/60/24)+DATE(1970,1,1)</f>
        <v>40871.25</v>
      </c>
      <c r="O700" s="4">
        <f>((M700/60)/60/24)+DATE(1970,1,1)</f>
        <v>40885.25</v>
      </c>
      <c r="P700" t="b">
        <v>0</v>
      </c>
      <c r="Q700" t="b">
        <v>0</v>
      </c>
      <c r="R700" t="s">
        <v>64</v>
      </c>
      <c r="S700" t="str">
        <f>LEFT(R700,FIND("/",R700)-1)</f>
        <v>technology</v>
      </c>
      <c r="T700" t="str">
        <f>RIGHT(R700,LEN(R700)-FIND("/",R700))</f>
        <v>wearables</v>
      </c>
      <c r="U700" t="s">
        <v>2042</v>
      </c>
      <c r="V700" t="s">
        <v>2069</v>
      </c>
    </row>
    <row r="701" spans="1:22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>ROUND(E701/D701*100,0)</f>
        <v>84</v>
      </c>
      <c r="G701" s="10" t="s">
        <v>13</v>
      </c>
      <c r="H701">
        <v>56</v>
      </c>
      <c r="I701">
        <f>IF(H701=0,0,ROUND(E701/H701,2))</f>
        <v>111.52</v>
      </c>
      <c r="J701" t="s">
        <v>20</v>
      </c>
      <c r="K701" t="s">
        <v>21</v>
      </c>
      <c r="L701">
        <v>1561438800</v>
      </c>
      <c r="M701">
        <v>1561525200</v>
      </c>
      <c r="N701" s="4">
        <f>((L701/60)/60/24)+DATE(1970,1,1)</f>
        <v>43641.208333333328</v>
      </c>
      <c r="O701" s="4">
        <f>((M701/60)/60/24)+DATE(1970,1,1)</f>
        <v>43642.208333333328</v>
      </c>
      <c r="P701" t="b">
        <v>0</v>
      </c>
      <c r="Q701" t="b">
        <v>0</v>
      </c>
      <c r="R701" t="s">
        <v>52</v>
      </c>
      <c r="S701" t="str">
        <f>LEFT(R701,FIND("/",R701)-1)</f>
        <v>film &amp; video</v>
      </c>
      <c r="T701" t="str">
        <f>RIGHT(R701,LEN(R701)-FIND("/",R701))</f>
        <v>drama</v>
      </c>
      <c r="U701" t="s">
        <v>2035</v>
      </c>
      <c r="V701" t="s">
        <v>2051</v>
      </c>
    </row>
    <row r="702" spans="1:22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>ROUND(E702/D702*100,0)</f>
        <v>3</v>
      </c>
      <c r="G702" s="10" t="s">
        <v>13</v>
      </c>
      <c r="H702">
        <v>1</v>
      </c>
      <c r="I702">
        <f>IF(H702=0,0,ROUND(E702/H702,2))</f>
        <v>3</v>
      </c>
      <c r="J702" t="s">
        <v>20</v>
      </c>
      <c r="K702" t="s">
        <v>21</v>
      </c>
      <c r="L702">
        <v>1264399200</v>
      </c>
      <c r="M702">
        <v>1265695200</v>
      </c>
      <c r="N702" s="4">
        <f>((L702/60)/60/24)+DATE(1970,1,1)</f>
        <v>40203.25</v>
      </c>
      <c r="O702" s="4">
        <f>((M702/60)/60/24)+DATE(1970,1,1)</f>
        <v>40218.25</v>
      </c>
      <c r="P702" t="b">
        <v>0</v>
      </c>
      <c r="Q702" t="b">
        <v>0</v>
      </c>
      <c r="R702" t="s">
        <v>64</v>
      </c>
      <c r="S702" t="str">
        <f>LEFT(R702,FIND("/",R702)-1)</f>
        <v>technology</v>
      </c>
      <c r="T702" t="str">
        <f>RIGHT(R702,LEN(R702)-FIND("/",R702))</f>
        <v>wearables</v>
      </c>
      <c r="U702" t="s">
        <v>2042</v>
      </c>
      <c r="V702" t="s">
        <v>2069</v>
      </c>
    </row>
    <row r="703" spans="1:22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>ROUND(E703/D703*100,0)</f>
        <v>175</v>
      </c>
      <c r="G703" s="13" t="s">
        <v>19</v>
      </c>
      <c r="H703">
        <v>820</v>
      </c>
      <c r="I703">
        <f>IF(H703=0,0,ROUND(E703/H703,2))</f>
        <v>110.99</v>
      </c>
      <c r="J703" t="s">
        <v>20</v>
      </c>
      <c r="K703" t="s">
        <v>21</v>
      </c>
      <c r="L703">
        <v>1301202000</v>
      </c>
      <c r="M703">
        <v>1301806800</v>
      </c>
      <c r="N703" s="4">
        <f>((L703/60)/60/24)+DATE(1970,1,1)</f>
        <v>40629.208333333336</v>
      </c>
      <c r="O703" s="4">
        <f>((M703/60)/60/24)+DATE(1970,1,1)</f>
        <v>40636.208333333336</v>
      </c>
      <c r="P703" t="b">
        <v>1</v>
      </c>
      <c r="Q703" t="b">
        <v>0</v>
      </c>
      <c r="R703" t="s">
        <v>32</v>
      </c>
      <c r="S703" t="str">
        <f>LEFT(R703,FIND("/",R703)-1)</f>
        <v>theater</v>
      </c>
      <c r="T703" t="str">
        <f>RIGHT(R703,LEN(R703)-FIND("/",R703))</f>
        <v>plays</v>
      </c>
      <c r="U703" t="s">
        <v>2043</v>
      </c>
      <c r="V703" t="s">
        <v>2061</v>
      </c>
    </row>
    <row r="704" spans="1:22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>ROUND(E704/D704*100,0)</f>
        <v>54</v>
      </c>
      <c r="G704" s="10" t="s">
        <v>13</v>
      </c>
      <c r="H704">
        <v>83</v>
      </c>
      <c r="I704">
        <f>IF(H704=0,0,ROUND(E704/H704,2))</f>
        <v>56.75</v>
      </c>
      <c r="J704" t="s">
        <v>20</v>
      </c>
      <c r="K704" t="s">
        <v>21</v>
      </c>
      <c r="L704">
        <v>1374469200</v>
      </c>
      <c r="M704">
        <v>1374901200</v>
      </c>
      <c r="N704" s="4">
        <f>((L704/60)/60/24)+DATE(1970,1,1)</f>
        <v>41477.208333333336</v>
      </c>
      <c r="O704" s="4">
        <f>((M704/60)/60/24)+DATE(1970,1,1)</f>
        <v>41482.208333333336</v>
      </c>
      <c r="P704" t="b">
        <v>0</v>
      </c>
      <c r="Q704" t="b">
        <v>0</v>
      </c>
      <c r="R704" t="s">
        <v>64</v>
      </c>
      <c r="S704" t="str">
        <f>LEFT(R704,FIND("/",R704)-1)</f>
        <v>technology</v>
      </c>
      <c r="T704" t="str">
        <f>RIGHT(R704,LEN(R704)-FIND("/",R704))</f>
        <v>wearables</v>
      </c>
      <c r="U704" t="s">
        <v>2042</v>
      </c>
      <c r="V704" t="s">
        <v>2069</v>
      </c>
    </row>
    <row r="705" spans="1:22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>ROUND(E705/D705*100,0)</f>
        <v>312</v>
      </c>
      <c r="G705" s="13" t="s">
        <v>19</v>
      </c>
      <c r="H705">
        <v>2038</v>
      </c>
      <c r="I705">
        <f>IF(H705=0,0,ROUND(E705/H705,2))</f>
        <v>97.02</v>
      </c>
      <c r="J705" t="s">
        <v>20</v>
      </c>
      <c r="K705" t="s">
        <v>21</v>
      </c>
      <c r="L705">
        <v>1334984400</v>
      </c>
      <c r="M705">
        <v>1336453200</v>
      </c>
      <c r="N705" s="4">
        <f>((L705/60)/60/24)+DATE(1970,1,1)</f>
        <v>41020.208333333336</v>
      </c>
      <c r="O705" s="4">
        <f>((M705/60)/60/24)+DATE(1970,1,1)</f>
        <v>41037.208333333336</v>
      </c>
      <c r="P705" t="b">
        <v>1</v>
      </c>
      <c r="Q705" t="b">
        <v>1</v>
      </c>
      <c r="R705" t="s">
        <v>205</v>
      </c>
      <c r="S705" t="str">
        <f>LEFT(R705,FIND("/",R705)-1)</f>
        <v>publishing</v>
      </c>
      <c r="T705" t="str">
        <f>RIGHT(R705,LEN(R705)-FIND("/",R705))</f>
        <v>translations</v>
      </c>
      <c r="U705" t="s">
        <v>2041</v>
      </c>
      <c r="V705" t="s">
        <v>2067</v>
      </c>
    </row>
    <row r="706" spans="1:22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>ROUND(E706/D706*100,0)</f>
        <v>123</v>
      </c>
      <c r="G706" s="13" t="s">
        <v>19</v>
      </c>
      <c r="H706">
        <v>116</v>
      </c>
      <c r="I706">
        <f>IF(H706=0,0,ROUND(E706/H706,2))</f>
        <v>92.09</v>
      </c>
      <c r="J706" t="s">
        <v>20</v>
      </c>
      <c r="K706" t="s">
        <v>21</v>
      </c>
      <c r="L706">
        <v>1467608400</v>
      </c>
      <c r="M706">
        <v>1468904400</v>
      </c>
      <c r="N706" s="4">
        <f>((L706/60)/60/24)+DATE(1970,1,1)</f>
        <v>42555.208333333328</v>
      </c>
      <c r="O706" s="4">
        <f>((M706/60)/60/24)+DATE(1970,1,1)</f>
        <v>42570.208333333328</v>
      </c>
      <c r="P706" t="b">
        <v>0</v>
      </c>
      <c r="Q706" t="b">
        <v>0</v>
      </c>
      <c r="R706" t="s">
        <v>70</v>
      </c>
      <c r="S706" t="str">
        <f>LEFT(R706,FIND("/",R706)-1)</f>
        <v>film &amp; video</v>
      </c>
      <c r="T706" t="str">
        <f>RIGHT(R706,LEN(R706)-FIND("/",R706))</f>
        <v>animation</v>
      </c>
      <c r="U706" t="s">
        <v>2035</v>
      </c>
      <c r="V706" t="s">
        <v>2048</v>
      </c>
    </row>
    <row r="707" spans="1:22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>ROUND(E707/D707*100,0)</f>
        <v>99</v>
      </c>
      <c r="G707" s="10" t="s">
        <v>13</v>
      </c>
      <c r="H707">
        <v>2025</v>
      </c>
      <c r="I707">
        <f>IF(H707=0,0,ROUND(E707/H707,2))</f>
        <v>82.99</v>
      </c>
      <c r="J707" t="s">
        <v>39</v>
      </c>
      <c r="K707" t="s">
        <v>40</v>
      </c>
      <c r="L707">
        <v>1386741600</v>
      </c>
      <c r="M707">
        <v>1387087200</v>
      </c>
      <c r="N707" s="4">
        <f>((L707/60)/60/24)+DATE(1970,1,1)</f>
        <v>41619.25</v>
      </c>
      <c r="O707" s="4">
        <f>((M707/60)/60/24)+DATE(1970,1,1)</f>
        <v>41623.25</v>
      </c>
      <c r="P707" t="b">
        <v>0</v>
      </c>
      <c r="Q707" t="b">
        <v>0</v>
      </c>
      <c r="R707" t="s">
        <v>67</v>
      </c>
      <c r="S707" t="str">
        <f>LEFT(R707,FIND("/",R707)-1)</f>
        <v>publishing</v>
      </c>
      <c r="T707" t="str">
        <f>RIGHT(R707,LEN(R707)-FIND("/",R707))</f>
        <v>nonfiction</v>
      </c>
      <c r="U707" t="s">
        <v>2041</v>
      </c>
      <c r="V707" t="s">
        <v>2059</v>
      </c>
    </row>
    <row r="708" spans="1:22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>ROUND(E708/D708*100,0)</f>
        <v>128</v>
      </c>
      <c r="G708" s="13" t="s">
        <v>19</v>
      </c>
      <c r="H708">
        <v>1345</v>
      </c>
      <c r="I708">
        <f>IF(H708=0,0,ROUND(E708/H708,2))</f>
        <v>103.04</v>
      </c>
      <c r="J708" t="s">
        <v>25</v>
      </c>
      <c r="K708" t="s">
        <v>26</v>
      </c>
      <c r="L708">
        <v>1546754400</v>
      </c>
      <c r="M708">
        <v>1547445600</v>
      </c>
      <c r="N708" s="4">
        <f>((L708/60)/60/24)+DATE(1970,1,1)</f>
        <v>43471.25</v>
      </c>
      <c r="O708" s="4">
        <f>((M708/60)/60/24)+DATE(1970,1,1)</f>
        <v>43479.25</v>
      </c>
      <c r="P708" t="b">
        <v>0</v>
      </c>
      <c r="Q708" t="b">
        <v>1</v>
      </c>
      <c r="R708" t="s">
        <v>27</v>
      </c>
      <c r="S708" t="str">
        <f>LEFT(R708,FIND("/",R708)-1)</f>
        <v>technology</v>
      </c>
      <c r="T708" t="str">
        <f>RIGHT(R708,LEN(R708)-FIND("/",R708))</f>
        <v>web</v>
      </c>
      <c r="U708" t="s">
        <v>2042</v>
      </c>
      <c r="V708" t="s">
        <v>2070</v>
      </c>
    </row>
    <row r="709" spans="1:22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>ROUND(E709/D709*100,0)</f>
        <v>159</v>
      </c>
      <c r="G709" s="13" t="s">
        <v>19</v>
      </c>
      <c r="H709">
        <v>168</v>
      </c>
      <c r="I709">
        <f>IF(H709=0,0,ROUND(E709/H709,2))</f>
        <v>68.92</v>
      </c>
      <c r="J709" t="s">
        <v>20</v>
      </c>
      <c r="K709" t="s">
        <v>21</v>
      </c>
      <c r="L709">
        <v>1544248800</v>
      </c>
      <c r="M709">
        <v>1547359200</v>
      </c>
      <c r="N709" s="4">
        <f>((L709/60)/60/24)+DATE(1970,1,1)</f>
        <v>43442.25</v>
      </c>
      <c r="O709" s="4">
        <f>((M709/60)/60/24)+DATE(1970,1,1)</f>
        <v>43478.25</v>
      </c>
      <c r="P709" t="b">
        <v>0</v>
      </c>
      <c r="Q709" t="b">
        <v>0</v>
      </c>
      <c r="R709" t="s">
        <v>52</v>
      </c>
      <c r="S709" t="str">
        <f>LEFT(R709,FIND("/",R709)-1)</f>
        <v>film &amp; video</v>
      </c>
      <c r="T709" t="str">
        <f>RIGHT(R709,LEN(R709)-FIND("/",R709))</f>
        <v>drama</v>
      </c>
      <c r="U709" t="s">
        <v>2035</v>
      </c>
      <c r="V709" t="s">
        <v>2051</v>
      </c>
    </row>
    <row r="710" spans="1:22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>ROUND(E710/D710*100,0)</f>
        <v>707</v>
      </c>
      <c r="G710" s="13" t="s">
        <v>19</v>
      </c>
      <c r="H710">
        <v>137</v>
      </c>
      <c r="I710">
        <f>IF(H710=0,0,ROUND(E710/H710,2))</f>
        <v>87.74</v>
      </c>
      <c r="J710" t="s">
        <v>97</v>
      </c>
      <c r="K710" t="s">
        <v>98</v>
      </c>
      <c r="L710">
        <v>1495429200</v>
      </c>
      <c r="M710">
        <v>1496293200</v>
      </c>
      <c r="N710" s="4">
        <f>((L710/60)/60/24)+DATE(1970,1,1)</f>
        <v>42877.208333333328</v>
      </c>
      <c r="O710" s="4">
        <f>((M710/60)/60/24)+DATE(1970,1,1)</f>
        <v>42887.208333333328</v>
      </c>
      <c r="P710" t="b">
        <v>0</v>
      </c>
      <c r="Q710" t="b">
        <v>0</v>
      </c>
      <c r="R710" t="s">
        <v>32</v>
      </c>
      <c r="S710" t="str">
        <f>LEFT(R710,FIND("/",R710)-1)</f>
        <v>theater</v>
      </c>
      <c r="T710" t="str">
        <f>RIGHT(R710,LEN(R710)-FIND("/",R710))</f>
        <v>plays</v>
      </c>
      <c r="U710" t="s">
        <v>2043</v>
      </c>
      <c r="V710" t="s">
        <v>2061</v>
      </c>
    </row>
    <row r="711" spans="1:22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>ROUND(E711/D711*100,0)</f>
        <v>142</v>
      </c>
      <c r="G711" s="13" t="s">
        <v>19</v>
      </c>
      <c r="H711">
        <v>186</v>
      </c>
      <c r="I711">
        <f>IF(H711=0,0,ROUND(E711/H711,2))</f>
        <v>75.02</v>
      </c>
      <c r="J711" t="s">
        <v>106</v>
      </c>
      <c r="K711" t="s">
        <v>107</v>
      </c>
      <c r="L711">
        <v>1334811600</v>
      </c>
      <c r="M711">
        <v>1335416400</v>
      </c>
      <c r="N711" s="4">
        <f>((L711/60)/60/24)+DATE(1970,1,1)</f>
        <v>41018.208333333336</v>
      </c>
      <c r="O711" s="4">
        <f>((M711/60)/60/24)+DATE(1970,1,1)</f>
        <v>41025.208333333336</v>
      </c>
      <c r="P711" t="b">
        <v>0</v>
      </c>
      <c r="Q711" t="b">
        <v>0</v>
      </c>
      <c r="R711" t="s">
        <v>32</v>
      </c>
      <c r="S711" t="str">
        <f>LEFT(R711,FIND("/",R711)-1)</f>
        <v>theater</v>
      </c>
      <c r="T711" t="str">
        <f>RIGHT(R711,LEN(R711)-FIND("/",R711))</f>
        <v>plays</v>
      </c>
      <c r="U711" t="s">
        <v>2043</v>
      </c>
      <c r="V711" t="s">
        <v>2061</v>
      </c>
    </row>
    <row r="712" spans="1:22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>ROUND(E712/D712*100,0)</f>
        <v>148</v>
      </c>
      <c r="G712" s="13" t="s">
        <v>19</v>
      </c>
      <c r="H712">
        <v>125</v>
      </c>
      <c r="I712">
        <f>IF(H712=0,0,ROUND(E712/H712,2))</f>
        <v>50.86</v>
      </c>
      <c r="J712" t="s">
        <v>20</v>
      </c>
      <c r="K712" t="s">
        <v>21</v>
      </c>
      <c r="L712">
        <v>1531544400</v>
      </c>
      <c r="M712">
        <v>1532149200</v>
      </c>
      <c r="N712" s="4">
        <f>((L712/60)/60/24)+DATE(1970,1,1)</f>
        <v>43295.208333333328</v>
      </c>
      <c r="O712" s="4">
        <f>((M712/60)/60/24)+DATE(1970,1,1)</f>
        <v>43302.208333333328</v>
      </c>
      <c r="P712" t="b">
        <v>0</v>
      </c>
      <c r="Q712" t="b">
        <v>1</v>
      </c>
      <c r="R712" t="s">
        <v>32</v>
      </c>
      <c r="S712" t="str">
        <f>LEFT(R712,FIND("/",R712)-1)</f>
        <v>theater</v>
      </c>
      <c r="T712" t="str">
        <f>RIGHT(R712,LEN(R712)-FIND("/",R712))</f>
        <v>plays</v>
      </c>
      <c r="U712" t="s">
        <v>2043</v>
      </c>
      <c r="V712" t="s">
        <v>2061</v>
      </c>
    </row>
    <row r="713" spans="1:22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>ROUND(E713/D713*100,0)</f>
        <v>20</v>
      </c>
      <c r="G713" s="10" t="s">
        <v>13</v>
      </c>
      <c r="H713">
        <v>14</v>
      </c>
      <c r="I713">
        <f>IF(H713=0,0,ROUND(E713/H713,2))</f>
        <v>90</v>
      </c>
      <c r="J713" t="s">
        <v>106</v>
      </c>
      <c r="K713" t="s">
        <v>107</v>
      </c>
      <c r="L713">
        <v>1453615200</v>
      </c>
      <c r="M713">
        <v>1453788000</v>
      </c>
      <c r="N713" s="4">
        <f>((L713/60)/60/24)+DATE(1970,1,1)</f>
        <v>42393.25</v>
      </c>
      <c r="O713" s="4">
        <f>((M713/60)/60/24)+DATE(1970,1,1)</f>
        <v>42395.25</v>
      </c>
      <c r="P713" t="b">
        <v>1</v>
      </c>
      <c r="Q713" t="b">
        <v>1</v>
      </c>
      <c r="R713" t="s">
        <v>32</v>
      </c>
      <c r="S713" t="str">
        <f>LEFT(R713,FIND("/",R713)-1)</f>
        <v>theater</v>
      </c>
      <c r="T713" t="str">
        <f>RIGHT(R713,LEN(R713)-FIND("/",R713))</f>
        <v>plays</v>
      </c>
      <c r="U713" t="s">
        <v>2043</v>
      </c>
      <c r="V713" t="s">
        <v>2061</v>
      </c>
    </row>
    <row r="714" spans="1:22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>ROUND(E714/D714*100,0)</f>
        <v>1841</v>
      </c>
      <c r="G714" s="13" t="s">
        <v>19</v>
      </c>
      <c r="H714">
        <v>202</v>
      </c>
      <c r="I714">
        <f>IF(H714=0,0,ROUND(E714/H714,2))</f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s="4">
        <f>((L714/60)/60/24)+DATE(1970,1,1)</f>
        <v>42559.208333333328</v>
      </c>
      <c r="O714" s="4">
        <f>((M714/60)/60/24)+DATE(1970,1,1)</f>
        <v>42600.208333333328</v>
      </c>
      <c r="P714" t="b">
        <v>0</v>
      </c>
      <c r="Q714" t="b">
        <v>0</v>
      </c>
      <c r="R714" t="s">
        <v>32</v>
      </c>
      <c r="S714" t="str">
        <f>LEFT(R714,FIND("/",R714)-1)</f>
        <v>theater</v>
      </c>
      <c r="T714" t="str">
        <f>RIGHT(R714,LEN(R714)-FIND("/",R714))</f>
        <v>plays</v>
      </c>
      <c r="U714" t="s">
        <v>2043</v>
      </c>
      <c r="V714" t="s">
        <v>2061</v>
      </c>
    </row>
    <row r="715" spans="1:22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>ROUND(E715/D715*100,0)</f>
        <v>162</v>
      </c>
      <c r="G715" s="13" t="s">
        <v>19</v>
      </c>
      <c r="H715">
        <v>103</v>
      </c>
      <c r="I715">
        <f>IF(H715=0,0,ROUND(E715/H715,2))</f>
        <v>108.49</v>
      </c>
      <c r="J715" t="s">
        <v>20</v>
      </c>
      <c r="K715" t="s">
        <v>21</v>
      </c>
      <c r="L715">
        <v>1471842000</v>
      </c>
      <c r="M715">
        <v>1472878800</v>
      </c>
      <c r="N715" s="4">
        <f>((L715/60)/60/24)+DATE(1970,1,1)</f>
        <v>42604.208333333328</v>
      </c>
      <c r="O715" s="4">
        <f>((M715/60)/60/24)+DATE(1970,1,1)</f>
        <v>42616.208333333328</v>
      </c>
      <c r="P715" t="b">
        <v>0</v>
      </c>
      <c r="Q715" t="b">
        <v>0</v>
      </c>
      <c r="R715" t="s">
        <v>132</v>
      </c>
      <c r="S715" t="str">
        <f>LEFT(R715,FIND("/",R715)-1)</f>
        <v>publishing</v>
      </c>
      <c r="T715" t="str">
        <f>RIGHT(R715,LEN(R715)-FIND("/",R715))</f>
        <v>radio &amp; podcasts</v>
      </c>
      <c r="U715" t="s">
        <v>2041</v>
      </c>
      <c r="V715" t="s">
        <v>2062</v>
      </c>
    </row>
    <row r="716" spans="1:22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>ROUND(E716/D716*100,0)</f>
        <v>473</v>
      </c>
      <c r="G716" s="13" t="s">
        <v>19</v>
      </c>
      <c r="H716">
        <v>1785</v>
      </c>
      <c r="I716">
        <f>IF(H716=0,0,ROUND(E716/H716,2))</f>
        <v>101.98</v>
      </c>
      <c r="J716" t="s">
        <v>20</v>
      </c>
      <c r="K716" t="s">
        <v>21</v>
      </c>
      <c r="L716">
        <v>1408424400</v>
      </c>
      <c r="M716">
        <v>1408510800</v>
      </c>
      <c r="N716" s="4">
        <f>((L716/60)/60/24)+DATE(1970,1,1)</f>
        <v>41870.208333333336</v>
      </c>
      <c r="O716" s="4">
        <f>((M716/60)/60/24)+DATE(1970,1,1)</f>
        <v>41871.208333333336</v>
      </c>
      <c r="P716" t="b">
        <v>0</v>
      </c>
      <c r="Q716" t="b">
        <v>0</v>
      </c>
      <c r="R716" t="s">
        <v>22</v>
      </c>
      <c r="S716" t="str">
        <f>LEFT(R716,FIND("/",R716)-1)</f>
        <v>music</v>
      </c>
      <c r="T716" t="str">
        <f>RIGHT(R716,LEN(R716)-FIND("/",R716))</f>
        <v>rock</v>
      </c>
      <c r="U716" t="s">
        <v>2039</v>
      </c>
      <c r="V716" t="s">
        <v>2063</v>
      </c>
    </row>
    <row r="717" spans="1:22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>ROUND(E717/D717*100,0)</f>
        <v>24</v>
      </c>
      <c r="G717" s="10" t="s">
        <v>13</v>
      </c>
      <c r="H717">
        <v>656</v>
      </c>
      <c r="I717">
        <f>IF(H717=0,0,ROUND(E717/H717,2))</f>
        <v>44.01</v>
      </c>
      <c r="J717" t="s">
        <v>20</v>
      </c>
      <c r="K717" t="s">
        <v>21</v>
      </c>
      <c r="L717">
        <v>1281157200</v>
      </c>
      <c r="M717">
        <v>1281589200</v>
      </c>
      <c r="N717" s="4">
        <f>((L717/60)/60/24)+DATE(1970,1,1)</f>
        <v>40397.208333333336</v>
      </c>
      <c r="O717" s="4">
        <f>((M717/60)/60/24)+DATE(1970,1,1)</f>
        <v>40402.208333333336</v>
      </c>
      <c r="P717" t="b">
        <v>0</v>
      </c>
      <c r="Q717" t="b">
        <v>0</v>
      </c>
      <c r="R717" t="s">
        <v>291</v>
      </c>
      <c r="S717" t="str">
        <f>LEFT(R717,FIND("/",R717)-1)</f>
        <v>games</v>
      </c>
      <c r="T717" t="str">
        <f>RIGHT(R717,LEN(R717)-FIND("/",R717))</f>
        <v>mobile games</v>
      </c>
      <c r="U717" t="s">
        <v>2037</v>
      </c>
      <c r="V717" t="s">
        <v>2058</v>
      </c>
    </row>
    <row r="718" spans="1:22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>ROUND(E718/D718*100,0)</f>
        <v>518</v>
      </c>
      <c r="G718" s="13" t="s">
        <v>19</v>
      </c>
      <c r="H718">
        <v>157</v>
      </c>
      <c r="I718">
        <f>IF(H718=0,0,ROUND(E718/H718,2))</f>
        <v>65.94</v>
      </c>
      <c r="J718" t="s">
        <v>20</v>
      </c>
      <c r="K718" t="s">
        <v>21</v>
      </c>
      <c r="L718">
        <v>1373432400</v>
      </c>
      <c r="M718">
        <v>1375851600</v>
      </c>
      <c r="N718" s="4">
        <f>((L718/60)/60/24)+DATE(1970,1,1)</f>
        <v>41465.208333333336</v>
      </c>
      <c r="O718" s="4">
        <f>((M718/60)/60/24)+DATE(1970,1,1)</f>
        <v>41493.208333333336</v>
      </c>
      <c r="P718" t="b">
        <v>0</v>
      </c>
      <c r="Q718" t="b">
        <v>1</v>
      </c>
      <c r="R718" t="s">
        <v>32</v>
      </c>
      <c r="S718" t="str">
        <f>LEFT(R718,FIND("/",R718)-1)</f>
        <v>theater</v>
      </c>
      <c r="T718" t="str">
        <f>RIGHT(R718,LEN(R718)-FIND("/",R718))</f>
        <v>plays</v>
      </c>
      <c r="U718" t="s">
        <v>2043</v>
      </c>
      <c r="V718" t="s">
        <v>2061</v>
      </c>
    </row>
    <row r="719" spans="1:22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>ROUND(E719/D719*100,0)</f>
        <v>248</v>
      </c>
      <c r="G719" s="13" t="s">
        <v>19</v>
      </c>
      <c r="H719">
        <v>555</v>
      </c>
      <c r="I719">
        <f>IF(H719=0,0,ROUND(E719/H719,2))</f>
        <v>24.99</v>
      </c>
      <c r="J719" t="s">
        <v>20</v>
      </c>
      <c r="K719" t="s">
        <v>21</v>
      </c>
      <c r="L719">
        <v>1313989200</v>
      </c>
      <c r="M719">
        <v>1315803600</v>
      </c>
      <c r="N719" s="4">
        <f>((L719/60)/60/24)+DATE(1970,1,1)</f>
        <v>40777.208333333336</v>
      </c>
      <c r="O719" s="4">
        <f>((M719/60)/60/24)+DATE(1970,1,1)</f>
        <v>40798.208333333336</v>
      </c>
      <c r="P719" t="b">
        <v>0</v>
      </c>
      <c r="Q719" t="b">
        <v>0</v>
      </c>
      <c r="R719" t="s">
        <v>41</v>
      </c>
      <c r="S719" t="str">
        <f>LEFT(R719,FIND("/",R719)-1)</f>
        <v>film &amp; video</v>
      </c>
      <c r="T719" t="str">
        <f>RIGHT(R719,LEN(R719)-FIND("/",R719))</f>
        <v>documentary</v>
      </c>
      <c r="U719" t="s">
        <v>2035</v>
      </c>
      <c r="V719" t="s">
        <v>2050</v>
      </c>
    </row>
    <row r="720" spans="1:22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>ROUND(E720/D720*100,0)</f>
        <v>100</v>
      </c>
      <c r="G720" s="13" t="s">
        <v>19</v>
      </c>
      <c r="H720">
        <v>297</v>
      </c>
      <c r="I720">
        <f>IF(H720=0,0,ROUND(E720/H720,2))</f>
        <v>28</v>
      </c>
      <c r="J720" t="s">
        <v>20</v>
      </c>
      <c r="K720" t="s">
        <v>21</v>
      </c>
      <c r="L720">
        <v>1371445200</v>
      </c>
      <c r="M720">
        <v>1373691600</v>
      </c>
      <c r="N720" s="4">
        <f>((L720/60)/60/24)+DATE(1970,1,1)</f>
        <v>41442.208333333336</v>
      </c>
      <c r="O720" s="4">
        <f>((M720/60)/60/24)+DATE(1970,1,1)</f>
        <v>41468.208333333336</v>
      </c>
      <c r="P720" t="b">
        <v>0</v>
      </c>
      <c r="Q720" t="b">
        <v>0</v>
      </c>
      <c r="R720" t="s">
        <v>64</v>
      </c>
      <c r="S720" t="str">
        <f>LEFT(R720,FIND("/",R720)-1)</f>
        <v>technology</v>
      </c>
      <c r="T720" t="str">
        <f>RIGHT(R720,LEN(R720)-FIND("/",R720))</f>
        <v>wearables</v>
      </c>
      <c r="U720" t="s">
        <v>2042</v>
      </c>
      <c r="V720" t="s">
        <v>2069</v>
      </c>
    </row>
    <row r="721" spans="1:22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>ROUND(E721/D721*100,0)</f>
        <v>153</v>
      </c>
      <c r="G721" s="13" t="s">
        <v>19</v>
      </c>
      <c r="H721">
        <v>123</v>
      </c>
      <c r="I721">
        <f>IF(H721=0,0,ROUND(E721/H721,2))</f>
        <v>85.83</v>
      </c>
      <c r="J721" t="s">
        <v>20</v>
      </c>
      <c r="K721" t="s">
        <v>21</v>
      </c>
      <c r="L721">
        <v>1338267600</v>
      </c>
      <c r="M721">
        <v>1339218000</v>
      </c>
      <c r="N721" s="4">
        <f>((L721/60)/60/24)+DATE(1970,1,1)</f>
        <v>41058.208333333336</v>
      </c>
      <c r="O721" s="4">
        <f>((M721/60)/60/24)+DATE(1970,1,1)</f>
        <v>41069.208333333336</v>
      </c>
      <c r="P721" t="b">
        <v>0</v>
      </c>
      <c r="Q721" t="b">
        <v>0</v>
      </c>
      <c r="R721" t="s">
        <v>118</v>
      </c>
      <c r="S721" t="str">
        <f>LEFT(R721,FIND("/",R721)-1)</f>
        <v>publishing</v>
      </c>
      <c r="T721" t="str">
        <f>RIGHT(R721,LEN(R721)-FIND("/",R721))</f>
        <v>fiction</v>
      </c>
      <c r="U721" t="s">
        <v>2041</v>
      </c>
      <c r="V721" t="s">
        <v>2053</v>
      </c>
    </row>
    <row r="722" spans="1:22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>ROUND(E722/D722*100,0)</f>
        <v>37</v>
      </c>
      <c r="G722" s="9" t="s">
        <v>73</v>
      </c>
      <c r="H722">
        <v>38</v>
      </c>
      <c r="I722">
        <f>IF(H722=0,0,ROUND(E722/H722,2))</f>
        <v>84.92</v>
      </c>
      <c r="J722" t="s">
        <v>35</v>
      </c>
      <c r="K722" t="s">
        <v>36</v>
      </c>
      <c r="L722">
        <v>1519192800</v>
      </c>
      <c r="M722">
        <v>1520402400</v>
      </c>
      <c r="N722" s="4">
        <f>((L722/60)/60/24)+DATE(1970,1,1)</f>
        <v>43152.25</v>
      </c>
      <c r="O722" s="4">
        <f>((M722/60)/60/24)+DATE(1970,1,1)</f>
        <v>43166.25</v>
      </c>
      <c r="P722" t="b">
        <v>0</v>
      </c>
      <c r="Q722" t="b">
        <v>1</v>
      </c>
      <c r="R722" t="s">
        <v>32</v>
      </c>
      <c r="S722" t="str">
        <f>LEFT(R722,FIND("/",R722)-1)</f>
        <v>theater</v>
      </c>
      <c r="T722" t="str">
        <f>RIGHT(R722,LEN(R722)-FIND("/",R722))</f>
        <v>plays</v>
      </c>
      <c r="U722" t="s">
        <v>2043</v>
      </c>
      <c r="V722" t="s">
        <v>2061</v>
      </c>
    </row>
    <row r="723" spans="1:22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>ROUND(E723/D723*100,0)</f>
        <v>4</v>
      </c>
      <c r="G723" s="9" t="s">
        <v>73</v>
      </c>
      <c r="H723">
        <v>60</v>
      </c>
      <c r="I723">
        <f>IF(H723=0,0,ROUND(E723/H723,2))</f>
        <v>90.48</v>
      </c>
      <c r="J723" t="s">
        <v>20</v>
      </c>
      <c r="K723" t="s">
        <v>21</v>
      </c>
      <c r="L723">
        <v>1522818000</v>
      </c>
      <c r="M723">
        <v>1523336400</v>
      </c>
      <c r="N723" s="4">
        <f>((L723/60)/60/24)+DATE(1970,1,1)</f>
        <v>43194.208333333328</v>
      </c>
      <c r="O723" s="4">
        <f>((M723/60)/60/24)+DATE(1970,1,1)</f>
        <v>43200.208333333328</v>
      </c>
      <c r="P723" t="b">
        <v>0</v>
      </c>
      <c r="Q723" t="b">
        <v>0</v>
      </c>
      <c r="R723" t="s">
        <v>22</v>
      </c>
      <c r="S723" t="str">
        <f>LEFT(R723,FIND("/",R723)-1)</f>
        <v>music</v>
      </c>
      <c r="T723" t="str">
        <f>RIGHT(R723,LEN(R723)-FIND("/",R723))</f>
        <v>rock</v>
      </c>
      <c r="U723" t="s">
        <v>2039</v>
      </c>
      <c r="V723" t="s">
        <v>2063</v>
      </c>
    </row>
    <row r="724" spans="1:22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>ROUND(E724/D724*100,0)</f>
        <v>157</v>
      </c>
      <c r="G724" s="13" t="s">
        <v>19</v>
      </c>
      <c r="H724">
        <v>3036</v>
      </c>
      <c r="I724">
        <f>IF(H724=0,0,ROUND(E724/H724,2))</f>
        <v>25</v>
      </c>
      <c r="J724" t="s">
        <v>20</v>
      </c>
      <c r="K724" t="s">
        <v>21</v>
      </c>
      <c r="L724">
        <v>1509948000</v>
      </c>
      <c r="M724">
        <v>1512280800</v>
      </c>
      <c r="N724" s="4">
        <f>((L724/60)/60/24)+DATE(1970,1,1)</f>
        <v>43045.25</v>
      </c>
      <c r="O724" s="4">
        <f>((M724/60)/60/24)+DATE(1970,1,1)</f>
        <v>43072.25</v>
      </c>
      <c r="P724" t="b">
        <v>0</v>
      </c>
      <c r="Q724" t="b">
        <v>0</v>
      </c>
      <c r="R724" t="s">
        <v>41</v>
      </c>
      <c r="S724" t="str">
        <f>LEFT(R724,FIND("/",R724)-1)</f>
        <v>film &amp; video</v>
      </c>
      <c r="T724" t="str">
        <f>RIGHT(R724,LEN(R724)-FIND("/",R724))</f>
        <v>documentary</v>
      </c>
      <c r="U724" t="s">
        <v>2035</v>
      </c>
      <c r="V724" t="s">
        <v>2050</v>
      </c>
    </row>
    <row r="725" spans="1:22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>ROUND(E725/D725*100,0)</f>
        <v>270</v>
      </c>
      <c r="G725" s="13" t="s">
        <v>19</v>
      </c>
      <c r="H725">
        <v>144</v>
      </c>
      <c r="I725">
        <f>IF(H725=0,0,ROUND(E725/H725,2))</f>
        <v>92.01</v>
      </c>
      <c r="J725" t="s">
        <v>25</v>
      </c>
      <c r="K725" t="s">
        <v>26</v>
      </c>
      <c r="L725">
        <v>1456898400</v>
      </c>
      <c r="M725">
        <v>1458709200</v>
      </c>
      <c r="N725" s="4">
        <f>((L725/60)/60/24)+DATE(1970,1,1)</f>
        <v>42431.25</v>
      </c>
      <c r="O725" s="4">
        <f>((M725/60)/60/24)+DATE(1970,1,1)</f>
        <v>42452.208333333328</v>
      </c>
      <c r="P725" t="b">
        <v>0</v>
      </c>
      <c r="Q725" t="b">
        <v>0</v>
      </c>
      <c r="R725" t="s">
        <v>32</v>
      </c>
      <c r="S725" t="str">
        <f>LEFT(R725,FIND("/",R725)-1)</f>
        <v>theater</v>
      </c>
      <c r="T725" t="str">
        <f>RIGHT(R725,LEN(R725)-FIND("/",R725))</f>
        <v>plays</v>
      </c>
      <c r="U725" t="s">
        <v>2043</v>
      </c>
      <c r="V725" t="s">
        <v>2061</v>
      </c>
    </row>
    <row r="726" spans="1:22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>ROUND(E726/D726*100,0)</f>
        <v>134</v>
      </c>
      <c r="G726" s="13" t="s">
        <v>19</v>
      </c>
      <c r="H726">
        <v>121</v>
      </c>
      <c r="I726">
        <f>IF(H726=0,0,ROUND(E726/H726,2))</f>
        <v>93.07</v>
      </c>
      <c r="J726" t="s">
        <v>39</v>
      </c>
      <c r="K726" t="s">
        <v>40</v>
      </c>
      <c r="L726">
        <v>1413954000</v>
      </c>
      <c r="M726">
        <v>1414126800</v>
      </c>
      <c r="N726" s="4">
        <f>((L726/60)/60/24)+DATE(1970,1,1)</f>
        <v>41934.208333333336</v>
      </c>
      <c r="O726" s="4">
        <f>((M726/60)/60/24)+DATE(1970,1,1)</f>
        <v>41936.208333333336</v>
      </c>
      <c r="P726" t="b">
        <v>0</v>
      </c>
      <c r="Q726" t="b">
        <v>1</v>
      </c>
      <c r="R726" t="s">
        <v>32</v>
      </c>
      <c r="S726" t="str">
        <f>LEFT(R726,FIND("/",R726)-1)</f>
        <v>theater</v>
      </c>
      <c r="T726" t="str">
        <f>RIGHT(R726,LEN(R726)-FIND("/",R726))</f>
        <v>plays</v>
      </c>
      <c r="U726" t="s">
        <v>2043</v>
      </c>
      <c r="V726" t="s">
        <v>2061</v>
      </c>
    </row>
    <row r="727" spans="1:22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>ROUND(E727/D727*100,0)</f>
        <v>50</v>
      </c>
      <c r="G727" s="10" t="s">
        <v>13</v>
      </c>
      <c r="H727">
        <v>1596</v>
      </c>
      <c r="I727">
        <f>IF(H727=0,0,ROUND(E727/H727,2))</f>
        <v>61.01</v>
      </c>
      <c r="J727" t="s">
        <v>20</v>
      </c>
      <c r="K727" t="s">
        <v>21</v>
      </c>
      <c r="L727">
        <v>1416031200</v>
      </c>
      <c r="M727">
        <v>1416204000</v>
      </c>
      <c r="N727" s="4">
        <f>((L727/60)/60/24)+DATE(1970,1,1)</f>
        <v>41958.25</v>
      </c>
      <c r="O727" s="4">
        <f>((M727/60)/60/24)+DATE(1970,1,1)</f>
        <v>41960.25</v>
      </c>
      <c r="P727" t="b">
        <v>0</v>
      </c>
      <c r="Q727" t="b">
        <v>0</v>
      </c>
      <c r="R727" t="s">
        <v>291</v>
      </c>
      <c r="S727" t="str">
        <f>LEFT(R727,FIND("/",R727)-1)</f>
        <v>games</v>
      </c>
      <c r="T727" t="str">
        <f>RIGHT(R727,LEN(R727)-FIND("/",R727))</f>
        <v>mobile games</v>
      </c>
      <c r="U727" t="s">
        <v>2037</v>
      </c>
      <c r="V727" t="s">
        <v>2058</v>
      </c>
    </row>
    <row r="728" spans="1:22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>ROUND(E728/D728*100,0)</f>
        <v>89</v>
      </c>
      <c r="G728" s="9" t="s">
        <v>73</v>
      </c>
      <c r="H728">
        <v>524</v>
      </c>
      <c r="I728">
        <f>IF(H728=0,0,ROUND(E728/H728,2))</f>
        <v>92.04</v>
      </c>
      <c r="J728" t="s">
        <v>20</v>
      </c>
      <c r="K728" t="s">
        <v>21</v>
      </c>
      <c r="L728">
        <v>1287982800</v>
      </c>
      <c r="M728">
        <v>1288501200</v>
      </c>
      <c r="N728" s="4">
        <f>((L728/60)/60/24)+DATE(1970,1,1)</f>
        <v>40476.208333333336</v>
      </c>
      <c r="O728" s="4">
        <f>((M728/60)/60/24)+DATE(1970,1,1)</f>
        <v>40482.208333333336</v>
      </c>
      <c r="P728" t="b">
        <v>0</v>
      </c>
      <c r="Q728" t="b">
        <v>1</v>
      </c>
      <c r="R728" t="s">
        <v>32</v>
      </c>
      <c r="S728" t="str">
        <f>LEFT(R728,FIND("/",R728)-1)</f>
        <v>theater</v>
      </c>
      <c r="T728" t="str">
        <f>RIGHT(R728,LEN(R728)-FIND("/",R728))</f>
        <v>plays</v>
      </c>
      <c r="U728" t="s">
        <v>2043</v>
      </c>
      <c r="V728" t="s">
        <v>2061</v>
      </c>
    </row>
    <row r="729" spans="1:22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>ROUND(E729/D729*100,0)</f>
        <v>165</v>
      </c>
      <c r="G729" s="13" t="s">
        <v>19</v>
      </c>
      <c r="H729">
        <v>181</v>
      </c>
      <c r="I729">
        <f>IF(H729=0,0,ROUND(E729/H729,2))</f>
        <v>81.13</v>
      </c>
      <c r="J729" t="s">
        <v>20</v>
      </c>
      <c r="K729" t="s">
        <v>21</v>
      </c>
      <c r="L729">
        <v>1547964000</v>
      </c>
      <c r="M729">
        <v>1552971600</v>
      </c>
      <c r="N729" s="4">
        <f>((L729/60)/60/24)+DATE(1970,1,1)</f>
        <v>43485.25</v>
      </c>
      <c r="O729" s="4">
        <f>((M729/60)/60/24)+DATE(1970,1,1)</f>
        <v>43543.208333333328</v>
      </c>
      <c r="P729" t="b">
        <v>0</v>
      </c>
      <c r="Q729" t="b">
        <v>0</v>
      </c>
      <c r="R729" t="s">
        <v>27</v>
      </c>
      <c r="S729" t="str">
        <f>LEFT(R729,FIND("/",R729)-1)</f>
        <v>technology</v>
      </c>
      <c r="T729" t="str">
        <f>RIGHT(R729,LEN(R729)-FIND("/",R729))</f>
        <v>web</v>
      </c>
      <c r="U729" t="s">
        <v>2042</v>
      </c>
      <c r="V729" t="s">
        <v>2070</v>
      </c>
    </row>
    <row r="730" spans="1:22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>ROUND(E730/D730*100,0)</f>
        <v>18</v>
      </c>
      <c r="G730" s="10" t="s">
        <v>13</v>
      </c>
      <c r="H730">
        <v>10</v>
      </c>
      <c r="I730">
        <f>IF(H730=0,0,ROUND(E730/H730,2))</f>
        <v>73.5</v>
      </c>
      <c r="J730" t="s">
        <v>20</v>
      </c>
      <c r="K730" t="s">
        <v>21</v>
      </c>
      <c r="L730">
        <v>1464152400</v>
      </c>
      <c r="M730">
        <v>1465102800</v>
      </c>
      <c r="N730" s="4">
        <f>((L730/60)/60/24)+DATE(1970,1,1)</f>
        <v>42515.208333333328</v>
      </c>
      <c r="O730" s="4">
        <f>((M730/60)/60/24)+DATE(1970,1,1)</f>
        <v>42526.208333333328</v>
      </c>
      <c r="P730" t="b">
        <v>0</v>
      </c>
      <c r="Q730" t="b">
        <v>0</v>
      </c>
      <c r="R730" t="s">
        <v>32</v>
      </c>
      <c r="S730" t="str">
        <f>LEFT(R730,FIND("/",R730)-1)</f>
        <v>theater</v>
      </c>
      <c r="T730" t="str">
        <f>RIGHT(R730,LEN(R730)-FIND("/",R730))</f>
        <v>plays</v>
      </c>
      <c r="U730" t="s">
        <v>2043</v>
      </c>
      <c r="V730" t="s">
        <v>2061</v>
      </c>
    </row>
    <row r="731" spans="1:22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>ROUND(E731/D731*100,0)</f>
        <v>186</v>
      </c>
      <c r="G731" s="13" t="s">
        <v>19</v>
      </c>
      <c r="H731">
        <v>122</v>
      </c>
      <c r="I731">
        <f>IF(H731=0,0,ROUND(E731/H731,2))</f>
        <v>85.22</v>
      </c>
      <c r="J731" t="s">
        <v>20</v>
      </c>
      <c r="K731" t="s">
        <v>21</v>
      </c>
      <c r="L731">
        <v>1359957600</v>
      </c>
      <c r="M731">
        <v>1360130400</v>
      </c>
      <c r="N731" s="4">
        <f>((L731/60)/60/24)+DATE(1970,1,1)</f>
        <v>41309.25</v>
      </c>
      <c r="O731" s="4">
        <f>((M731/60)/60/24)+DATE(1970,1,1)</f>
        <v>41311.25</v>
      </c>
      <c r="P731" t="b">
        <v>0</v>
      </c>
      <c r="Q731" t="b">
        <v>0</v>
      </c>
      <c r="R731" t="s">
        <v>52</v>
      </c>
      <c r="S731" t="str">
        <f>LEFT(R731,FIND("/",R731)-1)</f>
        <v>film &amp; video</v>
      </c>
      <c r="T731" t="str">
        <f>RIGHT(R731,LEN(R731)-FIND("/",R731))</f>
        <v>drama</v>
      </c>
      <c r="U731" t="s">
        <v>2035</v>
      </c>
      <c r="V731" t="s">
        <v>2051</v>
      </c>
    </row>
    <row r="732" spans="1:22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>ROUND(E732/D732*100,0)</f>
        <v>413</v>
      </c>
      <c r="G732" s="13" t="s">
        <v>19</v>
      </c>
      <c r="H732">
        <v>1071</v>
      </c>
      <c r="I732">
        <f>IF(H732=0,0,ROUND(E732/H732,2))</f>
        <v>110.97</v>
      </c>
      <c r="J732" t="s">
        <v>14</v>
      </c>
      <c r="K732" t="s">
        <v>15</v>
      </c>
      <c r="L732">
        <v>1432357200</v>
      </c>
      <c r="M732">
        <v>1432875600</v>
      </c>
      <c r="N732" s="4">
        <f>((L732/60)/60/24)+DATE(1970,1,1)</f>
        <v>42147.208333333328</v>
      </c>
      <c r="O732" s="4">
        <f>((M732/60)/60/24)+DATE(1970,1,1)</f>
        <v>42153.208333333328</v>
      </c>
      <c r="P732" t="b">
        <v>0</v>
      </c>
      <c r="Q732" t="b">
        <v>0</v>
      </c>
      <c r="R732" t="s">
        <v>64</v>
      </c>
      <c r="S732" t="str">
        <f>LEFT(R732,FIND("/",R732)-1)</f>
        <v>technology</v>
      </c>
      <c r="T732" t="str">
        <f>RIGHT(R732,LEN(R732)-FIND("/",R732))</f>
        <v>wearables</v>
      </c>
      <c r="U732" t="s">
        <v>2042</v>
      </c>
      <c r="V732" t="s">
        <v>2069</v>
      </c>
    </row>
    <row r="733" spans="1:22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>ROUND(E733/D733*100,0)</f>
        <v>90</v>
      </c>
      <c r="G733" s="9" t="s">
        <v>73</v>
      </c>
      <c r="H733">
        <v>219</v>
      </c>
      <c r="I733">
        <f>IF(H733=0,0,ROUND(E733/H733,2))</f>
        <v>32.97</v>
      </c>
      <c r="J733" t="s">
        <v>20</v>
      </c>
      <c r="K733" t="s">
        <v>21</v>
      </c>
      <c r="L733">
        <v>1500786000</v>
      </c>
      <c r="M733">
        <v>1500872400</v>
      </c>
      <c r="N733" s="4">
        <f>((L733/60)/60/24)+DATE(1970,1,1)</f>
        <v>42939.208333333328</v>
      </c>
      <c r="O733" s="4">
        <f>((M733/60)/60/24)+DATE(1970,1,1)</f>
        <v>42940.208333333328</v>
      </c>
      <c r="P733" t="b">
        <v>0</v>
      </c>
      <c r="Q733" t="b">
        <v>0</v>
      </c>
      <c r="R733" t="s">
        <v>27</v>
      </c>
      <c r="S733" t="str">
        <f>LEFT(R733,FIND("/",R733)-1)</f>
        <v>technology</v>
      </c>
      <c r="T733" t="str">
        <f>RIGHT(R733,LEN(R733)-FIND("/",R733))</f>
        <v>web</v>
      </c>
      <c r="U733" t="s">
        <v>2042</v>
      </c>
      <c r="V733" t="s">
        <v>2070</v>
      </c>
    </row>
    <row r="734" spans="1:22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>ROUND(E734/D734*100,0)</f>
        <v>92</v>
      </c>
      <c r="G734" s="10" t="s">
        <v>13</v>
      </c>
      <c r="H734">
        <v>1121</v>
      </c>
      <c r="I734">
        <f>IF(H734=0,0,ROUND(E734/H734,2))</f>
        <v>96.01</v>
      </c>
      <c r="J734" t="s">
        <v>20</v>
      </c>
      <c r="K734" t="s">
        <v>21</v>
      </c>
      <c r="L734">
        <v>1490158800</v>
      </c>
      <c r="M734">
        <v>1492146000</v>
      </c>
      <c r="N734" s="4">
        <f>((L734/60)/60/24)+DATE(1970,1,1)</f>
        <v>42816.208333333328</v>
      </c>
      <c r="O734" s="4">
        <f>((M734/60)/60/24)+DATE(1970,1,1)</f>
        <v>42839.208333333328</v>
      </c>
      <c r="P734" t="b">
        <v>0</v>
      </c>
      <c r="Q734" t="b">
        <v>1</v>
      </c>
      <c r="R734" t="s">
        <v>22</v>
      </c>
      <c r="S734" t="str">
        <f>LEFT(R734,FIND("/",R734)-1)</f>
        <v>music</v>
      </c>
      <c r="T734" t="str">
        <f>RIGHT(R734,LEN(R734)-FIND("/",R734))</f>
        <v>rock</v>
      </c>
      <c r="U734" t="s">
        <v>2039</v>
      </c>
      <c r="V734" t="s">
        <v>2063</v>
      </c>
    </row>
    <row r="735" spans="1:22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>ROUND(E735/D735*100,0)</f>
        <v>527</v>
      </c>
      <c r="G735" s="13" t="s">
        <v>19</v>
      </c>
      <c r="H735">
        <v>980</v>
      </c>
      <c r="I735">
        <f>IF(H735=0,0,ROUND(E735/H735,2))</f>
        <v>84.97</v>
      </c>
      <c r="J735" t="s">
        <v>20</v>
      </c>
      <c r="K735" t="s">
        <v>21</v>
      </c>
      <c r="L735">
        <v>1406178000</v>
      </c>
      <c r="M735">
        <v>1407301200</v>
      </c>
      <c r="N735" s="4">
        <f>((L735/60)/60/24)+DATE(1970,1,1)</f>
        <v>41844.208333333336</v>
      </c>
      <c r="O735" s="4">
        <f>((M735/60)/60/24)+DATE(1970,1,1)</f>
        <v>41857.208333333336</v>
      </c>
      <c r="P735" t="b">
        <v>0</v>
      </c>
      <c r="Q735" t="b">
        <v>0</v>
      </c>
      <c r="R735" t="s">
        <v>147</v>
      </c>
      <c r="S735" t="str">
        <f>LEFT(R735,FIND("/",R735)-1)</f>
        <v>music</v>
      </c>
      <c r="T735" t="str">
        <f>RIGHT(R735,LEN(R735)-FIND("/",R735))</f>
        <v>metal</v>
      </c>
      <c r="U735" t="s">
        <v>2039</v>
      </c>
      <c r="V735" t="s">
        <v>2057</v>
      </c>
    </row>
    <row r="736" spans="1:22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>ROUND(E736/D736*100,0)</f>
        <v>319</v>
      </c>
      <c r="G736" s="13" t="s">
        <v>19</v>
      </c>
      <c r="H736">
        <v>536</v>
      </c>
      <c r="I736">
        <f>IF(H736=0,0,ROUND(E736/H736,2))</f>
        <v>25.01</v>
      </c>
      <c r="J736" t="s">
        <v>20</v>
      </c>
      <c r="K736" t="s">
        <v>21</v>
      </c>
      <c r="L736">
        <v>1485583200</v>
      </c>
      <c r="M736">
        <v>1486620000</v>
      </c>
      <c r="N736" s="4">
        <f>((L736/60)/60/24)+DATE(1970,1,1)</f>
        <v>42763.25</v>
      </c>
      <c r="O736" s="4">
        <f>((M736/60)/60/24)+DATE(1970,1,1)</f>
        <v>42775.25</v>
      </c>
      <c r="P736" t="b">
        <v>0</v>
      </c>
      <c r="Q736" t="b">
        <v>1</v>
      </c>
      <c r="R736" t="s">
        <v>32</v>
      </c>
      <c r="S736" t="str">
        <f>LEFT(R736,FIND("/",R736)-1)</f>
        <v>theater</v>
      </c>
      <c r="T736" t="str">
        <f>RIGHT(R736,LEN(R736)-FIND("/",R736))</f>
        <v>plays</v>
      </c>
      <c r="U736" t="s">
        <v>2043</v>
      </c>
      <c r="V736" t="s">
        <v>2061</v>
      </c>
    </row>
    <row r="737" spans="1:22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>ROUND(E737/D737*100,0)</f>
        <v>354</v>
      </c>
      <c r="G737" s="13" t="s">
        <v>19</v>
      </c>
      <c r="H737">
        <v>1991</v>
      </c>
      <c r="I737">
        <f>IF(H737=0,0,ROUND(E737/H737,2))</f>
        <v>66</v>
      </c>
      <c r="J737" t="s">
        <v>20</v>
      </c>
      <c r="K737" t="s">
        <v>21</v>
      </c>
      <c r="L737">
        <v>1459314000</v>
      </c>
      <c r="M737">
        <v>1459918800</v>
      </c>
      <c r="N737" s="4">
        <f>((L737/60)/60/24)+DATE(1970,1,1)</f>
        <v>42459.208333333328</v>
      </c>
      <c r="O737" s="4">
        <f>((M737/60)/60/24)+DATE(1970,1,1)</f>
        <v>42466.208333333328</v>
      </c>
      <c r="P737" t="b">
        <v>0</v>
      </c>
      <c r="Q737" t="b">
        <v>0</v>
      </c>
      <c r="R737" t="s">
        <v>121</v>
      </c>
      <c r="S737" t="str">
        <f>LEFT(R737,FIND("/",R737)-1)</f>
        <v>photography</v>
      </c>
      <c r="T737" t="str">
        <f>RIGHT(R737,LEN(R737)-FIND("/",R737))</f>
        <v>photography books</v>
      </c>
      <c r="U737" t="s">
        <v>2040</v>
      </c>
      <c r="V737" t="s">
        <v>2060</v>
      </c>
    </row>
    <row r="738" spans="1:22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>ROUND(E738/D738*100,0)</f>
        <v>33</v>
      </c>
      <c r="G738" s="9" t="s">
        <v>73</v>
      </c>
      <c r="H738">
        <v>29</v>
      </c>
      <c r="I738">
        <f>IF(H738=0,0,ROUND(E738/H738,2))</f>
        <v>87.34</v>
      </c>
      <c r="J738" t="s">
        <v>20</v>
      </c>
      <c r="K738" t="s">
        <v>21</v>
      </c>
      <c r="L738">
        <v>1424412000</v>
      </c>
      <c r="M738">
        <v>1424757600</v>
      </c>
      <c r="N738" s="4">
        <f>((L738/60)/60/24)+DATE(1970,1,1)</f>
        <v>42055.25</v>
      </c>
      <c r="O738" s="4">
        <f>((M738/60)/60/24)+DATE(1970,1,1)</f>
        <v>42059.25</v>
      </c>
      <c r="P738" t="b">
        <v>0</v>
      </c>
      <c r="Q738" t="b">
        <v>0</v>
      </c>
      <c r="R738" t="s">
        <v>67</v>
      </c>
      <c r="S738" t="str">
        <f>LEFT(R738,FIND("/",R738)-1)</f>
        <v>publishing</v>
      </c>
      <c r="T738" t="str">
        <f>RIGHT(R738,LEN(R738)-FIND("/",R738))</f>
        <v>nonfiction</v>
      </c>
      <c r="U738" t="s">
        <v>2041</v>
      </c>
      <c r="V738" t="s">
        <v>2059</v>
      </c>
    </row>
    <row r="739" spans="1:22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>ROUND(E739/D739*100,0)</f>
        <v>136</v>
      </c>
      <c r="G739" s="13" t="s">
        <v>19</v>
      </c>
      <c r="H739">
        <v>180</v>
      </c>
      <c r="I739">
        <f>IF(H739=0,0,ROUND(E739/H739,2))</f>
        <v>27.93</v>
      </c>
      <c r="J739" t="s">
        <v>20</v>
      </c>
      <c r="K739" t="s">
        <v>21</v>
      </c>
      <c r="L739">
        <v>1478844000</v>
      </c>
      <c r="M739">
        <v>1479880800</v>
      </c>
      <c r="N739" s="4">
        <f>((L739/60)/60/24)+DATE(1970,1,1)</f>
        <v>42685.25</v>
      </c>
      <c r="O739" s="4">
        <f>((M739/60)/60/24)+DATE(1970,1,1)</f>
        <v>42697.25</v>
      </c>
      <c r="P739" t="b">
        <v>0</v>
      </c>
      <c r="Q739" t="b">
        <v>0</v>
      </c>
      <c r="R739" t="s">
        <v>59</v>
      </c>
      <c r="S739" t="str">
        <f>LEFT(R739,FIND("/",R739)-1)</f>
        <v>music</v>
      </c>
      <c r="T739" t="str">
        <f>RIGHT(R739,LEN(R739)-FIND("/",R739))</f>
        <v>indie rock</v>
      </c>
      <c r="U739" t="s">
        <v>2039</v>
      </c>
      <c r="V739" t="s">
        <v>2055</v>
      </c>
    </row>
    <row r="740" spans="1:22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>ROUND(E740/D740*100,0)</f>
        <v>2</v>
      </c>
      <c r="G740" s="10" t="s">
        <v>13</v>
      </c>
      <c r="H740">
        <v>15</v>
      </c>
      <c r="I740">
        <f>IF(H740=0,0,ROUND(E740/H740,2))</f>
        <v>103.8</v>
      </c>
      <c r="J740" t="s">
        <v>20</v>
      </c>
      <c r="K740" t="s">
        <v>21</v>
      </c>
      <c r="L740">
        <v>1416117600</v>
      </c>
      <c r="M740">
        <v>1418018400</v>
      </c>
      <c r="N740" s="4">
        <f>((L740/60)/60/24)+DATE(1970,1,1)</f>
        <v>41959.25</v>
      </c>
      <c r="O740" s="4">
        <f>((M740/60)/60/24)+DATE(1970,1,1)</f>
        <v>41981.25</v>
      </c>
      <c r="P740" t="b">
        <v>0</v>
      </c>
      <c r="Q740" t="b">
        <v>1</v>
      </c>
      <c r="R740" t="s">
        <v>32</v>
      </c>
      <c r="S740" t="str">
        <f>LEFT(R740,FIND("/",R740)-1)</f>
        <v>theater</v>
      </c>
      <c r="T740" t="str">
        <f>RIGHT(R740,LEN(R740)-FIND("/",R740))</f>
        <v>plays</v>
      </c>
      <c r="U740" t="s">
        <v>2043</v>
      </c>
      <c r="V740" t="s">
        <v>2061</v>
      </c>
    </row>
    <row r="741" spans="1:22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>ROUND(E741/D741*100,0)</f>
        <v>61</v>
      </c>
      <c r="G741" s="10" t="s">
        <v>13</v>
      </c>
      <c r="H741">
        <v>191</v>
      </c>
      <c r="I741">
        <f>IF(H741=0,0,ROUND(E741/H741,2))</f>
        <v>31.94</v>
      </c>
      <c r="J741" t="s">
        <v>20</v>
      </c>
      <c r="K741" t="s">
        <v>21</v>
      </c>
      <c r="L741">
        <v>1340946000</v>
      </c>
      <c r="M741">
        <v>1341032400</v>
      </c>
      <c r="N741" s="4">
        <f>((L741/60)/60/24)+DATE(1970,1,1)</f>
        <v>41089.208333333336</v>
      </c>
      <c r="O741" s="4">
        <f>((M741/60)/60/24)+DATE(1970,1,1)</f>
        <v>41090.208333333336</v>
      </c>
      <c r="P741" t="b">
        <v>0</v>
      </c>
      <c r="Q741" t="b">
        <v>0</v>
      </c>
      <c r="R741" t="s">
        <v>59</v>
      </c>
      <c r="S741" t="str">
        <f>LEFT(R741,FIND("/",R741)-1)</f>
        <v>music</v>
      </c>
      <c r="T741" t="str">
        <f>RIGHT(R741,LEN(R741)-FIND("/",R741))</f>
        <v>indie rock</v>
      </c>
      <c r="U741" t="s">
        <v>2039</v>
      </c>
      <c r="V741" t="s">
        <v>2055</v>
      </c>
    </row>
    <row r="742" spans="1:22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>ROUND(E742/D742*100,0)</f>
        <v>30</v>
      </c>
      <c r="G742" s="10" t="s">
        <v>13</v>
      </c>
      <c r="H742">
        <v>16</v>
      </c>
      <c r="I742">
        <f>IF(H742=0,0,ROUND(E742/H742,2))</f>
        <v>99.5</v>
      </c>
      <c r="J742" t="s">
        <v>20</v>
      </c>
      <c r="K742" t="s">
        <v>21</v>
      </c>
      <c r="L742">
        <v>1486101600</v>
      </c>
      <c r="M742">
        <v>1486360800</v>
      </c>
      <c r="N742" s="4">
        <f>((L742/60)/60/24)+DATE(1970,1,1)</f>
        <v>42769.25</v>
      </c>
      <c r="O742" s="4">
        <f>((M742/60)/60/24)+DATE(1970,1,1)</f>
        <v>42772.25</v>
      </c>
      <c r="P742" t="b">
        <v>0</v>
      </c>
      <c r="Q742" t="b">
        <v>0</v>
      </c>
      <c r="R742" t="s">
        <v>32</v>
      </c>
      <c r="S742" t="str">
        <f>LEFT(R742,FIND("/",R742)-1)</f>
        <v>theater</v>
      </c>
      <c r="T742" t="str">
        <f>RIGHT(R742,LEN(R742)-FIND("/",R742))</f>
        <v>plays</v>
      </c>
      <c r="U742" t="s">
        <v>2043</v>
      </c>
      <c r="V742" t="s">
        <v>2061</v>
      </c>
    </row>
    <row r="743" spans="1:22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>ROUND(E743/D743*100,0)</f>
        <v>1179</v>
      </c>
      <c r="G743" s="13" t="s">
        <v>19</v>
      </c>
      <c r="H743">
        <v>130</v>
      </c>
      <c r="I743">
        <f>IF(H743=0,0,ROUND(E743/H743,2))</f>
        <v>108.85</v>
      </c>
      <c r="J743" t="s">
        <v>20</v>
      </c>
      <c r="K743" t="s">
        <v>21</v>
      </c>
      <c r="L743">
        <v>1274590800</v>
      </c>
      <c r="M743">
        <v>1274677200</v>
      </c>
      <c r="N743" s="4">
        <f>((L743/60)/60/24)+DATE(1970,1,1)</f>
        <v>40321.208333333336</v>
      </c>
      <c r="O743" s="4">
        <f>((M743/60)/60/24)+DATE(1970,1,1)</f>
        <v>40322.208333333336</v>
      </c>
      <c r="P743" t="b">
        <v>0</v>
      </c>
      <c r="Q743" t="b">
        <v>0</v>
      </c>
      <c r="R743" t="s">
        <v>32</v>
      </c>
      <c r="S743" t="str">
        <f>LEFT(R743,FIND("/",R743)-1)</f>
        <v>theater</v>
      </c>
      <c r="T743" t="str">
        <f>RIGHT(R743,LEN(R743)-FIND("/",R743))</f>
        <v>plays</v>
      </c>
      <c r="U743" t="s">
        <v>2043</v>
      </c>
      <c r="V743" t="s">
        <v>2061</v>
      </c>
    </row>
    <row r="744" spans="1:22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>ROUND(E744/D744*100,0)</f>
        <v>1126</v>
      </c>
      <c r="G744" s="13" t="s">
        <v>19</v>
      </c>
      <c r="H744">
        <v>122</v>
      </c>
      <c r="I744">
        <f>IF(H744=0,0,ROUND(E744/H744,2))</f>
        <v>110.76</v>
      </c>
      <c r="J744" t="s">
        <v>20</v>
      </c>
      <c r="K744" t="s">
        <v>21</v>
      </c>
      <c r="L744">
        <v>1263880800</v>
      </c>
      <c r="M744">
        <v>1267509600</v>
      </c>
      <c r="N744" s="4">
        <f>((L744/60)/60/24)+DATE(1970,1,1)</f>
        <v>40197.25</v>
      </c>
      <c r="O744" s="4">
        <f>((M744/60)/60/24)+DATE(1970,1,1)</f>
        <v>40239.25</v>
      </c>
      <c r="P744" t="b">
        <v>0</v>
      </c>
      <c r="Q744" t="b">
        <v>0</v>
      </c>
      <c r="R744" t="s">
        <v>49</v>
      </c>
      <c r="S744" t="str">
        <f>LEFT(R744,FIND("/",R744)-1)</f>
        <v>music</v>
      </c>
      <c r="T744" t="str">
        <f>RIGHT(R744,LEN(R744)-FIND("/",R744))</f>
        <v>electric music</v>
      </c>
      <c r="U744" t="s">
        <v>2039</v>
      </c>
      <c r="V744" t="s">
        <v>2052</v>
      </c>
    </row>
    <row r="745" spans="1:22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>ROUND(E745/D745*100,0)</f>
        <v>13</v>
      </c>
      <c r="G745" s="10" t="s">
        <v>13</v>
      </c>
      <c r="H745">
        <v>17</v>
      </c>
      <c r="I745">
        <f>IF(H745=0,0,ROUND(E745/H745,2))</f>
        <v>29.65</v>
      </c>
      <c r="J745" t="s">
        <v>20</v>
      </c>
      <c r="K745" t="s">
        <v>21</v>
      </c>
      <c r="L745">
        <v>1445403600</v>
      </c>
      <c r="M745">
        <v>1445922000</v>
      </c>
      <c r="N745" s="4">
        <f>((L745/60)/60/24)+DATE(1970,1,1)</f>
        <v>42298.208333333328</v>
      </c>
      <c r="O745" s="4">
        <f>((M745/60)/60/24)+DATE(1970,1,1)</f>
        <v>42304.208333333328</v>
      </c>
      <c r="P745" t="b">
        <v>0</v>
      </c>
      <c r="Q745" t="b">
        <v>1</v>
      </c>
      <c r="R745" t="s">
        <v>32</v>
      </c>
      <c r="S745" t="str">
        <f>LEFT(R745,FIND("/",R745)-1)</f>
        <v>theater</v>
      </c>
      <c r="T745" t="str">
        <f>RIGHT(R745,LEN(R745)-FIND("/",R745))</f>
        <v>plays</v>
      </c>
      <c r="U745" t="s">
        <v>2043</v>
      </c>
      <c r="V745" t="s">
        <v>2061</v>
      </c>
    </row>
    <row r="746" spans="1:22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>ROUND(E746/D746*100,0)</f>
        <v>712</v>
      </c>
      <c r="G746" s="13" t="s">
        <v>19</v>
      </c>
      <c r="H746">
        <v>140</v>
      </c>
      <c r="I746">
        <f>IF(H746=0,0,ROUND(E746/H746,2))</f>
        <v>101.71</v>
      </c>
      <c r="J746" t="s">
        <v>20</v>
      </c>
      <c r="K746" t="s">
        <v>21</v>
      </c>
      <c r="L746">
        <v>1533877200</v>
      </c>
      <c r="M746">
        <v>1534050000</v>
      </c>
      <c r="N746" s="4">
        <f>((L746/60)/60/24)+DATE(1970,1,1)</f>
        <v>43322.208333333328</v>
      </c>
      <c r="O746" s="4">
        <f>((M746/60)/60/24)+DATE(1970,1,1)</f>
        <v>43324.208333333328</v>
      </c>
      <c r="P746" t="b">
        <v>0</v>
      </c>
      <c r="Q746" t="b">
        <v>1</v>
      </c>
      <c r="R746" t="s">
        <v>32</v>
      </c>
      <c r="S746" t="str">
        <f>LEFT(R746,FIND("/",R746)-1)</f>
        <v>theater</v>
      </c>
      <c r="T746" t="str">
        <f>RIGHT(R746,LEN(R746)-FIND("/",R746))</f>
        <v>plays</v>
      </c>
      <c r="U746" t="s">
        <v>2043</v>
      </c>
      <c r="V746" t="s">
        <v>2061</v>
      </c>
    </row>
    <row r="747" spans="1:22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>ROUND(E747/D747*100,0)</f>
        <v>30</v>
      </c>
      <c r="G747" s="10" t="s">
        <v>13</v>
      </c>
      <c r="H747">
        <v>34</v>
      </c>
      <c r="I747">
        <f>IF(H747=0,0,ROUND(E747/H747,2))</f>
        <v>61.5</v>
      </c>
      <c r="J747" t="s">
        <v>20</v>
      </c>
      <c r="K747" t="s">
        <v>21</v>
      </c>
      <c r="L747">
        <v>1275195600</v>
      </c>
      <c r="M747">
        <v>1277528400</v>
      </c>
      <c r="N747" s="4">
        <f>((L747/60)/60/24)+DATE(1970,1,1)</f>
        <v>40328.208333333336</v>
      </c>
      <c r="O747" s="4">
        <f>((M747/60)/60/24)+DATE(1970,1,1)</f>
        <v>40355.208333333336</v>
      </c>
      <c r="P747" t="b">
        <v>0</v>
      </c>
      <c r="Q747" t="b">
        <v>0</v>
      </c>
      <c r="R747" t="s">
        <v>64</v>
      </c>
      <c r="S747" t="str">
        <f>LEFT(R747,FIND("/",R747)-1)</f>
        <v>technology</v>
      </c>
      <c r="T747" t="str">
        <f>RIGHT(R747,LEN(R747)-FIND("/",R747))</f>
        <v>wearables</v>
      </c>
      <c r="U747" t="s">
        <v>2042</v>
      </c>
      <c r="V747" t="s">
        <v>2069</v>
      </c>
    </row>
    <row r="748" spans="1:22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>ROUND(E748/D748*100,0)</f>
        <v>213</v>
      </c>
      <c r="G748" s="13" t="s">
        <v>19</v>
      </c>
      <c r="H748">
        <v>3388</v>
      </c>
      <c r="I748">
        <f>IF(H748=0,0,ROUND(E748/H748,2))</f>
        <v>35</v>
      </c>
      <c r="J748" t="s">
        <v>20</v>
      </c>
      <c r="K748" t="s">
        <v>21</v>
      </c>
      <c r="L748">
        <v>1318136400</v>
      </c>
      <c r="M748">
        <v>1318568400</v>
      </c>
      <c r="N748" s="4">
        <f>((L748/60)/60/24)+DATE(1970,1,1)</f>
        <v>40825.208333333336</v>
      </c>
      <c r="O748" s="4">
        <f>((M748/60)/60/24)+DATE(1970,1,1)</f>
        <v>40830.208333333336</v>
      </c>
      <c r="P748" t="b">
        <v>0</v>
      </c>
      <c r="Q748" t="b">
        <v>0</v>
      </c>
      <c r="R748" t="s">
        <v>27</v>
      </c>
      <c r="S748" t="str">
        <f>LEFT(R748,FIND("/",R748)-1)</f>
        <v>technology</v>
      </c>
      <c r="T748" t="str">
        <f>RIGHT(R748,LEN(R748)-FIND("/",R748))</f>
        <v>web</v>
      </c>
      <c r="U748" t="s">
        <v>2042</v>
      </c>
      <c r="V748" t="s">
        <v>2070</v>
      </c>
    </row>
    <row r="749" spans="1:22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>ROUND(E749/D749*100,0)</f>
        <v>229</v>
      </c>
      <c r="G749" s="13" t="s">
        <v>19</v>
      </c>
      <c r="H749">
        <v>280</v>
      </c>
      <c r="I749">
        <f>IF(H749=0,0,ROUND(E749/H749,2))</f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4">
        <f>((L749/60)/60/24)+DATE(1970,1,1)</f>
        <v>40423.208333333336</v>
      </c>
      <c r="O749" s="4">
        <f>((M749/60)/60/24)+DATE(1970,1,1)</f>
        <v>40434.208333333336</v>
      </c>
      <c r="P749" t="b">
        <v>0</v>
      </c>
      <c r="Q749" t="b">
        <v>0</v>
      </c>
      <c r="R749" t="s">
        <v>32</v>
      </c>
      <c r="S749" t="str">
        <f>LEFT(R749,FIND("/",R749)-1)</f>
        <v>theater</v>
      </c>
      <c r="T749" t="str">
        <f>RIGHT(R749,LEN(R749)-FIND("/",R749))</f>
        <v>plays</v>
      </c>
      <c r="U749" t="s">
        <v>2043</v>
      </c>
      <c r="V749" t="s">
        <v>2061</v>
      </c>
    </row>
    <row r="750" spans="1:22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>ROUND(E750/D750*100,0)</f>
        <v>35</v>
      </c>
      <c r="G750" s="9" t="s">
        <v>73</v>
      </c>
      <c r="H750">
        <v>614</v>
      </c>
      <c r="I750">
        <f>IF(H750=0,0,ROUND(E750/H750,2))</f>
        <v>110.97</v>
      </c>
      <c r="J750" t="s">
        <v>20</v>
      </c>
      <c r="K750" t="s">
        <v>21</v>
      </c>
      <c r="L750">
        <v>1267423200</v>
      </c>
      <c r="M750">
        <v>1269579600</v>
      </c>
      <c r="N750" s="4">
        <f>((L750/60)/60/24)+DATE(1970,1,1)</f>
        <v>40238.25</v>
      </c>
      <c r="O750" s="4">
        <f>((M750/60)/60/24)+DATE(1970,1,1)</f>
        <v>40263.208333333336</v>
      </c>
      <c r="P750" t="b">
        <v>0</v>
      </c>
      <c r="Q750" t="b">
        <v>1</v>
      </c>
      <c r="R750" t="s">
        <v>70</v>
      </c>
      <c r="S750" t="str">
        <f>LEFT(R750,FIND("/",R750)-1)</f>
        <v>film &amp; video</v>
      </c>
      <c r="T750" t="str">
        <f>RIGHT(R750,LEN(R750)-FIND("/",R750))</f>
        <v>animation</v>
      </c>
      <c r="U750" t="s">
        <v>2035</v>
      </c>
      <c r="V750" t="s">
        <v>2048</v>
      </c>
    </row>
    <row r="751" spans="1:22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>ROUND(E751/D751*100,0)</f>
        <v>157</v>
      </c>
      <c r="G751" s="13" t="s">
        <v>19</v>
      </c>
      <c r="H751">
        <v>366</v>
      </c>
      <c r="I751">
        <f>IF(H751=0,0,ROUND(E751/H751,2))</f>
        <v>36.96</v>
      </c>
      <c r="J751" t="s">
        <v>106</v>
      </c>
      <c r="K751" t="s">
        <v>107</v>
      </c>
      <c r="L751">
        <v>1412744400</v>
      </c>
      <c r="M751">
        <v>1413781200</v>
      </c>
      <c r="N751" s="4">
        <f>((L751/60)/60/24)+DATE(1970,1,1)</f>
        <v>41920.208333333336</v>
      </c>
      <c r="O751" s="4">
        <f>((M751/60)/60/24)+DATE(1970,1,1)</f>
        <v>41932.208333333336</v>
      </c>
      <c r="P751" t="b">
        <v>0</v>
      </c>
      <c r="Q751" t="b">
        <v>1</v>
      </c>
      <c r="R751" t="s">
        <v>64</v>
      </c>
      <c r="S751" t="str">
        <f>LEFT(R751,FIND("/",R751)-1)</f>
        <v>technology</v>
      </c>
      <c r="T751" t="str">
        <f>RIGHT(R751,LEN(R751)-FIND("/",R751))</f>
        <v>wearables</v>
      </c>
      <c r="U751" t="s">
        <v>2042</v>
      </c>
      <c r="V751" t="s">
        <v>2069</v>
      </c>
    </row>
    <row r="752" spans="1:22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>ROUND(E752/D752*100,0)</f>
        <v>1</v>
      </c>
      <c r="G752" s="10" t="s">
        <v>13</v>
      </c>
      <c r="H752">
        <v>1</v>
      </c>
      <c r="I752">
        <f>IF(H752=0,0,ROUND(E752/H752,2))</f>
        <v>1</v>
      </c>
      <c r="J752" t="s">
        <v>39</v>
      </c>
      <c r="K752" t="s">
        <v>40</v>
      </c>
      <c r="L752">
        <v>1277960400</v>
      </c>
      <c r="M752">
        <v>1280120400</v>
      </c>
      <c r="N752" s="4">
        <f>((L752/60)/60/24)+DATE(1970,1,1)</f>
        <v>40360.208333333336</v>
      </c>
      <c r="O752" s="4">
        <f>((M752/60)/60/24)+DATE(1970,1,1)</f>
        <v>40385.208333333336</v>
      </c>
      <c r="P752" t="b">
        <v>0</v>
      </c>
      <c r="Q752" t="b">
        <v>0</v>
      </c>
      <c r="R752" t="s">
        <v>49</v>
      </c>
      <c r="S752" t="str">
        <f>LEFT(R752,FIND("/",R752)-1)</f>
        <v>music</v>
      </c>
      <c r="T752" t="str">
        <f>RIGHT(R752,LEN(R752)-FIND("/",R752))</f>
        <v>electric music</v>
      </c>
      <c r="U752" t="s">
        <v>2039</v>
      </c>
      <c r="V752" t="s">
        <v>2052</v>
      </c>
    </row>
    <row r="753" spans="1:22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>ROUND(E753/D753*100,0)</f>
        <v>232</v>
      </c>
      <c r="G753" s="13" t="s">
        <v>19</v>
      </c>
      <c r="H753">
        <v>270</v>
      </c>
      <c r="I753">
        <f>IF(H753=0,0,ROUND(E753/H753,2))</f>
        <v>30.97</v>
      </c>
      <c r="J753" t="s">
        <v>20</v>
      </c>
      <c r="K753" t="s">
        <v>21</v>
      </c>
      <c r="L753">
        <v>1458190800</v>
      </c>
      <c r="M753">
        <v>1459486800</v>
      </c>
      <c r="N753" s="4">
        <f>((L753/60)/60/24)+DATE(1970,1,1)</f>
        <v>42446.208333333328</v>
      </c>
      <c r="O753" s="4">
        <f>((M753/60)/60/24)+DATE(1970,1,1)</f>
        <v>42461.208333333328</v>
      </c>
      <c r="P753" t="b">
        <v>1</v>
      </c>
      <c r="Q753" t="b">
        <v>1</v>
      </c>
      <c r="R753" t="s">
        <v>67</v>
      </c>
      <c r="S753" t="str">
        <f>LEFT(R753,FIND("/",R753)-1)</f>
        <v>publishing</v>
      </c>
      <c r="T753" t="str">
        <f>RIGHT(R753,LEN(R753)-FIND("/",R753))</f>
        <v>nonfiction</v>
      </c>
      <c r="U753" t="s">
        <v>2041</v>
      </c>
      <c r="V753" t="s">
        <v>2059</v>
      </c>
    </row>
    <row r="754" spans="1:22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>ROUND(E754/D754*100,0)</f>
        <v>92</v>
      </c>
      <c r="G754" s="9" t="s">
        <v>73</v>
      </c>
      <c r="H754">
        <v>114</v>
      </c>
      <c r="I754">
        <f>IF(H754=0,0,ROUND(E754/H754,2))</f>
        <v>47.04</v>
      </c>
      <c r="J754" t="s">
        <v>20</v>
      </c>
      <c r="K754" t="s">
        <v>21</v>
      </c>
      <c r="L754">
        <v>1280984400</v>
      </c>
      <c r="M754">
        <v>1282539600</v>
      </c>
      <c r="N754" s="4">
        <f>((L754/60)/60/24)+DATE(1970,1,1)</f>
        <v>40395.208333333336</v>
      </c>
      <c r="O754" s="4">
        <f>((M754/60)/60/24)+DATE(1970,1,1)</f>
        <v>40413.208333333336</v>
      </c>
      <c r="P754" t="b">
        <v>0</v>
      </c>
      <c r="Q754" t="b">
        <v>1</v>
      </c>
      <c r="R754" t="s">
        <v>32</v>
      </c>
      <c r="S754" t="str">
        <f>LEFT(R754,FIND("/",R754)-1)</f>
        <v>theater</v>
      </c>
      <c r="T754" t="str">
        <f>RIGHT(R754,LEN(R754)-FIND("/",R754))</f>
        <v>plays</v>
      </c>
      <c r="U754" t="s">
        <v>2043</v>
      </c>
      <c r="V754" t="s">
        <v>2061</v>
      </c>
    </row>
    <row r="755" spans="1:22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>ROUND(E755/D755*100,0)</f>
        <v>257</v>
      </c>
      <c r="G755" s="13" t="s">
        <v>19</v>
      </c>
      <c r="H755">
        <v>137</v>
      </c>
      <c r="I755">
        <f>IF(H755=0,0,ROUND(E755/H755,2))</f>
        <v>88.07</v>
      </c>
      <c r="J755" t="s">
        <v>20</v>
      </c>
      <c r="K755" t="s">
        <v>21</v>
      </c>
      <c r="L755">
        <v>1274590800</v>
      </c>
      <c r="M755">
        <v>1275886800</v>
      </c>
      <c r="N755" s="4">
        <f>((L755/60)/60/24)+DATE(1970,1,1)</f>
        <v>40321.208333333336</v>
      </c>
      <c r="O755" s="4">
        <f>((M755/60)/60/24)+DATE(1970,1,1)</f>
        <v>40336.208333333336</v>
      </c>
      <c r="P755" t="b">
        <v>0</v>
      </c>
      <c r="Q755" t="b">
        <v>0</v>
      </c>
      <c r="R755" t="s">
        <v>121</v>
      </c>
      <c r="S755" t="str">
        <f>LEFT(R755,FIND("/",R755)-1)</f>
        <v>photography</v>
      </c>
      <c r="T755" t="str">
        <f>RIGHT(R755,LEN(R755)-FIND("/",R755))</f>
        <v>photography books</v>
      </c>
      <c r="U755" t="s">
        <v>2040</v>
      </c>
      <c r="V755" t="s">
        <v>2060</v>
      </c>
    </row>
    <row r="756" spans="1:22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>ROUND(E756/D756*100,0)</f>
        <v>168</v>
      </c>
      <c r="G756" s="13" t="s">
        <v>19</v>
      </c>
      <c r="H756">
        <v>3205</v>
      </c>
      <c r="I756">
        <f>IF(H756=0,0,ROUND(E756/H756,2))</f>
        <v>37.01</v>
      </c>
      <c r="J756" t="s">
        <v>20</v>
      </c>
      <c r="K756" t="s">
        <v>21</v>
      </c>
      <c r="L756">
        <v>1351400400</v>
      </c>
      <c r="M756">
        <v>1355983200</v>
      </c>
      <c r="N756" s="4">
        <f>((L756/60)/60/24)+DATE(1970,1,1)</f>
        <v>41210.208333333336</v>
      </c>
      <c r="O756" s="4">
        <f>((M756/60)/60/24)+DATE(1970,1,1)</f>
        <v>41263.25</v>
      </c>
      <c r="P756" t="b">
        <v>0</v>
      </c>
      <c r="Q756" t="b">
        <v>0</v>
      </c>
      <c r="R756" t="s">
        <v>32</v>
      </c>
      <c r="S756" t="str">
        <f>LEFT(R756,FIND("/",R756)-1)</f>
        <v>theater</v>
      </c>
      <c r="T756" t="str">
        <f>RIGHT(R756,LEN(R756)-FIND("/",R756))</f>
        <v>plays</v>
      </c>
      <c r="U756" t="s">
        <v>2043</v>
      </c>
      <c r="V756" t="s">
        <v>2061</v>
      </c>
    </row>
    <row r="757" spans="1:22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>ROUND(E757/D757*100,0)</f>
        <v>167</v>
      </c>
      <c r="G757" s="13" t="s">
        <v>19</v>
      </c>
      <c r="H757">
        <v>288</v>
      </c>
      <c r="I757">
        <f>IF(H757=0,0,ROUND(E757/H757,2))</f>
        <v>26.03</v>
      </c>
      <c r="J757" t="s">
        <v>35</v>
      </c>
      <c r="K757" t="s">
        <v>36</v>
      </c>
      <c r="L757">
        <v>1514354400</v>
      </c>
      <c r="M757">
        <v>1515391200</v>
      </c>
      <c r="N757" s="4">
        <f>((L757/60)/60/24)+DATE(1970,1,1)</f>
        <v>43096.25</v>
      </c>
      <c r="O757" s="4">
        <f>((M757/60)/60/24)+DATE(1970,1,1)</f>
        <v>43108.25</v>
      </c>
      <c r="P757" t="b">
        <v>0</v>
      </c>
      <c r="Q757" t="b">
        <v>1</v>
      </c>
      <c r="R757" t="s">
        <v>32</v>
      </c>
      <c r="S757" t="str">
        <f>LEFT(R757,FIND("/",R757)-1)</f>
        <v>theater</v>
      </c>
      <c r="T757" t="str">
        <f>RIGHT(R757,LEN(R757)-FIND("/",R757))</f>
        <v>plays</v>
      </c>
      <c r="U757" t="s">
        <v>2043</v>
      </c>
      <c r="V757" t="s">
        <v>2061</v>
      </c>
    </row>
    <row r="758" spans="1:22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>ROUND(E758/D758*100,0)</f>
        <v>772</v>
      </c>
      <c r="G758" s="13" t="s">
        <v>19</v>
      </c>
      <c r="H758">
        <v>148</v>
      </c>
      <c r="I758">
        <f>IF(H758=0,0,ROUND(E758/H758,2))</f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s="4">
        <f>((L758/60)/60/24)+DATE(1970,1,1)</f>
        <v>42024.25</v>
      </c>
      <c r="O758" s="4">
        <f>((M758/60)/60/24)+DATE(1970,1,1)</f>
        <v>42030.25</v>
      </c>
      <c r="P758" t="b">
        <v>0</v>
      </c>
      <c r="Q758" t="b">
        <v>0</v>
      </c>
      <c r="R758" t="s">
        <v>32</v>
      </c>
      <c r="S758" t="str">
        <f>LEFT(R758,FIND("/",R758)-1)</f>
        <v>theater</v>
      </c>
      <c r="T758" t="str">
        <f>RIGHT(R758,LEN(R758)-FIND("/",R758))</f>
        <v>plays</v>
      </c>
      <c r="U758" t="s">
        <v>2043</v>
      </c>
      <c r="V758" t="s">
        <v>2061</v>
      </c>
    </row>
    <row r="759" spans="1:22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>ROUND(E759/D759*100,0)</f>
        <v>407</v>
      </c>
      <c r="G759" s="13" t="s">
        <v>19</v>
      </c>
      <c r="H759">
        <v>114</v>
      </c>
      <c r="I759">
        <f>IF(H759=0,0,ROUND(E759/H759,2))</f>
        <v>49.96</v>
      </c>
      <c r="J759" t="s">
        <v>20</v>
      </c>
      <c r="K759" t="s">
        <v>21</v>
      </c>
      <c r="L759">
        <v>1305176400</v>
      </c>
      <c r="M759">
        <v>1305522000</v>
      </c>
      <c r="N759" s="4">
        <f>((L759/60)/60/24)+DATE(1970,1,1)</f>
        <v>40675.208333333336</v>
      </c>
      <c r="O759" s="4">
        <f>((M759/60)/60/24)+DATE(1970,1,1)</f>
        <v>40679.208333333336</v>
      </c>
      <c r="P759" t="b">
        <v>0</v>
      </c>
      <c r="Q759" t="b">
        <v>0</v>
      </c>
      <c r="R759" t="s">
        <v>52</v>
      </c>
      <c r="S759" t="str">
        <f>LEFT(R759,FIND("/",R759)-1)</f>
        <v>film &amp; video</v>
      </c>
      <c r="T759" t="str">
        <f>RIGHT(R759,LEN(R759)-FIND("/",R759))</f>
        <v>drama</v>
      </c>
      <c r="U759" t="s">
        <v>2035</v>
      </c>
      <c r="V759" t="s">
        <v>2051</v>
      </c>
    </row>
    <row r="760" spans="1:22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>ROUND(E760/D760*100,0)</f>
        <v>564</v>
      </c>
      <c r="G760" s="13" t="s">
        <v>19</v>
      </c>
      <c r="H760">
        <v>1518</v>
      </c>
      <c r="I760">
        <f>IF(H760=0,0,ROUND(E760/H760,2))</f>
        <v>110.02</v>
      </c>
      <c r="J760" t="s">
        <v>14</v>
      </c>
      <c r="K760" t="s">
        <v>15</v>
      </c>
      <c r="L760">
        <v>1414126800</v>
      </c>
      <c r="M760">
        <v>1414904400</v>
      </c>
      <c r="N760" s="4">
        <f>((L760/60)/60/24)+DATE(1970,1,1)</f>
        <v>41936.208333333336</v>
      </c>
      <c r="O760" s="4">
        <f>((M760/60)/60/24)+DATE(1970,1,1)</f>
        <v>41945.208333333336</v>
      </c>
      <c r="P760" t="b">
        <v>0</v>
      </c>
      <c r="Q760" t="b">
        <v>0</v>
      </c>
      <c r="R760" t="s">
        <v>22</v>
      </c>
      <c r="S760" t="str">
        <f>LEFT(R760,FIND("/",R760)-1)</f>
        <v>music</v>
      </c>
      <c r="T760" t="str">
        <f>RIGHT(R760,LEN(R760)-FIND("/",R760))</f>
        <v>rock</v>
      </c>
      <c r="U760" t="s">
        <v>2039</v>
      </c>
      <c r="V760" t="s">
        <v>2063</v>
      </c>
    </row>
    <row r="761" spans="1:22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>ROUND(E761/D761*100,0)</f>
        <v>68</v>
      </c>
      <c r="G761" s="10" t="s">
        <v>13</v>
      </c>
      <c r="H761">
        <v>1274</v>
      </c>
      <c r="I761">
        <f>IF(H761=0,0,ROUND(E761/H761,2))</f>
        <v>89.96</v>
      </c>
      <c r="J761" t="s">
        <v>20</v>
      </c>
      <c r="K761" t="s">
        <v>21</v>
      </c>
      <c r="L761">
        <v>1517810400</v>
      </c>
      <c r="M761">
        <v>1520402400</v>
      </c>
      <c r="N761" s="4">
        <f>((L761/60)/60/24)+DATE(1970,1,1)</f>
        <v>43136.25</v>
      </c>
      <c r="O761" s="4">
        <f>((M761/60)/60/24)+DATE(1970,1,1)</f>
        <v>43166.25</v>
      </c>
      <c r="P761" t="b">
        <v>0</v>
      </c>
      <c r="Q761" t="b">
        <v>0</v>
      </c>
      <c r="R761" t="s">
        <v>49</v>
      </c>
      <c r="S761" t="str">
        <f>LEFT(R761,FIND("/",R761)-1)</f>
        <v>music</v>
      </c>
      <c r="T761" t="str">
        <f>RIGHT(R761,LEN(R761)-FIND("/",R761))</f>
        <v>electric music</v>
      </c>
      <c r="U761" t="s">
        <v>2039</v>
      </c>
      <c r="V761" t="s">
        <v>2052</v>
      </c>
    </row>
    <row r="762" spans="1:22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>ROUND(E762/D762*100,0)</f>
        <v>34</v>
      </c>
      <c r="G762" s="10" t="s">
        <v>13</v>
      </c>
      <c r="H762">
        <v>210</v>
      </c>
      <c r="I762">
        <f>IF(H762=0,0,ROUND(E762/H762,2))</f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s="4">
        <f>((L762/60)/60/24)+DATE(1970,1,1)</f>
        <v>43678.208333333328</v>
      </c>
      <c r="O762" s="4">
        <f>((M762/60)/60/24)+DATE(1970,1,1)</f>
        <v>43707.208333333328</v>
      </c>
      <c r="P762" t="b">
        <v>0</v>
      </c>
      <c r="Q762" t="b">
        <v>1</v>
      </c>
      <c r="R762" t="s">
        <v>88</v>
      </c>
      <c r="S762" t="str">
        <f>LEFT(R762,FIND("/",R762)-1)</f>
        <v>games</v>
      </c>
      <c r="T762" t="str">
        <f>RIGHT(R762,LEN(R762)-FIND("/",R762))</f>
        <v>video games</v>
      </c>
      <c r="U762" t="s">
        <v>2037</v>
      </c>
      <c r="V762" t="s">
        <v>2068</v>
      </c>
    </row>
    <row r="763" spans="1:22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>ROUND(E763/D763*100,0)</f>
        <v>655</v>
      </c>
      <c r="G763" s="13" t="s">
        <v>19</v>
      </c>
      <c r="H763">
        <v>166</v>
      </c>
      <c r="I763">
        <f>IF(H763=0,0,ROUND(E763/H763,2))</f>
        <v>86.87</v>
      </c>
      <c r="J763" t="s">
        <v>20</v>
      </c>
      <c r="K763" t="s">
        <v>21</v>
      </c>
      <c r="L763">
        <v>1500699600</v>
      </c>
      <c r="M763">
        <v>1501131600</v>
      </c>
      <c r="N763" s="4">
        <f>((L763/60)/60/24)+DATE(1970,1,1)</f>
        <v>42938.208333333328</v>
      </c>
      <c r="O763" s="4">
        <f>((M763/60)/60/24)+DATE(1970,1,1)</f>
        <v>42943.208333333328</v>
      </c>
      <c r="P763" t="b">
        <v>0</v>
      </c>
      <c r="Q763" t="b">
        <v>0</v>
      </c>
      <c r="R763" t="s">
        <v>22</v>
      </c>
      <c r="S763" t="str">
        <f>LEFT(R763,FIND("/",R763)-1)</f>
        <v>music</v>
      </c>
      <c r="T763" t="str">
        <f>RIGHT(R763,LEN(R763)-FIND("/",R763))</f>
        <v>rock</v>
      </c>
      <c r="U763" t="s">
        <v>2039</v>
      </c>
      <c r="V763" t="s">
        <v>2063</v>
      </c>
    </row>
    <row r="764" spans="1:22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>ROUND(E764/D764*100,0)</f>
        <v>177</v>
      </c>
      <c r="G764" s="13" t="s">
        <v>19</v>
      </c>
      <c r="H764">
        <v>100</v>
      </c>
      <c r="I764">
        <f>IF(H764=0,0,ROUND(E764/H764,2))</f>
        <v>62.04</v>
      </c>
      <c r="J764" t="s">
        <v>25</v>
      </c>
      <c r="K764" t="s">
        <v>26</v>
      </c>
      <c r="L764">
        <v>1354082400</v>
      </c>
      <c r="M764">
        <v>1355032800</v>
      </c>
      <c r="N764" s="4">
        <f>((L764/60)/60/24)+DATE(1970,1,1)</f>
        <v>41241.25</v>
      </c>
      <c r="O764" s="4">
        <f>((M764/60)/60/24)+DATE(1970,1,1)</f>
        <v>41252.25</v>
      </c>
      <c r="P764" t="b">
        <v>0</v>
      </c>
      <c r="Q764" t="b">
        <v>0</v>
      </c>
      <c r="R764" t="s">
        <v>158</v>
      </c>
      <c r="S764" t="str">
        <f>LEFT(R764,FIND("/",R764)-1)</f>
        <v>music</v>
      </c>
      <c r="T764" t="str">
        <f>RIGHT(R764,LEN(R764)-FIND("/",R764))</f>
        <v>jazz</v>
      </c>
      <c r="U764" t="s">
        <v>2039</v>
      </c>
      <c r="V764" t="s">
        <v>2056</v>
      </c>
    </row>
    <row r="765" spans="1:22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>ROUND(E765/D765*100,0)</f>
        <v>113</v>
      </c>
      <c r="G765" s="13" t="s">
        <v>19</v>
      </c>
      <c r="H765">
        <v>235</v>
      </c>
      <c r="I765">
        <f>IF(H765=0,0,ROUND(E765/H765,2))</f>
        <v>26.97</v>
      </c>
      <c r="J765" t="s">
        <v>20</v>
      </c>
      <c r="K765" t="s">
        <v>21</v>
      </c>
      <c r="L765">
        <v>1336453200</v>
      </c>
      <c r="M765">
        <v>1339477200</v>
      </c>
      <c r="N765" s="4">
        <f>((L765/60)/60/24)+DATE(1970,1,1)</f>
        <v>41037.208333333336</v>
      </c>
      <c r="O765" s="4">
        <f>((M765/60)/60/24)+DATE(1970,1,1)</f>
        <v>41072.208333333336</v>
      </c>
      <c r="P765" t="b">
        <v>0</v>
      </c>
      <c r="Q765" t="b">
        <v>1</v>
      </c>
      <c r="R765" t="s">
        <v>32</v>
      </c>
      <c r="S765" t="str">
        <f>LEFT(R765,FIND("/",R765)-1)</f>
        <v>theater</v>
      </c>
      <c r="T765" t="str">
        <f>RIGHT(R765,LEN(R765)-FIND("/",R765))</f>
        <v>plays</v>
      </c>
      <c r="U765" t="s">
        <v>2043</v>
      </c>
      <c r="V765" t="s">
        <v>2061</v>
      </c>
    </row>
    <row r="766" spans="1:22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>ROUND(E766/D766*100,0)</f>
        <v>728</v>
      </c>
      <c r="G766" s="13" t="s">
        <v>19</v>
      </c>
      <c r="H766">
        <v>148</v>
      </c>
      <c r="I766">
        <f>IF(H766=0,0,ROUND(E766/H766,2))</f>
        <v>54.12</v>
      </c>
      <c r="J766" t="s">
        <v>20</v>
      </c>
      <c r="K766" t="s">
        <v>21</v>
      </c>
      <c r="L766">
        <v>1305262800</v>
      </c>
      <c r="M766">
        <v>1305954000</v>
      </c>
      <c r="N766" s="4">
        <f>((L766/60)/60/24)+DATE(1970,1,1)</f>
        <v>40676.208333333336</v>
      </c>
      <c r="O766" s="4">
        <f>((M766/60)/60/24)+DATE(1970,1,1)</f>
        <v>40684.208333333336</v>
      </c>
      <c r="P766" t="b">
        <v>0</v>
      </c>
      <c r="Q766" t="b">
        <v>0</v>
      </c>
      <c r="R766" t="s">
        <v>22</v>
      </c>
      <c r="S766" t="str">
        <f>LEFT(R766,FIND("/",R766)-1)</f>
        <v>music</v>
      </c>
      <c r="T766" t="str">
        <f>RIGHT(R766,LEN(R766)-FIND("/",R766))</f>
        <v>rock</v>
      </c>
      <c r="U766" t="s">
        <v>2039</v>
      </c>
      <c r="V766" t="s">
        <v>2063</v>
      </c>
    </row>
    <row r="767" spans="1:22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>ROUND(E767/D767*100,0)</f>
        <v>208</v>
      </c>
      <c r="G767" s="13" t="s">
        <v>19</v>
      </c>
      <c r="H767">
        <v>198</v>
      </c>
      <c r="I767">
        <f>IF(H767=0,0,ROUND(E767/H767,2))</f>
        <v>41.04</v>
      </c>
      <c r="J767" t="s">
        <v>20</v>
      </c>
      <c r="K767" t="s">
        <v>21</v>
      </c>
      <c r="L767">
        <v>1492232400</v>
      </c>
      <c r="M767">
        <v>1494392400</v>
      </c>
      <c r="N767" s="4">
        <f>((L767/60)/60/24)+DATE(1970,1,1)</f>
        <v>42840.208333333328</v>
      </c>
      <c r="O767" s="4">
        <f>((M767/60)/60/24)+DATE(1970,1,1)</f>
        <v>42865.208333333328</v>
      </c>
      <c r="P767" t="b">
        <v>1</v>
      </c>
      <c r="Q767" t="b">
        <v>1</v>
      </c>
      <c r="R767" t="s">
        <v>59</v>
      </c>
      <c r="S767" t="str">
        <f>LEFT(R767,FIND("/",R767)-1)</f>
        <v>music</v>
      </c>
      <c r="T767" t="str">
        <f>RIGHT(R767,LEN(R767)-FIND("/",R767))</f>
        <v>indie rock</v>
      </c>
      <c r="U767" t="s">
        <v>2039</v>
      </c>
      <c r="V767" t="s">
        <v>2055</v>
      </c>
    </row>
    <row r="768" spans="1:22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>ROUND(E768/D768*100,0)</f>
        <v>31</v>
      </c>
      <c r="G768" s="10" t="s">
        <v>13</v>
      </c>
      <c r="H768">
        <v>248</v>
      </c>
      <c r="I768">
        <f>IF(H768=0,0,ROUND(E768/H768,2))</f>
        <v>55.05</v>
      </c>
      <c r="J768" t="s">
        <v>25</v>
      </c>
      <c r="K768" t="s">
        <v>26</v>
      </c>
      <c r="L768">
        <v>1537333200</v>
      </c>
      <c r="M768">
        <v>1537419600</v>
      </c>
      <c r="N768" s="4">
        <f>((L768/60)/60/24)+DATE(1970,1,1)</f>
        <v>43362.208333333328</v>
      </c>
      <c r="O768" s="4">
        <f>((M768/60)/60/24)+DATE(1970,1,1)</f>
        <v>43363.208333333328</v>
      </c>
      <c r="P768" t="b">
        <v>0</v>
      </c>
      <c r="Q768" t="b">
        <v>0</v>
      </c>
      <c r="R768" t="s">
        <v>473</v>
      </c>
      <c r="S768" t="str">
        <f>LEFT(R768,FIND("/",R768)-1)</f>
        <v>film &amp; video</v>
      </c>
      <c r="T768" t="str">
        <f>RIGHT(R768,LEN(R768)-FIND("/",R768))</f>
        <v>science fiction</v>
      </c>
      <c r="U768" t="s">
        <v>2035</v>
      </c>
      <c r="V768" t="s">
        <v>2064</v>
      </c>
    </row>
    <row r="769" spans="1:22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>ROUND(E769/D769*100,0)</f>
        <v>57</v>
      </c>
      <c r="G769" s="10" t="s">
        <v>13</v>
      </c>
      <c r="H769">
        <v>513</v>
      </c>
      <c r="I769">
        <f>IF(H769=0,0,ROUND(E769/H769,2))</f>
        <v>107.94</v>
      </c>
      <c r="J769" t="s">
        <v>20</v>
      </c>
      <c r="K769" t="s">
        <v>21</v>
      </c>
      <c r="L769">
        <v>1444107600</v>
      </c>
      <c r="M769">
        <v>1447999200</v>
      </c>
      <c r="N769" s="4">
        <f>((L769/60)/60/24)+DATE(1970,1,1)</f>
        <v>42283.208333333328</v>
      </c>
      <c r="O769" s="4">
        <f>((M769/60)/60/24)+DATE(1970,1,1)</f>
        <v>42328.25</v>
      </c>
      <c r="P769" t="b">
        <v>0</v>
      </c>
      <c r="Q769" t="b">
        <v>0</v>
      </c>
      <c r="R769" t="s">
        <v>205</v>
      </c>
      <c r="S769" t="str">
        <f>LEFT(R769,FIND("/",R769)-1)</f>
        <v>publishing</v>
      </c>
      <c r="T769" t="str">
        <f>RIGHT(R769,LEN(R769)-FIND("/",R769))</f>
        <v>translations</v>
      </c>
      <c r="U769" t="s">
        <v>2041</v>
      </c>
      <c r="V769" t="s">
        <v>2067</v>
      </c>
    </row>
    <row r="770" spans="1:22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>ROUND(E770/D770*100,0)</f>
        <v>231</v>
      </c>
      <c r="G770" s="13" t="s">
        <v>19</v>
      </c>
      <c r="H770">
        <v>150</v>
      </c>
      <c r="I770">
        <f>IF(H770=0,0,ROUND(E770/H770,2))</f>
        <v>73.92</v>
      </c>
      <c r="J770" t="s">
        <v>20</v>
      </c>
      <c r="K770" t="s">
        <v>21</v>
      </c>
      <c r="L770">
        <v>1386741600</v>
      </c>
      <c r="M770">
        <v>1388037600</v>
      </c>
      <c r="N770" s="4">
        <f>((L770/60)/60/24)+DATE(1970,1,1)</f>
        <v>41619.25</v>
      </c>
      <c r="O770" s="4">
        <f>((M770/60)/60/24)+DATE(1970,1,1)</f>
        <v>41634.25</v>
      </c>
      <c r="P770" t="b">
        <v>0</v>
      </c>
      <c r="Q770" t="b">
        <v>0</v>
      </c>
      <c r="R770" t="s">
        <v>32</v>
      </c>
      <c r="S770" t="str">
        <f>LEFT(R770,FIND("/",R770)-1)</f>
        <v>theater</v>
      </c>
      <c r="T770" t="str">
        <f>RIGHT(R770,LEN(R770)-FIND("/",R770))</f>
        <v>plays</v>
      </c>
      <c r="U770" t="s">
        <v>2043</v>
      </c>
      <c r="V770" t="s">
        <v>2061</v>
      </c>
    </row>
    <row r="771" spans="1:22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>ROUND(E771/D771*100,0)</f>
        <v>87</v>
      </c>
      <c r="G771" s="10" t="s">
        <v>13</v>
      </c>
      <c r="H771">
        <v>3410</v>
      </c>
      <c r="I771">
        <f>IF(H771=0,0,ROUND(E771/H771,2))</f>
        <v>32</v>
      </c>
      <c r="J771" t="s">
        <v>20</v>
      </c>
      <c r="K771" t="s">
        <v>21</v>
      </c>
      <c r="L771">
        <v>1376542800</v>
      </c>
      <c r="M771">
        <v>1378789200</v>
      </c>
      <c r="N771" s="4">
        <f>((L771/60)/60/24)+DATE(1970,1,1)</f>
        <v>41501.208333333336</v>
      </c>
      <c r="O771" s="4">
        <f>((M771/60)/60/24)+DATE(1970,1,1)</f>
        <v>41527.208333333336</v>
      </c>
      <c r="P771" t="b">
        <v>0</v>
      </c>
      <c r="Q771" t="b">
        <v>0</v>
      </c>
      <c r="R771" t="s">
        <v>88</v>
      </c>
      <c r="S771" t="str">
        <f>LEFT(R771,FIND("/",R771)-1)</f>
        <v>games</v>
      </c>
      <c r="T771" t="str">
        <f>RIGHT(R771,LEN(R771)-FIND("/",R771))</f>
        <v>video games</v>
      </c>
      <c r="U771" t="s">
        <v>2037</v>
      </c>
      <c r="V771" t="s">
        <v>2068</v>
      </c>
    </row>
    <row r="772" spans="1:22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>ROUND(E772/D772*100,0)</f>
        <v>271</v>
      </c>
      <c r="G772" s="13" t="s">
        <v>19</v>
      </c>
      <c r="H772">
        <v>216</v>
      </c>
      <c r="I772">
        <f>IF(H772=0,0,ROUND(E772/H772,2))</f>
        <v>53.9</v>
      </c>
      <c r="J772" t="s">
        <v>106</v>
      </c>
      <c r="K772" t="s">
        <v>107</v>
      </c>
      <c r="L772">
        <v>1397451600</v>
      </c>
      <c r="M772">
        <v>1398056400</v>
      </c>
      <c r="N772" s="4">
        <f>((L772/60)/60/24)+DATE(1970,1,1)</f>
        <v>41743.208333333336</v>
      </c>
      <c r="O772" s="4">
        <f>((M772/60)/60/24)+DATE(1970,1,1)</f>
        <v>41750.208333333336</v>
      </c>
      <c r="P772" t="b">
        <v>0</v>
      </c>
      <c r="Q772" t="b">
        <v>1</v>
      </c>
      <c r="R772" t="s">
        <v>32</v>
      </c>
      <c r="S772" t="str">
        <f>LEFT(R772,FIND("/",R772)-1)</f>
        <v>theater</v>
      </c>
      <c r="T772" t="str">
        <f>RIGHT(R772,LEN(R772)-FIND("/",R772))</f>
        <v>plays</v>
      </c>
      <c r="U772" t="s">
        <v>2043</v>
      </c>
      <c r="V772" t="s">
        <v>2061</v>
      </c>
    </row>
    <row r="773" spans="1:22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>ROUND(E773/D773*100,0)</f>
        <v>49</v>
      </c>
      <c r="G773" s="9" t="s">
        <v>73</v>
      </c>
      <c r="H773">
        <v>26</v>
      </c>
      <c r="I773">
        <f>IF(H773=0,0,ROUND(E773/H773,2))</f>
        <v>106.5</v>
      </c>
      <c r="J773" t="s">
        <v>20</v>
      </c>
      <c r="K773" t="s">
        <v>21</v>
      </c>
      <c r="L773">
        <v>1548482400</v>
      </c>
      <c r="M773">
        <v>1550815200</v>
      </c>
      <c r="N773" s="4">
        <f>((L773/60)/60/24)+DATE(1970,1,1)</f>
        <v>43491.25</v>
      </c>
      <c r="O773" s="4">
        <f>((M773/60)/60/24)+DATE(1970,1,1)</f>
        <v>43518.25</v>
      </c>
      <c r="P773" t="b">
        <v>0</v>
      </c>
      <c r="Q773" t="b">
        <v>0</v>
      </c>
      <c r="R773" t="s">
        <v>32</v>
      </c>
      <c r="S773" t="str">
        <f>LEFT(R773,FIND("/",R773)-1)</f>
        <v>theater</v>
      </c>
      <c r="T773" t="str">
        <f>RIGHT(R773,LEN(R773)-FIND("/",R773))</f>
        <v>plays</v>
      </c>
      <c r="U773" t="s">
        <v>2043</v>
      </c>
      <c r="V773" t="s">
        <v>2061</v>
      </c>
    </row>
    <row r="774" spans="1:22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>ROUND(E774/D774*100,0)</f>
        <v>113</v>
      </c>
      <c r="G774" s="13" t="s">
        <v>19</v>
      </c>
      <c r="H774">
        <v>5139</v>
      </c>
      <c r="I774">
        <f>IF(H774=0,0,ROUND(E774/H774,2))</f>
        <v>33</v>
      </c>
      <c r="J774" t="s">
        <v>20</v>
      </c>
      <c r="K774" t="s">
        <v>21</v>
      </c>
      <c r="L774">
        <v>1549692000</v>
      </c>
      <c r="M774">
        <v>1550037600</v>
      </c>
      <c r="N774" s="4">
        <f>((L774/60)/60/24)+DATE(1970,1,1)</f>
        <v>43505.25</v>
      </c>
      <c r="O774" s="4">
        <f>((M774/60)/60/24)+DATE(1970,1,1)</f>
        <v>43509.25</v>
      </c>
      <c r="P774" t="b">
        <v>0</v>
      </c>
      <c r="Q774" t="b">
        <v>0</v>
      </c>
      <c r="R774" t="s">
        <v>59</v>
      </c>
      <c r="S774" t="str">
        <f>LEFT(R774,FIND("/",R774)-1)</f>
        <v>music</v>
      </c>
      <c r="T774" t="str">
        <f>RIGHT(R774,LEN(R774)-FIND("/",R774))</f>
        <v>indie rock</v>
      </c>
      <c r="U774" t="s">
        <v>2039</v>
      </c>
      <c r="V774" t="s">
        <v>2055</v>
      </c>
    </row>
    <row r="775" spans="1:22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>ROUND(E775/D775*100,0)</f>
        <v>191</v>
      </c>
      <c r="G775" s="13" t="s">
        <v>19</v>
      </c>
      <c r="H775">
        <v>2353</v>
      </c>
      <c r="I775">
        <f>IF(H775=0,0,ROUND(E775/H775,2))</f>
        <v>43</v>
      </c>
      <c r="J775" t="s">
        <v>20</v>
      </c>
      <c r="K775" t="s">
        <v>21</v>
      </c>
      <c r="L775">
        <v>1492059600</v>
      </c>
      <c r="M775">
        <v>1492923600</v>
      </c>
      <c r="N775" s="4">
        <f>((L775/60)/60/24)+DATE(1970,1,1)</f>
        <v>42838.208333333328</v>
      </c>
      <c r="O775" s="4">
        <f>((M775/60)/60/24)+DATE(1970,1,1)</f>
        <v>42848.208333333328</v>
      </c>
      <c r="P775" t="b">
        <v>0</v>
      </c>
      <c r="Q775" t="b">
        <v>0</v>
      </c>
      <c r="R775" t="s">
        <v>32</v>
      </c>
      <c r="S775" t="str">
        <f>LEFT(R775,FIND("/",R775)-1)</f>
        <v>theater</v>
      </c>
      <c r="T775" t="str">
        <f>RIGHT(R775,LEN(R775)-FIND("/",R775))</f>
        <v>plays</v>
      </c>
      <c r="U775" t="s">
        <v>2043</v>
      </c>
      <c r="V775" t="s">
        <v>2061</v>
      </c>
    </row>
    <row r="776" spans="1:22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>ROUND(E776/D776*100,0)</f>
        <v>136</v>
      </c>
      <c r="G776" s="13" t="s">
        <v>19</v>
      </c>
      <c r="H776">
        <v>78</v>
      </c>
      <c r="I776">
        <f>IF(H776=0,0,ROUND(E776/H776,2))</f>
        <v>86.86</v>
      </c>
      <c r="J776" t="s">
        <v>106</v>
      </c>
      <c r="K776" t="s">
        <v>107</v>
      </c>
      <c r="L776">
        <v>1463979600</v>
      </c>
      <c r="M776">
        <v>1467522000</v>
      </c>
      <c r="N776" s="4">
        <f>((L776/60)/60/24)+DATE(1970,1,1)</f>
        <v>42513.208333333328</v>
      </c>
      <c r="O776" s="4">
        <f>((M776/60)/60/24)+DATE(1970,1,1)</f>
        <v>42554.208333333328</v>
      </c>
      <c r="P776" t="b">
        <v>0</v>
      </c>
      <c r="Q776" t="b">
        <v>0</v>
      </c>
      <c r="R776" t="s">
        <v>27</v>
      </c>
      <c r="S776" t="str">
        <f>LEFT(R776,FIND("/",R776)-1)</f>
        <v>technology</v>
      </c>
      <c r="T776" t="str">
        <f>RIGHT(R776,LEN(R776)-FIND("/",R776))</f>
        <v>web</v>
      </c>
      <c r="U776" t="s">
        <v>2042</v>
      </c>
      <c r="V776" t="s">
        <v>2070</v>
      </c>
    </row>
    <row r="777" spans="1:22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>ROUND(E777/D777*100,0)</f>
        <v>10</v>
      </c>
      <c r="G777" s="10" t="s">
        <v>13</v>
      </c>
      <c r="H777">
        <v>10</v>
      </c>
      <c r="I777">
        <f>IF(H777=0,0,ROUND(E777/H777,2))</f>
        <v>96.8</v>
      </c>
      <c r="J777" t="s">
        <v>20</v>
      </c>
      <c r="K777" t="s">
        <v>21</v>
      </c>
      <c r="L777">
        <v>1415253600</v>
      </c>
      <c r="M777">
        <v>1416117600</v>
      </c>
      <c r="N777" s="4">
        <f>((L777/60)/60/24)+DATE(1970,1,1)</f>
        <v>41949.25</v>
      </c>
      <c r="O777" s="4">
        <f>((M777/60)/60/24)+DATE(1970,1,1)</f>
        <v>41959.25</v>
      </c>
      <c r="P777" t="b">
        <v>0</v>
      </c>
      <c r="Q777" t="b">
        <v>0</v>
      </c>
      <c r="R777" t="s">
        <v>22</v>
      </c>
      <c r="S777" t="str">
        <f>LEFT(R777,FIND("/",R777)-1)</f>
        <v>music</v>
      </c>
      <c r="T777" t="str">
        <f>RIGHT(R777,LEN(R777)-FIND("/",R777))</f>
        <v>rock</v>
      </c>
      <c r="U777" t="s">
        <v>2039</v>
      </c>
      <c r="V777" t="s">
        <v>2063</v>
      </c>
    </row>
    <row r="778" spans="1:22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>ROUND(E778/D778*100,0)</f>
        <v>66</v>
      </c>
      <c r="G778" s="10" t="s">
        <v>13</v>
      </c>
      <c r="H778">
        <v>2201</v>
      </c>
      <c r="I778">
        <f>IF(H778=0,0,ROUND(E778/H778,2))</f>
        <v>33</v>
      </c>
      <c r="J778" t="s">
        <v>20</v>
      </c>
      <c r="K778" t="s">
        <v>21</v>
      </c>
      <c r="L778">
        <v>1562216400</v>
      </c>
      <c r="M778">
        <v>1563771600</v>
      </c>
      <c r="N778" s="4">
        <f>((L778/60)/60/24)+DATE(1970,1,1)</f>
        <v>43650.208333333328</v>
      </c>
      <c r="O778" s="4">
        <f>((M778/60)/60/24)+DATE(1970,1,1)</f>
        <v>43668.208333333328</v>
      </c>
      <c r="P778" t="b">
        <v>0</v>
      </c>
      <c r="Q778" t="b">
        <v>0</v>
      </c>
      <c r="R778" t="s">
        <v>32</v>
      </c>
      <c r="S778" t="str">
        <f>LEFT(R778,FIND("/",R778)-1)</f>
        <v>theater</v>
      </c>
      <c r="T778" t="str">
        <f>RIGHT(R778,LEN(R778)-FIND("/",R778))</f>
        <v>plays</v>
      </c>
      <c r="U778" t="s">
        <v>2043</v>
      </c>
      <c r="V778" t="s">
        <v>2061</v>
      </c>
    </row>
    <row r="779" spans="1:22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>ROUND(E779/D779*100,0)</f>
        <v>49</v>
      </c>
      <c r="G779" s="10" t="s">
        <v>13</v>
      </c>
      <c r="H779">
        <v>676</v>
      </c>
      <c r="I779">
        <f>IF(H779=0,0,ROUND(E779/H779,2))</f>
        <v>68.03</v>
      </c>
      <c r="J779" t="s">
        <v>20</v>
      </c>
      <c r="K779" t="s">
        <v>21</v>
      </c>
      <c r="L779">
        <v>1316754000</v>
      </c>
      <c r="M779">
        <v>1319259600</v>
      </c>
      <c r="N779" s="4">
        <f>((L779/60)/60/24)+DATE(1970,1,1)</f>
        <v>40809.208333333336</v>
      </c>
      <c r="O779" s="4">
        <f>((M779/60)/60/24)+DATE(1970,1,1)</f>
        <v>40838.208333333336</v>
      </c>
      <c r="P779" t="b">
        <v>0</v>
      </c>
      <c r="Q779" t="b">
        <v>0</v>
      </c>
      <c r="R779" t="s">
        <v>32</v>
      </c>
      <c r="S779" t="str">
        <f>LEFT(R779,FIND("/",R779)-1)</f>
        <v>theater</v>
      </c>
      <c r="T779" t="str">
        <f>RIGHT(R779,LEN(R779)-FIND("/",R779))</f>
        <v>plays</v>
      </c>
      <c r="U779" t="s">
        <v>2043</v>
      </c>
      <c r="V779" t="s">
        <v>2061</v>
      </c>
    </row>
    <row r="780" spans="1:22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>ROUND(E780/D780*100,0)</f>
        <v>788</v>
      </c>
      <c r="G780" s="13" t="s">
        <v>19</v>
      </c>
      <c r="H780">
        <v>174</v>
      </c>
      <c r="I780">
        <f>IF(H780=0,0,ROUND(E780/H780,2))</f>
        <v>58.87</v>
      </c>
      <c r="J780" t="s">
        <v>97</v>
      </c>
      <c r="K780" t="s">
        <v>98</v>
      </c>
      <c r="L780">
        <v>1313211600</v>
      </c>
      <c r="M780">
        <v>1313643600</v>
      </c>
      <c r="N780" s="4">
        <f>((L780/60)/60/24)+DATE(1970,1,1)</f>
        <v>40768.208333333336</v>
      </c>
      <c r="O780" s="4">
        <f>((M780/60)/60/24)+DATE(1970,1,1)</f>
        <v>40773.208333333336</v>
      </c>
      <c r="P780" t="b">
        <v>0</v>
      </c>
      <c r="Q780" t="b">
        <v>0</v>
      </c>
      <c r="R780" t="s">
        <v>70</v>
      </c>
      <c r="S780" t="str">
        <f>LEFT(R780,FIND("/",R780)-1)</f>
        <v>film &amp; video</v>
      </c>
      <c r="T780" t="str">
        <f>RIGHT(R780,LEN(R780)-FIND("/",R780))</f>
        <v>animation</v>
      </c>
      <c r="U780" t="s">
        <v>2035</v>
      </c>
      <c r="V780" t="s">
        <v>2048</v>
      </c>
    </row>
    <row r="781" spans="1:22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>ROUND(E781/D781*100,0)</f>
        <v>80</v>
      </c>
      <c r="G781" s="10" t="s">
        <v>13</v>
      </c>
      <c r="H781">
        <v>831</v>
      </c>
      <c r="I781">
        <f>IF(H781=0,0,ROUND(E781/H781,2))</f>
        <v>105.05</v>
      </c>
      <c r="J781" t="s">
        <v>20</v>
      </c>
      <c r="K781" t="s">
        <v>21</v>
      </c>
      <c r="L781">
        <v>1439528400</v>
      </c>
      <c r="M781">
        <v>1440306000</v>
      </c>
      <c r="N781" s="4">
        <f>((L781/60)/60/24)+DATE(1970,1,1)</f>
        <v>42230.208333333328</v>
      </c>
      <c r="O781" s="4">
        <f>((M781/60)/60/24)+DATE(1970,1,1)</f>
        <v>42239.208333333328</v>
      </c>
      <c r="P781" t="b">
        <v>0</v>
      </c>
      <c r="Q781" t="b">
        <v>1</v>
      </c>
      <c r="R781" t="s">
        <v>32</v>
      </c>
      <c r="S781" t="str">
        <f>LEFT(R781,FIND("/",R781)-1)</f>
        <v>theater</v>
      </c>
      <c r="T781" t="str">
        <f>RIGHT(R781,LEN(R781)-FIND("/",R781))</f>
        <v>plays</v>
      </c>
      <c r="U781" t="s">
        <v>2043</v>
      </c>
      <c r="V781" t="s">
        <v>2061</v>
      </c>
    </row>
    <row r="782" spans="1:22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>ROUND(E782/D782*100,0)</f>
        <v>106</v>
      </c>
      <c r="G782" s="13" t="s">
        <v>19</v>
      </c>
      <c r="H782">
        <v>164</v>
      </c>
      <c r="I782">
        <f>IF(H782=0,0,ROUND(E782/H782,2))</f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s="4">
        <f>((L782/60)/60/24)+DATE(1970,1,1)</f>
        <v>42573.208333333328</v>
      </c>
      <c r="O782" s="4">
        <f>((M782/60)/60/24)+DATE(1970,1,1)</f>
        <v>42592.208333333328</v>
      </c>
      <c r="P782" t="b">
        <v>0</v>
      </c>
      <c r="Q782" t="b">
        <v>1</v>
      </c>
      <c r="R782" t="s">
        <v>52</v>
      </c>
      <c r="S782" t="str">
        <f>LEFT(R782,FIND("/",R782)-1)</f>
        <v>film &amp; video</v>
      </c>
      <c r="T782" t="str">
        <f>RIGHT(R782,LEN(R782)-FIND("/",R782))</f>
        <v>drama</v>
      </c>
      <c r="U782" t="s">
        <v>2035</v>
      </c>
      <c r="V782" t="s">
        <v>2051</v>
      </c>
    </row>
    <row r="783" spans="1:22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>ROUND(E783/D783*100,0)</f>
        <v>51</v>
      </c>
      <c r="G783" s="9" t="s">
        <v>73</v>
      </c>
      <c r="H783">
        <v>56</v>
      </c>
      <c r="I783">
        <f>IF(H783=0,0,ROUND(E783/H783,2))</f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s="4">
        <f>((L783/60)/60/24)+DATE(1970,1,1)</f>
        <v>40482.208333333336</v>
      </c>
      <c r="O783" s="4">
        <f>((M783/60)/60/24)+DATE(1970,1,1)</f>
        <v>40533.25</v>
      </c>
      <c r="P783" t="b">
        <v>0</v>
      </c>
      <c r="Q783" t="b">
        <v>0</v>
      </c>
      <c r="R783" t="s">
        <v>32</v>
      </c>
      <c r="S783" t="str">
        <f>LEFT(R783,FIND("/",R783)-1)</f>
        <v>theater</v>
      </c>
      <c r="T783" t="str">
        <f>RIGHT(R783,LEN(R783)-FIND("/",R783))</f>
        <v>plays</v>
      </c>
      <c r="U783" t="s">
        <v>2043</v>
      </c>
      <c r="V783" t="s">
        <v>2061</v>
      </c>
    </row>
    <row r="784" spans="1:22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>ROUND(E784/D784*100,0)</f>
        <v>215</v>
      </c>
      <c r="G784" s="13" t="s">
        <v>19</v>
      </c>
      <c r="H784">
        <v>161</v>
      </c>
      <c r="I784">
        <f>IF(H784=0,0,ROUND(E784/H784,2))</f>
        <v>68.2</v>
      </c>
      <c r="J784" t="s">
        <v>20</v>
      </c>
      <c r="K784" t="s">
        <v>21</v>
      </c>
      <c r="L784">
        <v>1298959200</v>
      </c>
      <c r="M784">
        <v>1301374800</v>
      </c>
      <c r="N784" s="4">
        <f>((L784/60)/60/24)+DATE(1970,1,1)</f>
        <v>40603.25</v>
      </c>
      <c r="O784" s="4">
        <f>((M784/60)/60/24)+DATE(1970,1,1)</f>
        <v>40631.208333333336</v>
      </c>
      <c r="P784" t="b">
        <v>0</v>
      </c>
      <c r="Q784" t="b">
        <v>1</v>
      </c>
      <c r="R784" t="s">
        <v>70</v>
      </c>
      <c r="S784" t="str">
        <f>LEFT(R784,FIND("/",R784)-1)</f>
        <v>film &amp; video</v>
      </c>
      <c r="T784" t="str">
        <f>RIGHT(R784,LEN(R784)-FIND("/",R784))</f>
        <v>animation</v>
      </c>
      <c r="U784" t="s">
        <v>2035</v>
      </c>
      <c r="V784" t="s">
        <v>2048</v>
      </c>
    </row>
    <row r="785" spans="1:22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>ROUND(E785/D785*100,0)</f>
        <v>141</v>
      </c>
      <c r="G785" s="13" t="s">
        <v>19</v>
      </c>
      <c r="H785">
        <v>138</v>
      </c>
      <c r="I785">
        <f>IF(H785=0,0,ROUND(E785/H785,2))</f>
        <v>75.73</v>
      </c>
      <c r="J785" t="s">
        <v>20</v>
      </c>
      <c r="K785" t="s">
        <v>21</v>
      </c>
      <c r="L785">
        <v>1387260000</v>
      </c>
      <c r="M785">
        <v>1387864800</v>
      </c>
      <c r="N785" s="4">
        <f>((L785/60)/60/24)+DATE(1970,1,1)</f>
        <v>41625.25</v>
      </c>
      <c r="O785" s="4">
        <f>((M785/60)/60/24)+DATE(1970,1,1)</f>
        <v>41632.25</v>
      </c>
      <c r="P785" t="b">
        <v>0</v>
      </c>
      <c r="Q785" t="b">
        <v>0</v>
      </c>
      <c r="R785" t="s">
        <v>22</v>
      </c>
      <c r="S785" t="str">
        <f>LEFT(R785,FIND("/",R785)-1)</f>
        <v>music</v>
      </c>
      <c r="T785" t="str">
        <f>RIGHT(R785,LEN(R785)-FIND("/",R785))</f>
        <v>rock</v>
      </c>
      <c r="U785" t="s">
        <v>2039</v>
      </c>
      <c r="V785" t="s">
        <v>2063</v>
      </c>
    </row>
    <row r="786" spans="1:22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>ROUND(E786/D786*100,0)</f>
        <v>115</v>
      </c>
      <c r="G786" s="13" t="s">
        <v>19</v>
      </c>
      <c r="H786">
        <v>3308</v>
      </c>
      <c r="I786">
        <f>IF(H786=0,0,ROUND(E786/H786,2))</f>
        <v>31</v>
      </c>
      <c r="J786" t="s">
        <v>20</v>
      </c>
      <c r="K786" t="s">
        <v>21</v>
      </c>
      <c r="L786">
        <v>1457244000</v>
      </c>
      <c r="M786">
        <v>1458190800</v>
      </c>
      <c r="N786" s="4">
        <f>((L786/60)/60/24)+DATE(1970,1,1)</f>
        <v>42435.25</v>
      </c>
      <c r="O786" s="4">
        <f>((M786/60)/60/24)+DATE(1970,1,1)</f>
        <v>42446.208333333328</v>
      </c>
      <c r="P786" t="b">
        <v>0</v>
      </c>
      <c r="Q786" t="b">
        <v>0</v>
      </c>
      <c r="R786" t="s">
        <v>27</v>
      </c>
      <c r="S786" t="str">
        <f>LEFT(R786,FIND("/",R786)-1)</f>
        <v>technology</v>
      </c>
      <c r="T786" t="str">
        <f>RIGHT(R786,LEN(R786)-FIND("/",R786))</f>
        <v>web</v>
      </c>
      <c r="U786" t="s">
        <v>2042</v>
      </c>
      <c r="V786" t="s">
        <v>2070</v>
      </c>
    </row>
    <row r="787" spans="1:22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>ROUND(E787/D787*100,0)</f>
        <v>193</v>
      </c>
      <c r="G787" s="13" t="s">
        <v>19</v>
      </c>
      <c r="H787">
        <v>127</v>
      </c>
      <c r="I787">
        <f>IF(H787=0,0,ROUND(E787/H787,2))</f>
        <v>101.88</v>
      </c>
      <c r="J787" t="s">
        <v>25</v>
      </c>
      <c r="K787" t="s">
        <v>26</v>
      </c>
      <c r="L787">
        <v>1556341200</v>
      </c>
      <c r="M787">
        <v>1559278800</v>
      </c>
      <c r="N787" s="4">
        <f>((L787/60)/60/24)+DATE(1970,1,1)</f>
        <v>43582.208333333328</v>
      </c>
      <c r="O787" s="4">
        <f>((M787/60)/60/24)+DATE(1970,1,1)</f>
        <v>43616.208333333328</v>
      </c>
      <c r="P787" t="b">
        <v>0</v>
      </c>
      <c r="Q787" t="b">
        <v>1</v>
      </c>
      <c r="R787" t="s">
        <v>70</v>
      </c>
      <c r="S787" t="str">
        <f>LEFT(R787,FIND("/",R787)-1)</f>
        <v>film &amp; video</v>
      </c>
      <c r="T787" t="str">
        <f>RIGHT(R787,LEN(R787)-FIND("/",R787))</f>
        <v>animation</v>
      </c>
      <c r="U787" t="s">
        <v>2035</v>
      </c>
      <c r="V787" t="s">
        <v>2048</v>
      </c>
    </row>
    <row r="788" spans="1:22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>ROUND(E788/D788*100,0)</f>
        <v>730</v>
      </c>
      <c r="G788" s="13" t="s">
        <v>19</v>
      </c>
      <c r="H788">
        <v>207</v>
      </c>
      <c r="I788">
        <f>IF(H788=0,0,ROUND(E788/H788,2))</f>
        <v>52.88</v>
      </c>
      <c r="J788" t="s">
        <v>106</v>
      </c>
      <c r="K788" t="s">
        <v>107</v>
      </c>
      <c r="L788">
        <v>1522126800</v>
      </c>
      <c r="M788">
        <v>1522731600</v>
      </c>
      <c r="N788" s="4">
        <f>((L788/60)/60/24)+DATE(1970,1,1)</f>
        <v>43186.208333333328</v>
      </c>
      <c r="O788" s="4">
        <f>((M788/60)/60/24)+DATE(1970,1,1)</f>
        <v>43193.208333333328</v>
      </c>
      <c r="P788" t="b">
        <v>0</v>
      </c>
      <c r="Q788" t="b">
        <v>1</v>
      </c>
      <c r="R788" t="s">
        <v>158</v>
      </c>
      <c r="S788" t="str">
        <f>LEFT(R788,FIND("/",R788)-1)</f>
        <v>music</v>
      </c>
      <c r="T788" t="str">
        <f>RIGHT(R788,LEN(R788)-FIND("/",R788))</f>
        <v>jazz</v>
      </c>
      <c r="U788" t="s">
        <v>2039</v>
      </c>
      <c r="V788" t="s">
        <v>2056</v>
      </c>
    </row>
    <row r="789" spans="1:22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>ROUND(E789/D789*100,0)</f>
        <v>100</v>
      </c>
      <c r="G789" s="10" t="s">
        <v>13</v>
      </c>
      <c r="H789">
        <v>859</v>
      </c>
      <c r="I789">
        <f>IF(H789=0,0,ROUND(E789/H789,2))</f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s="4">
        <f>((L789/60)/60/24)+DATE(1970,1,1)</f>
        <v>40684.208333333336</v>
      </c>
      <c r="O789" s="4">
        <f>((M789/60)/60/24)+DATE(1970,1,1)</f>
        <v>40693.208333333336</v>
      </c>
      <c r="P789" t="b">
        <v>0</v>
      </c>
      <c r="Q789" t="b">
        <v>0</v>
      </c>
      <c r="R789" t="s">
        <v>22</v>
      </c>
      <c r="S789" t="str">
        <f>LEFT(R789,FIND("/",R789)-1)</f>
        <v>music</v>
      </c>
      <c r="T789" t="str">
        <f>RIGHT(R789,LEN(R789)-FIND("/",R789))</f>
        <v>rock</v>
      </c>
      <c r="U789" t="s">
        <v>2039</v>
      </c>
      <c r="V789" t="s">
        <v>2063</v>
      </c>
    </row>
    <row r="790" spans="1:22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>ROUND(E790/D790*100,0)</f>
        <v>88</v>
      </c>
      <c r="G790" s="11" t="s">
        <v>46</v>
      </c>
      <c r="H790">
        <v>31</v>
      </c>
      <c r="I790">
        <f>IF(H790=0,0,ROUND(E790/H790,2))</f>
        <v>102.39</v>
      </c>
      <c r="J790" t="s">
        <v>20</v>
      </c>
      <c r="K790" t="s">
        <v>21</v>
      </c>
      <c r="L790">
        <v>1350709200</v>
      </c>
      <c r="M790">
        <v>1352527200</v>
      </c>
      <c r="N790" s="4">
        <f>((L790/60)/60/24)+DATE(1970,1,1)</f>
        <v>41202.208333333336</v>
      </c>
      <c r="O790" s="4">
        <f>((M790/60)/60/24)+DATE(1970,1,1)</f>
        <v>41223.25</v>
      </c>
      <c r="P790" t="b">
        <v>0</v>
      </c>
      <c r="Q790" t="b">
        <v>0</v>
      </c>
      <c r="R790" t="s">
        <v>70</v>
      </c>
      <c r="S790" t="str">
        <f>LEFT(R790,FIND("/",R790)-1)</f>
        <v>film &amp; video</v>
      </c>
      <c r="T790" t="str">
        <f>RIGHT(R790,LEN(R790)-FIND("/",R790))</f>
        <v>animation</v>
      </c>
      <c r="U790" t="s">
        <v>2035</v>
      </c>
      <c r="V790" t="s">
        <v>2048</v>
      </c>
    </row>
    <row r="791" spans="1:22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>ROUND(E791/D791*100,0)</f>
        <v>37</v>
      </c>
      <c r="G791" s="10" t="s">
        <v>13</v>
      </c>
      <c r="H791">
        <v>45</v>
      </c>
      <c r="I791">
        <f>IF(H791=0,0,ROUND(E791/H791,2))</f>
        <v>74.47</v>
      </c>
      <c r="J791" t="s">
        <v>20</v>
      </c>
      <c r="K791" t="s">
        <v>21</v>
      </c>
      <c r="L791">
        <v>1401166800</v>
      </c>
      <c r="M791">
        <v>1404363600</v>
      </c>
      <c r="N791" s="4">
        <f>((L791/60)/60/24)+DATE(1970,1,1)</f>
        <v>41786.208333333336</v>
      </c>
      <c r="O791" s="4">
        <f>((M791/60)/60/24)+DATE(1970,1,1)</f>
        <v>41823.208333333336</v>
      </c>
      <c r="P791" t="b">
        <v>0</v>
      </c>
      <c r="Q791" t="b">
        <v>0</v>
      </c>
      <c r="R791" t="s">
        <v>32</v>
      </c>
      <c r="S791" t="str">
        <f>LEFT(R791,FIND("/",R791)-1)</f>
        <v>theater</v>
      </c>
      <c r="T791" t="str">
        <f>RIGHT(R791,LEN(R791)-FIND("/",R791))</f>
        <v>plays</v>
      </c>
      <c r="U791" t="s">
        <v>2043</v>
      </c>
      <c r="V791" t="s">
        <v>2061</v>
      </c>
    </row>
    <row r="792" spans="1:22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>ROUND(E792/D792*100,0)</f>
        <v>31</v>
      </c>
      <c r="G792" s="9" t="s">
        <v>73</v>
      </c>
      <c r="H792">
        <v>1113</v>
      </c>
      <c r="I792">
        <f>IF(H792=0,0,ROUND(E792/H792,2))</f>
        <v>51.01</v>
      </c>
      <c r="J792" t="s">
        <v>20</v>
      </c>
      <c r="K792" t="s">
        <v>21</v>
      </c>
      <c r="L792">
        <v>1266127200</v>
      </c>
      <c r="M792">
        <v>1266645600</v>
      </c>
      <c r="N792" s="4">
        <f>((L792/60)/60/24)+DATE(1970,1,1)</f>
        <v>40223.25</v>
      </c>
      <c r="O792" s="4">
        <f>((M792/60)/60/24)+DATE(1970,1,1)</f>
        <v>40229.25</v>
      </c>
      <c r="P792" t="b">
        <v>0</v>
      </c>
      <c r="Q792" t="b">
        <v>0</v>
      </c>
      <c r="R792" t="s">
        <v>32</v>
      </c>
      <c r="S792" t="str">
        <f>LEFT(R792,FIND("/",R792)-1)</f>
        <v>theater</v>
      </c>
      <c r="T792" t="str">
        <f>RIGHT(R792,LEN(R792)-FIND("/",R792))</f>
        <v>plays</v>
      </c>
      <c r="U792" t="s">
        <v>2043</v>
      </c>
      <c r="V792" t="s">
        <v>2061</v>
      </c>
    </row>
    <row r="793" spans="1:22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>ROUND(E793/D793*100,0)</f>
        <v>26</v>
      </c>
      <c r="G793" s="10" t="s">
        <v>13</v>
      </c>
      <c r="H793">
        <v>6</v>
      </c>
      <c r="I793">
        <f>IF(H793=0,0,ROUND(E793/H793,2))</f>
        <v>90</v>
      </c>
      <c r="J793" t="s">
        <v>20</v>
      </c>
      <c r="K793" t="s">
        <v>21</v>
      </c>
      <c r="L793">
        <v>1481436000</v>
      </c>
      <c r="M793">
        <v>1482818400</v>
      </c>
      <c r="N793" s="4">
        <f>((L793/60)/60/24)+DATE(1970,1,1)</f>
        <v>42715.25</v>
      </c>
      <c r="O793" s="4">
        <f>((M793/60)/60/24)+DATE(1970,1,1)</f>
        <v>42731.25</v>
      </c>
      <c r="P793" t="b">
        <v>0</v>
      </c>
      <c r="Q793" t="b">
        <v>0</v>
      </c>
      <c r="R793" t="s">
        <v>16</v>
      </c>
      <c r="S793" t="str">
        <f>LEFT(R793,FIND("/",R793)-1)</f>
        <v>food</v>
      </c>
      <c r="T793" t="str">
        <f>RIGHT(R793,LEN(R793)-FIND("/",R793))</f>
        <v>food trucks</v>
      </c>
      <c r="U793" t="s">
        <v>2036</v>
      </c>
      <c r="V793" t="s">
        <v>2054</v>
      </c>
    </row>
    <row r="794" spans="1:22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>ROUND(E794/D794*100,0)</f>
        <v>34</v>
      </c>
      <c r="G794" s="10" t="s">
        <v>13</v>
      </c>
      <c r="H794">
        <v>7</v>
      </c>
      <c r="I794">
        <f>IF(H794=0,0,ROUND(E794/H794,2))</f>
        <v>97.14</v>
      </c>
      <c r="J794" t="s">
        <v>20</v>
      </c>
      <c r="K794" t="s">
        <v>21</v>
      </c>
      <c r="L794">
        <v>1372222800</v>
      </c>
      <c r="M794">
        <v>1374642000</v>
      </c>
      <c r="N794" s="4">
        <f>((L794/60)/60/24)+DATE(1970,1,1)</f>
        <v>41451.208333333336</v>
      </c>
      <c r="O794" s="4">
        <f>((M794/60)/60/24)+DATE(1970,1,1)</f>
        <v>41479.208333333336</v>
      </c>
      <c r="P794" t="b">
        <v>0</v>
      </c>
      <c r="Q794" t="b">
        <v>1</v>
      </c>
      <c r="R794" t="s">
        <v>32</v>
      </c>
      <c r="S794" t="str">
        <f>LEFT(R794,FIND("/",R794)-1)</f>
        <v>theater</v>
      </c>
      <c r="T794" t="str">
        <f>RIGHT(R794,LEN(R794)-FIND("/",R794))</f>
        <v>plays</v>
      </c>
      <c r="U794" t="s">
        <v>2043</v>
      </c>
      <c r="V794" t="s">
        <v>2061</v>
      </c>
    </row>
    <row r="795" spans="1:22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>ROUND(E795/D795*100,0)</f>
        <v>1186</v>
      </c>
      <c r="G795" s="13" t="s">
        <v>19</v>
      </c>
      <c r="H795">
        <v>181</v>
      </c>
      <c r="I795">
        <f>IF(H795=0,0,ROUND(E795/H795,2))</f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s="4">
        <f>((L795/60)/60/24)+DATE(1970,1,1)</f>
        <v>41450.208333333336</v>
      </c>
      <c r="O795" s="4">
        <f>((M795/60)/60/24)+DATE(1970,1,1)</f>
        <v>41454.208333333336</v>
      </c>
      <c r="P795" t="b">
        <v>0</v>
      </c>
      <c r="Q795" t="b">
        <v>0</v>
      </c>
      <c r="R795" t="s">
        <v>67</v>
      </c>
      <c r="S795" t="str">
        <f>LEFT(R795,FIND("/",R795)-1)</f>
        <v>publishing</v>
      </c>
      <c r="T795" t="str">
        <f>RIGHT(R795,LEN(R795)-FIND("/",R795))</f>
        <v>nonfiction</v>
      </c>
      <c r="U795" t="s">
        <v>2041</v>
      </c>
      <c r="V795" t="s">
        <v>2059</v>
      </c>
    </row>
    <row r="796" spans="1:22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>ROUND(E796/D796*100,0)</f>
        <v>125</v>
      </c>
      <c r="G796" s="13" t="s">
        <v>19</v>
      </c>
      <c r="H796">
        <v>110</v>
      </c>
      <c r="I796">
        <f>IF(H796=0,0,ROUND(E796/H796,2))</f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s="4">
        <f>((L796/60)/60/24)+DATE(1970,1,1)</f>
        <v>43091.25</v>
      </c>
      <c r="O796" s="4">
        <f>((M796/60)/60/24)+DATE(1970,1,1)</f>
        <v>43103.25</v>
      </c>
      <c r="P796" t="b">
        <v>0</v>
      </c>
      <c r="Q796" t="b">
        <v>0</v>
      </c>
      <c r="R796" t="s">
        <v>22</v>
      </c>
      <c r="S796" t="str">
        <f>LEFT(R796,FIND("/",R796)-1)</f>
        <v>music</v>
      </c>
      <c r="T796" t="str">
        <f>RIGHT(R796,LEN(R796)-FIND("/",R796))</f>
        <v>rock</v>
      </c>
      <c r="U796" t="s">
        <v>2039</v>
      </c>
      <c r="V796" t="s">
        <v>2063</v>
      </c>
    </row>
    <row r="797" spans="1:22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>ROUND(E797/D797*100,0)</f>
        <v>14</v>
      </c>
      <c r="G797" s="10" t="s">
        <v>13</v>
      </c>
      <c r="H797">
        <v>31</v>
      </c>
      <c r="I797">
        <f>IF(H797=0,0,ROUND(E797/H797,2))</f>
        <v>32.97</v>
      </c>
      <c r="J797" t="s">
        <v>20</v>
      </c>
      <c r="K797" t="s">
        <v>21</v>
      </c>
      <c r="L797">
        <v>1477976400</v>
      </c>
      <c r="M797">
        <v>1478235600</v>
      </c>
      <c r="N797" s="4">
        <f>((L797/60)/60/24)+DATE(1970,1,1)</f>
        <v>42675.208333333328</v>
      </c>
      <c r="O797" s="4">
        <f>((M797/60)/60/24)+DATE(1970,1,1)</f>
        <v>42678.208333333328</v>
      </c>
      <c r="P797" t="b">
        <v>0</v>
      </c>
      <c r="Q797" t="b">
        <v>0</v>
      </c>
      <c r="R797" t="s">
        <v>52</v>
      </c>
      <c r="S797" t="str">
        <f>LEFT(R797,FIND("/",R797)-1)</f>
        <v>film &amp; video</v>
      </c>
      <c r="T797" t="str">
        <f>RIGHT(R797,LEN(R797)-FIND("/",R797))</f>
        <v>drama</v>
      </c>
      <c r="U797" t="s">
        <v>2035</v>
      </c>
      <c r="V797" t="s">
        <v>2051</v>
      </c>
    </row>
    <row r="798" spans="1:22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>ROUND(E798/D798*100,0)</f>
        <v>55</v>
      </c>
      <c r="G798" s="10" t="s">
        <v>13</v>
      </c>
      <c r="H798">
        <v>78</v>
      </c>
      <c r="I798">
        <f>IF(H798=0,0,ROUND(E798/H798,2))</f>
        <v>54.81</v>
      </c>
      <c r="J798" t="s">
        <v>20</v>
      </c>
      <c r="K798" t="s">
        <v>21</v>
      </c>
      <c r="L798">
        <v>1407474000</v>
      </c>
      <c r="M798">
        <v>1408078800</v>
      </c>
      <c r="N798" s="4">
        <f>((L798/60)/60/24)+DATE(1970,1,1)</f>
        <v>41859.208333333336</v>
      </c>
      <c r="O798" s="4">
        <f>((M798/60)/60/24)+DATE(1970,1,1)</f>
        <v>41866.208333333336</v>
      </c>
      <c r="P798" t="b">
        <v>0</v>
      </c>
      <c r="Q798" t="b">
        <v>1</v>
      </c>
      <c r="R798" t="s">
        <v>291</v>
      </c>
      <c r="S798" t="str">
        <f>LEFT(R798,FIND("/",R798)-1)</f>
        <v>games</v>
      </c>
      <c r="T798" t="str">
        <f>RIGHT(R798,LEN(R798)-FIND("/",R798))</f>
        <v>mobile games</v>
      </c>
      <c r="U798" t="s">
        <v>2037</v>
      </c>
      <c r="V798" t="s">
        <v>2058</v>
      </c>
    </row>
    <row r="799" spans="1:22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>ROUND(E799/D799*100,0)</f>
        <v>110</v>
      </c>
      <c r="G799" s="13" t="s">
        <v>19</v>
      </c>
      <c r="H799">
        <v>185</v>
      </c>
      <c r="I799">
        <f>IF(H799=0,0,ROUND(E799/H799,2))</f>
        <v>45.04</v>
      </c>
      <c r="J799" t="s">
        <v>20</v>
      </c>
      <c r="K799" t="s">
        <v>21</v>
      </c>
      <c r="L799">
        <v>1546149600</v>
      </c>
      <c r="M799">
        <v>1548136800</v>
      </c>
      <c r="N799" s="4">
        <f>((L799/60)/60/24)+DATE(1970,1,1)</f>
        <v>43464.25</v>
      </c>
      <c r="O799" s="4">
        <f>((M799/60)/60/24)+DATE(1970,1,1)</f>
        <v>43487.25</v>
      </c>
      <c r="P799" t="b">
        <v>0</v>
      </c>
      <c r="Q799" t="b">
        <v>0</v>
      </c>
      <c r="R799" t="s">
        <v>27</v>
      </c>
      <c r="S799" t="str">
        <f>LEFT(R799,FIND("/",R799)-1)</f>
        <v>technology</v>
      </c>
      <c r="T799" t="str">
        <f>RIGHT(R799,LEN(R799)-FIND("/",R799))</f>
        <v>web</v>
      </c>
      <c r="U799" t="s">
        <v>2042</v>
      </c>
      <c r="V799" t="s">
        <v>2070</v>
      </c>
    </row>
    <row r="800" spans="1:22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>ROUND(E800/D800*100,0)</f>
        <v>188</v>
      </c>
      <c r="G800" s="13" t="s">
        <v>19</v>
      </c>
      <c r="H800">
        <v>121</v>
      </c>
      <c r="I800">
        <f>IF(H800=0,0,ROUND(E800/H800,2))</f>
        <v>52.96</v>
      </c>
      <c r="J800" t="s">
        <v>20</v>
      </c>
      <c r="K800" t="s">
        <v>21</v>
      </c>
      <c r="L800">
        <v>1338440400</v>
      </c>
      <c r="M800">
        <v>1340859600</v>
      </c>
      <c r="N800" s="4">
        <f>((L800/60)/60/24)+DATE(1970,1,1)</f>
        <v>41060.208333333336</v>
      </c>
      <c r="O800" s="4">
        <f>((M800/60)/60/24)+DATE(1970,1,1)</f>
        <v>41088.208333333336</v>
      </c>
      <c r="P800" t="b">
        <v>0</v>
      </c>
      <c r="Q800" t="b">
        <v>1</v>
      </c>
      <c r="R800" t="s">
        <v>32</v>
      </c>
      <c r="S800" t="str">
        <f>LEFT(R800,FIND("/",R800)-1)</f>
        <v>theater</v>
      </c>
      <c r="T800" t="str">
        <f>RIGHT(R800,LEN(R800)-FIND("/",R800))</f>
        <v>plays</v>
      </c>
      <c r="U800" t="s">
        <v>2043</v>
      </c>
      <c r="V800" t="s">
        <v>2061</v>
      </c>
    </row>
    <row r="801" spans="1:22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>ROUND(E801/D801*100,0)</f>
        <v>87</v>
      </c>
      <c r="G801" s="10" t="s">
        <v>13</v>
      </c>
      <c r="H801">
        <v>1225</v>
      </c>
      <c r="I801">
        <f>IF(H801=0,0,ROUND(E801/H801,2))</f>
        <v>60.02</v>
      </c>
      <c r="J801" t="s">
        <v>39</v>
      </c>
      <c r="K801" t="s">
        <v>40</v>
      </c>
      <c r="L801">
        <v>1454133600</v>
      </c>
      <c r="M801">
        <v>1454479200</v>
      </c>
      <c r="N801" s="4">
        <f>((L801/60)/60/24)+DATE(1970,1,1)</f>
        <v>42399.25</v>
      </c>
      <c r="O801" s="4">
        <f>((M801/60)/60/24)+DATE(1970,1,1)</f>
        <v>42403.25</v>
      </c>
      <c r="P801" t="b">
        <v>0</v>
      </c>
      <c r="Q801" t="b">
        <v>0</v>
      </c>
      <c r="R801" t="s">
        <v>32</v>
      </c>
      <c r="S801" t="str">
        <f>LEFT(R801,FIND("/",R801)-1)</f>
        <v>theater</v>
      </c>
      <c r="T801" t="str">
        <f>RIGHT(R801,LEN(R801)-FIND("/",R801))</f>
        <v>plays</v>
      </c>
      <c r="U801" t="s">
        <v>2043</v>
      </c>
      <c r="V801" t="s">
        <v>2061</v>
      </c>
    </row>
    <row r="802" spans="1:22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>ROUND(E802/D802*100,0)</f>
        <v>1</v>
      </c>
      <c r="G802" s="10" t="s">
        <v>13</v>
      </c>
      <c r="H802">
        <v>1</v>
      </c>
      <c r="I802">
        <f>IF(H802=0,0,ROUND(E802/H802,2))</f>
        <v>1</v>
      </c>
      <c r="J802" t="s">
        <v>97</v>
      </c>
      <c r="K802" t="s">
        <v>98</v>
      </c>
      <c r="L802">
        <v>1434085200</v>
      </c>
      <c r="M802">
        <v>1434430800</v>
      </c>
      <c r="N802" s="4">
        <f>((L802/60)/60/24)+DATE(1970,1,1)</f>
        <v>42167.208333333328</v>
      </c>
      <c r="O802" s="4">
        <f>((M802/60)/60/24)+DATE(1970,1,1)</f>
        <v>42171.208333333328</v>
      </c>
      <c r="P802" t="b">
        <v>0</v>
      </c>
      <c r="Q802" t="b">
        <v>0</v>
      </c>
      <c r="R802" t="s">
        <v>22</v>
      </c>
      <c r="S802" t="str">
        <f>LEFT(R802,FIND("/",R802)-1)</f>
        <v>music</v>
      </c>
      <c r="T802" t="str">
        <f>RIGHT(R802,LEN(R802)-FIND("/",R802))</f>
        <v>rock</v>
      </c>
      <c r="U802" t="s">
        <v>2039</v>
      </c>
      <c r="V802" t="s">
        <v>2063</v>
      </c>
    </row>
    <row r="803" spans="1:22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>ROUND(E803/D803*100,0)</f>
        <v>203</v>
      </c>
      <c r="G803" s="13" t="s">
        <v>19</v>
      </c>
      <c r="H803">
        <v>106</v>
      </c>
      <c r="I803">
        <f>IF(H803=0,0,ROUND(E803/H803,2))</f>
        <v>44.03</v>
      </c>
      <c r="J803" t="s">
        <v>20</v>
      </c>
      <c r="K803" t="s">
        <v>21</v>
      </c>
      <c r="L803">
        <v>1577772000</v>
      </c>
      <c r="M803">
        <v>1579672800</v>
      </c>
      <c r="N803" s="4">
        <f>((L803/60)/60/24)+DATE(1970,1,1)</f>
        <v>43830.25</v>
      </c>
      <c r="O803" s="4">
        <f>((M803/60)/60/24)+DATE(1970,1,1)</f>
        <v>43852.25</v>
      </c>
      <c r="P803" t="b">
        <v>0</v>
      </c>
      <c r="Q803" t="b">
        <v>1</v>
      </c>
      <c r="R803" t="s">
        <v>121</v>
      </c>
      <c r="S803" t="str">
        <f>LEFT(R803,FIND("/",R803)-1)</f>
        <v>photography</v>
      </c>
      <c r="T803" t="str">
        <f>RIGHT(R803,LEN(R803)-FIND("/",R803))</f>
        <v>photography books</v>
      </c>
      <c r="U803" t="s">
        <v>2040</v>
      </c>
      <c r="V803" t="s">
        <v>2060</v>
      </c>
    </row>
    <row r="804" spans="1:22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>ROUND(E804/D804*100,0)</f>
        <v>197</v>
      </c>
      <c r="G804" s="13" t="s">
        <v>19</v>
      </c>
      <c r="H804">
        <v>142</v>
      </c>
      <c r="I804">
        <f>IF(H804=0,0,ROUND(E804/H804,2))</f>
        <v>86.03</v>
      </c>
      <c r="J804" t="s">
        <v>20</v>
      </c>
      <c r="K804" t="s">
        <v>21</v>
      </c>
      <c r="L804">
        <v>1562216400</v>
      </c>
      <c r="M804">
        <v>1562389200</v>
      </c>
      <c r="N804" s="4">
        <f>((L804/60)/60/24)+DATE(1970,1,1)</f>
        <v>43650.208333333328</v>
      </c>
      <c r="O804" s="4">
        <f>((M804/60)/60/24)+DATE(1970,1,1)</f>
        <v>43652.208333333328</v>
      </c>
      <c r="P804" t="b">
        <v>0</v>
      </c>
      <c r="Q804" t="b">
        <v>0</v>
      </c>
      <c r="R804" t="s">
        <v>121</v>
      </c>
      <c r="S804" t="str">
        <f>LEFT(R804,FIND("/",R804)-1)</f>
        <v>photography</v>
      </c>
      <c r="T804" t="str">
        <f>RIGHT(R804,LEN(R804)-FIND("/",R804))</f>
        <v>photography books</v>
      </c>
      <c r="U804" t="s">
        <v>2040</v>
      </c>
      <c r="V804" t="s">
        <v>2060</v>
      </c>
    </row>
    <row r="805" spans="1:22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>ROUND(E805/D805*100,0)</f>
        <v>107</v>
      </c>
      <c r="G805" s="13" t="s">
        <v>19</v>
      </c>
      <c r="H805">
        <v>233</v>
      </c>
      <c r="I805">
        <f>IF(H805=0,0,ROUND(E805/H805,2))</f>
        <v>28.01</v>
      </c>
      <c r="J805" t="s">
        <v>20</v>
      </c>
      <c r="K805" t="s">
        <v>21</v>
      </c>
      <c r="L805">
        <v>1548568800</v>
      </c>
      <c r="M805">
        <v>1551506400</v>
      </c>
      <c r="N805" s="4">
        <f>((L805/60)/60/24)+DATE(1970,1,1)</f>
        <v>43492.25</v>
      </c>
      <c r="O805" s="4">
        <f>((M805/60)/60/24)+DATE(1970,1,1)</f>
        <v>43526.25</v>
      </c>
      <c r="P805" t="b">
        <v>0</v>
      </c>
      <c r="Q805" t="b">
        <v>0</v>
      </c>
      <c r="R805" t="s">
        <v>32</v>
      </c>
      <c r="S805" t="str">
        <f>LEFT(R805,FIND("/",R805)-1)</f>
        <v>theater</v>
      </c>
      <c r="T805" t="str">
        <f>RIGHT(R805,LEN(R805)-FIND("/",R805))</f>
        <v>plays</v>
      </c>
      <c r="U805" t="s">
        <v>2043</v>
      </c>
      <c r="V805" t="s">
        <v>2061</v>
      </c>
    </row>
    <row r="806" spans="1:22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>ROUND(E806/D806*100,0)</f>
        <v>269</v>
      </c>
      <c r="G806" s="13" t="s">
        <v>19</v>
      </c>
      <c r="H806">
        <v>218</v>
      </c>
      <c r="I806">
        <f>IF(H806=0,0,ROUND(E806/H806,2))</f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s="4">
        <f>((L806/60)/60/24)+DATE(1970,1,1)</f>
        <v>43102.25</v>
      </c>
      <c r="O806" s="4">
        <f>((M806/60)/60/24)+DATE(1970,1,1)</f>
        <v>43122.25</v>
      </c>
      <c r="P806" t="b">
        <v>0</v>
      </c>
      <c r="Q806" t="b">
        <v>0</v>
      </c>
      <c r="R806" t="s">
        <v>22</v>
      </c>
      <c r="S806" t="str">
        <f>LEFT(R806,FIND("/",R806)-1)</f>
        <v>music</v>
      </c>
      <c r="T806" t="str">
        <f>RIGHT(R806,LEN(R806)-FIND("/",R806))</f>
        <v>rock</v>
      </c>
      <c r="U806" t="s">
        <v>2039</v>
      </c>
      <c r="V806" t="s">
        <v>2063</v>
      </c>
    </row>
    <row r="807" spans="1:22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>ROUND(E807/D807*100,0)</f>
        <v>51</v>
      </c>
      <c r="G807" s="10" t="s">
        <v>13</v>
      </c>
      <c r="H807">
        <v>67</v>
      </c>
      <c r="I807">
        <f>IF(H807=0,0,ROUND(E807/H807,2))</f>
        <v>73.61</v>
      </c>
      <c r="J807" t="s">
        <v>25</v>
      </c>
      <c r="K807" t="s">
        <v>26</v>
      </c>
      <c r="L807">
        <v>1416031200</v>
      </c>
      <c r="M807">
        <v>1420437600</v>
      </c>
      <c r="N807" s="4">
        <f>((L807/60)/60/24)+DATE(1970,1,1)</f>
        <v>41958.25</v>
      </c>
      <c r="O807" s="4">
        <f>((M807/60)/60/24)+DATE(1970,1,1)</f>
        <v>42009.25</v>
      </c>
      <c r="P807" t="b">
        <v>0</v>
      </c>
      <c r="Q807" t="b">
        <v>0</v>
      </c>
      <c r="R807" t="s">
        <v>41</v>
      </c>
      <c r="S807" t="str">
        <f>LEFT(R807,FIND("/",R807)-1)</f>
        <v>film &amp; video</v>
      </c>
      <c r="T807" t="str">
        <f>RIGHT(R807,LEN(R807)-FIND("/",R807))</f>
        <v>documentary</v>
      </c>
      <c r="U807" t="s">
        <v>2035</v>
      </c>
      <c r="V807" t="s">
        <v>2050</v>
      </c>
    </row>
    <row r="808" spans="1:22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>ROUND(E808/D808*100,0)</f>
        <v>1180</v>
      </c>
      <c r="G808" s="13" t="s">
        <v>19</v>
      </c>
      <c r="H808">
        <v>76</v>
      </c>
      <c r="I808">
        <f>IF(H808=0,0,ROUND(E808/H808,2))</f>
        <v>108.71</v>
      </c>
      <c r="J808" t="s">
        <v>20</v>
      </c>
      <c r="K808" t="s">
        <v>21</v>
      </c>
      <c r="L808">
        <v>1330927200</v>
      </c>
      <c r="M808">
        <v>1332997200</v>
      </c>
      <c r="N808" s="4">
        <f>((L808/60)/60/24)+DATE(1970,1,1)</f>
        <v>40973.25</v>
      </c>
      <c r="O808" s="4">
        <f>((M808/60)/60/24)+DATE(1970,1,1)</f>
        <v>40997.208333333336</v>
      </c>
      <c r="P808" t="b">
        <v>0</v>
      </c>
      <c r="Q808" t="b">
        <v>1</v>
      </c>
      <c r="R808" t="s">
        <v>52</v>
      </c>
      <c r="S808" t="str">
        <f>LEFT(R808,FIND("/",R808)-1)</f>
        <v>film &amp; video</v>
      </c>
      <c r="T808" t="str">
        <f>RIGHT(R808,LEN(R808)-FIND("/",R808))</f>
        <v>drama</v>
      </c>
      <c r="U808" t="s">
        <v>2035</v>
      </c>
      <c r="V808" t="s">
        <v>2051</v>
      </c>
    </row>
    <row r="809" spans="1:22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>ROUND(E809/D809*100,0)</f>
        <v>264</v>
      </c>
      <c r="G809" s="13" t="s">
        <v>19</v>
      </c>
      <c r="H809">
        <v>43</v>
      </c>
      <c r="I809">
        <f>IF(H809=0,0,ROUND(E809/H809,2))</f>
        <v>42.98</v>
      </c>
      <c r="J809" t="s">
        <v>20</v>
      </c>
      <c r="K809" t="s">
        <v>21</v>
      </c>
      <c r="L809">
        <v>1571115600</v>
      </c>
      <c r="M809">
        <v>1574920800</v>
      </c>
      <c r="N809" s="4">
        <f>((L809/60)/60/24)+DATE(1970,1,1)</f>
        <v>43753.208333333328</v>
      </c>
      <c r="O809" s="4">
        <f>((M809/60)/60/24)+DATE(1970,1,1)</f>
        <v>43797.25</v>
      </c>
      <c r="P809" t="b">
        <v>0</v>
      </c>
      <c r="Q809" t="b">
        <v>1</v>
      </c>
      <c r="R809" t="s">
        <v>32</v>
      </c>
      <c r="S809" t="str">
        <f>LEFT(R809,FIND("/",R809)-1)</f>
        <v>theater</v>
      </c>
      <c r="T809" t="str">
        <f>RIGHT(R809,LEN(R809)-FIND("/",R809))</f>
        <v>plays</v>
      </c>
      <c r="U809" t="s">
        <v>2043</v>
      </c>
      <c r="V809" t="s">
        <v>2061</v>
      </c>
    </row>
    <row r="810" spans="1:22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>ROUND(E810/D810*100,0)</f>
        <v>30</v>
      </c>
      <c r="G810" s="10" t="s">
        <v>13</v>
      </c>
      <c r="H810">
        <v>19</v>
      </c>
      <c r="I810">
        <f>IF(H810=0,0,ROUND(E810/H810,2))</f>
        <v>83.32</v>
      </c>
      <c r="J810" t="s">
        <v>20</v>
      </c>
      <c r="K810" t="s">
        <v>21</v>
      </c>
      <c r="L810">
        <v>1463461200</v>
      </c>
      <c r="M810">
        <v>1464930000</v>
      </c>
      <c r="N810" s="4">
        <f>((L810/60)/60/24)+DATE(1970,1,1)</f>
        <v>42507.208333333328</v>
      </c>
      <c r="O810" s="4">
        <f>((M810/60)/60/24)+DATE(1970,1,1)</f>
        <v>42524.208333333328</v>
      </c>
      <c r="P810" t="b">
        <v>0</v>
      </c>
      <c r="Q810" t="b">
        <v>0</v>
      </c>
      <c r="R810" t="s">
        <v>16</v>
      </c>
      <c r="S810" t="str">
        <f>LEFT(R810,FIND("/",R810)-1)</f>
        <v>food</v>
      </c>
      <c r="T810" t="str">
        <f>RIGHT(R810,LEN(R810)-FIND("/",R810))</f>
        <v>food trucks</v>
      </c>
      <c r="U810" t="s">
        <v>2036</v>
      </c>
      <c r="V810" t="s">
        <v>2054</v>
      </c>
    </row>
    <row r="811" spans="1:22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>ROUND(E811/D811*100,0)</f>
        <v>63</v>
      </c>
      <c r="G811" s="10" t="s">
        <v>13</v>
      </c>
      <c r="H811">
        <v>2108</v>
      </c>
      <c r="I811">
        <f>IF(H811=0,0,ROUND(E811/H811,2))</f>
        <v>42</v>
      </c>
      <c r="J811" t="s">
        <v>97</v>
      </c>
      <c r="K811" t="s">
        <v>98</v>
      </c>
      <c r="L811">
        <v>1344920400</v>
      </c>
      <c r="M811">
        <v>1345006800</v>
      </c>
      <c r="N811" s="4">
        <f>((L811/60)/60/24)+DATE(1970,1,1)</f>
        <v>41135.208333333336</v>
      </c>
      <c r="O811" s="4">
        <f>((M811/60)/60/24)+DATE(1970,1,1)</f>
        <v>41136.208333333336</v>
      </c>
      <c r="P811" t="b">
        <v>0</v>
      </c>
      <c r="Q811" t="b">
        <v>0</v>
      </c>
      <c r="R811" t="s">
        <v>41</v>
      </c>
      <c r="S811" t="str">
        <f>LEFT(R811,FIND("/",R811)-1)</f>
        <v>film &amp; video</v>
      </c>
      <c r="T811" t="str">
        <f>RIGHT(R811,LEN(R811)-FIND("/",R811))</f>
        <v>documentary</v>
      </c>
      <c r="U811" t="s">
        <v>2035</v>
      </c>
      <c r="V811" t="s">
        <v>2050</v>
      </c>
    </row>
    <row r="812" spans="1:22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>ROUND(E812/D812*100,0)</f>
        <v>193</v>
      </c>
      <c r="G812" s="13" t="s">
        <v>19</v>
      </c>
      <c r="H812">
        <v>221</v>
      </c>
      <c r="I812">
        <f>IF(H812=0,0,ROUND(E812/H812,2))</f>
        <v>55.93</v>
      </c>
      <c r="J812" t="s">
        <v>20</v>
      </c>
      <c r="K812" t="s">
        <v>21</v>
      </c>
      <c r="L812">
        <v>1511848800</v>
      </c>
      <c r="M812">
        <v>1512712800</v>
      </c>
      <c r="N812" s="4">
        <f>((L812/60)/60/24)+DATE(1970,1,1)</f>
        <v>43067.25</v>
      </c>
      <c r="O812" s="4">
        <f>((M812/60)/60/24)+DATE(1970,1,1)</f>
        <v>43077.25</v>
      </c>
      <c r="P812" t="b">
        <v>0</v>
      </c>
      <c r="Q812" t="b">
        <v>1</v>
      </c>
      <c r="R812" t="s">
        <v>32</v>
      </c>
      <c r="S812" t="str">
        <f>LEFT(R812,FIND("/",R812)-1)</f>
        <v>theater</v>
      </c>
      <c r="T812" t="str">
        <f>RIGHT(R812,LEN(R812)-FIND("/",R812))</f>
        <v>plays</v>
      </c>
      <c r="U812" t="s">
        <v>2043</v>
      </c>
      <c r="V812" t="s">
        <v>2061</v>
      </c>
    </row>
    <row r="813" spans="1:22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>ROUND(E813/D813*100,0)</f>
        <v>77</v>
      </c>
      <c r="G813" s="10" t="s">
        <v>13</v>
      </c>
      <c r="H813">
        <v>679</v>
      </c>
      <c r="I813">
        <f>IF(H813=0,0,ROUND(E813/H813,2))</f>
        <v>105.04</v>
      </c>
      <c r="J813" t="s">
        <v>20</v>
      </c>
      <c r="K813" t="s">
        <v>21</v>
      </c>
      <c r="L813">
        <v>1452319200</v>
      </c>
      <c r="M813">
        <v>1452492000</v>
      </c>
      <c r="N813" s="4">
        <f>((L813/60)/60/24)+DATE(1970,1,1)</f>
        <v>42378.25</v>
      </c>
      <c r="O813" s="4">
        <f>((M813/60)/60/24)+DATE(1970,1,1)</f>
        <v>42380.25</v>
      </c>
      <c r="P813" t="b">
        <v>0</v>
      </c>
      <c r="Q813" t="b">
        <v>1</v>
      </c>
      <c r="R813" t="s">
        <v>88</v>
      </c>
      <c r="S813" t="str">
        <f>LEFT(R813,FIND("/",R813)-1)</f>
        <v>games</v>
      </c>
      <c r="T813" t="str">
        <f>RIGHT(R813,LEN(R813)-FIND("/",R813))</f>
        <v>video games</v>
      </c>
      <c r="U813" t="s">
        <v>2037</v>
      </c>
      <c r="V813" t="s">
        <v>2068</v>
      </c>
    </row>
    <row r="814" spans="1:22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>ROUND(E814/D814*100,0)</f>
        <v>226</v>
      </c>
      <c r="G814" s="13" t="s">
        <v>19</v>
      </c>
      <c r="H814">
        <v>2805</v>
      </c>
      <c r="I814">
        <f>IF(H814=0,0,ROUND(E814/H814,2))</f>
        <v>48</v>
      </c>
      <c r="J814" t="s">
        <v>14</v>
      </c>
      <c r="K814" t="s">
        <v>15</v>
      </c>
      <c r="L814">
        <v>1523854800</v>
      </c>
      <c r="M814">
        <v>1524286800</v>
      </c>
      <c r="N814" s="4">
        <f>((L814/60)/60/24)+DATE(1970,1,1)</f>
        <v>43206.208333333328</v>
      </c>
      <c r="O814" s="4">
        <f>((M814/60)/60/24)+DATE(1970,1,1)</f>
        <v>43211.208333333328</v>
      </c>
      <c r="P814" t="b">
        <v>0</v>
      </c>
      <c r="Q814" t="b">
        <v>0</v>
      </c>
      <c r="R814" t="s">
        <v>67</v>
      </c>
      <c r="S814" t="str">
        <f>LEFT(R814,FIND("/",R814)-1)</f>
        <v>publishing</v>
      </c>
      <c r="T814" t="str">
        <f>RIGHT(R814,LEN(R814)-FIND("/",R814))</f>
        <v>nonfiction</v>
      </c>
      <c r="U814" t="s">
        <v>2041</v>
      </c>
      <c r="V814" t="s">
        <v>2059</v>
      </c>
    </row>
    <row r="815" spans="1:22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>ROUND(E815/D815*100,0)</f>
        <v>239</v>
      </c>
      <c r="G815" s="13" t="s">
        <v>19</v>
      </c>
      <c r="H815">
        <v>68</v>
      </c>
      <c r="I815">
        <f>IF(H815=0,0,ROUND(E815/H815,2))</f>
        <v>112.66</v>
      </c>
      <c r="J815" t="s">
        <v>20</v>
      </c>
      <c r="K815" t="s">
        <v>21</v>
      </c>
      <c r="L815">
        <v>1346043600</v>
      </c>
      <c r="M815">
        <v>1346907600</v>
      </c>
      <c r="N815" s="4">
        <f>((L815/60)/60/24)+DATE(1970,1,1)</f>
        <v>41148.208333333336</v>
      </c>
      <c r="O815" s="4">
        <f>((M815/60)/60/24)+DATE(1970,1,1)</f>
        <v>41158.208333333336</v>
      </c>
      <c r="P815" t="b">
        <v>0</v>
      </c>
      <c r="Q815" t="b">
        <v>0</v>
      </c>
      <c r="R815" t="s">
        <v>88</v>
      </c>
      <c r="S815" t="str">
        <f>LEFT(R815,FIND("/",R815)-1)</f>
        <v>games</v>
      </c>
      <c r="T815" t="str">
        <f>RIGHT(R815,LEN(R815)-FIND("/",R815))</f>
        <v>video games</v>
      </c>
      <c r="U815" t="s">
        <v>2037</v>
      </c>
      <c r="V815" t="s">
        <v>2068</v>
      </c>
    </row>
    <row r="816" spans="1:22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>ROUND(E816/D816*100,0)</f>
        <v>92</v>
      </c>
      <c r="G816" s="10" t="s">
        <v>13</v>
      </c>
      <c r="H816">
        <v>36</v>
      </c>
      <c r="I816">
        <f>IF(H816=0,0,ROUND(E816/H816,2))</f>
        <v>81.94</v>
      </c>
      <c r="J816" t="s">
        <v>35</v>
      </c>
      <c r="K816" t="s">
        <v>36</v>
      </c>
      <c r="L816">
        <v>1464325200</v>
      </c>
      <c r="M816">
        <v>1464498000</v>
      </c>
      <c r="N816" s="4">
        <f>((L816/60)/60/24)+DATE(1970,1,1)</f>
        <v>42517.208333333328</v>
      </c>
      <c r="O816" s="4">
        <f>((M816/60)/60/24)+DATE(1970,1,1)</f>
        <v>42519.208333333328</v>
      </c>
      <c r="P816" t="b">
        <v>0</v>
      </c>
      <c r="Q816" t="b">
        <v>1</v>
      </c>
      <c r="R816" t="s">
        <v>22</v>
      </c>
      <c r="S816" t="str">
        <f>LEFT(R816,FIND("/",R816)-1)</f>
        <v>music</v>
      </c>
      <c r="T816" t="str">
        <f>RIGHT(R816,LEN(R816)-FIND("/",R816))</f>
        <v>rock</v>
      </c>
      <c r="U816" t="s">
        <v>2039</v>
      </c>
      <c r="V816" t="s">
        <v>2063</v>
      </c>
    </row>
    <row r="817" spans="1:22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>ROUND(E817/D817*100,0)</f>
        <v>130</v>
      </c>
      <c r="G817" s="13" t="s">
        <v>19</v>
      </c>
      <c r="H817">
        <v>183</v>
      </c>
      <c r="I817">
        <f>IF(H817=0,0,ROUND(E817/H817,2))</f>
        <v>64.05</v>
      </c>
      <c r="J817" t="s">
        <v>14</v>
      </c>
      <c r="K817" t="s">
        <v>15</v>
      </c>
      <c r="L817">
        <v>1511935200</v>
      </c>
      <c r="M817">
        <v>1514181600</v>
      </c>
      <c r="N817" s="4">
        <f>((L817/60)/60/24)+DATE(1970,1,1)</f>
        <v>43068.25</v>
      </c>
      <c r="O817" s="4">
        <f>((M817/60)/60/24)+DATE(1970,1,1)</f>
        <v>43094.25</v>
      </c>
      <c r="P817" t="b">
        <v>0</v>
      </c>
      <c r="Q817" t="b">
        <v>0</v>
      </c>
      <c r="R817" t="s">
        <v>22</v>
      </c>
      <c r="S817" t="str">
        <f>LEFT(R817,FIND("/",R817)-1)</f>
        <v>music</v>
      </c>
      <c r="T817" t="str">
        <f>RIGHT(R817,LEN(R817)-FIND("/",R817))</f>
        <v>rock</v>
      </c>
      <c r="U817" t="s">
        <v>2039</v>
      </c>
      <c r="V817" t="s">
        <v>2063</v>
      </c>
    </row>
    <row r="818" spans="1:22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>ROUND(E818/D818*100,0)</f>
        <v>615</v>
      </c>
      <c r="G818" s="13" t="s">
        <v>19</v>
      </c>
      <c r="H818">
        <v>133</v>
      </c>
      <c r="I818">
        <f>IF(H818=0,0,ROUND(E818/H818,2))</f>
        <v>106.39</v>
      </c>
      <c r="J818" t="s">
        <v>20</v>
      </c>
      <c r="K818" t="s">
        <v>21</v>
      </c>
      <c r="L818">
        <v>1392012000</v>
      </c>
      <c r="M818">
        <v>1392184800</v>
      </c>
      <c r="N818" s="4">
        <f>((L818/60)/60/24)+DATE(1970,1,1)</f>
        <v>41680.25</v>
      </c>
      <c r="O818" s="4">
        <f>((M818/60)/60/24)+DATE(1970,1,1)</f>
        <v>41682.25</v>
      </c>
      <c r="P818" t="b">
        <v>1</v>
      </c>
      <c r="Q818" t="b">
        <v>1</v>
      </c>
      <c r="R818" t="s">
        <v>32</v>
      </c>
      <c r="S818" t="str">
        <f>LEFT(R818,FIND("/",R818)-1)</f>
        <v>theater</v>
      </c>
      <c r="T818" t="str">
        <f>RIGHT(R818,LEN(R818)-FIND("/",R818))</f>
        <v>plays</v>
      </c>
      <c r="U818" t="s">
        <v>2043</v>
      </c>
      <c r="V818" t="s">
        <v>2061</v>
      </c>
    </row>
    <row r="819" spans="1:22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>ROUND(E819/D819*100,0)</f>
        <v>369</v>
      </c>
      <c r="G819" s="13" t="s">
        <v>19</v>
      </c>
      <c r="H819">
        <v>2489</v>
      </c>
      <c r="I819">
        <f>IF(H819=0,0,ROUND(E819/H819,2))</f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s="4">
        <f>((L819/60)/60/24)+DATE(1970,1,1)</f>
        <v>43589.208333333328</v>
      </c>
      <c r="O819" s="4">
        <f>((M819/60)/60/24)+DATE(1970,1,1)</f>
        <v>43617.208333333328</v>
      </c>
      <c r="P819" t="b">
        <v>0</v>
      </c>
      <c r="Q819" t="b">
        <v>1</v>
      </c>
      <c r="R819" t="s">
        <v>67</v>
      </c>
      <c r="S819" t="str">
        <f>LEFT(R819,FIND("/",R819)-1)</f>
        <v>publishing</v>
      </c>
      <c r="T819" t="str">
        <f>RIGHT(R819,LEN(R819)-FIND("/",R819))</f>
        <v>nonfiction</v>
      </c>
      <c r="U819" t="s">
        <v>2041</v>
      </c>
      <c r="V819" t="s">
        <v>2059</v>
      </c>
    </row>
    <row r="820" spans="1:22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>ROUND(E820/D820*100,0)</f>
        <v>1095</v>
      </c>
      <c r="G820" s="13" t="s">
        <v>19</v>
      </c>
      <c r="H820">
        <v>69</v>
      </c>
      <c r="I820">
        <f>IF(H820=0,0,ROUND(E820/H820,2))</f>
        <v>111.07</v>
      </c>
      <c r="J820" t="s">
        <v>20</v>
      </c>
      <c r="K820" t="s">
        <v>21</v>
      </c>
      <c r="L820">
        <v>1548050400</v>
      </c>
      <c r="M820">
        <v>1549173600</v>
      </c>
      <c r="N820" s="4">
        <f>((L820/60)/60/24)+DATE(1970,1,1)</f>
        <v>43486.25</v>
      </c>
      <c r="O820" s="4">
        <f>((M820/60)/60/24)+DATE(1970,1,1)</f>
        <v>43499.25</v>
      </c>
      <c r="P820" t="b">
        <v>0</v>
      </c>
      <c r="Q820" t="b">
        <v>1</v>
      </c>
      <c r="R820" t="s">
        <v>32</v>
      </c>
      <c r="S820" t="str">
        <f>LEFT(R820,FIND("/",R820)-1)</f>
        <v>theater</v>
      </c>
      <c r="T820" t="str">
        <f>RIGHT(R820,LEN(R820)-FIND("/",R820))</f>
        <v>plays</v>
      </c>
      <c r="U820" t="s">
        <v>2043</v>
      </c>
      <c r="V820" t="s">
        <v>2061</v>
      </c>
    </row>
    <row r="821" spans="1:22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>ROUND(E821/D821*100,0)</f>
        <v>51</v>
      </c>
      <c r="G821" s="10" t="s">
        <v>13</v>
      </c>
      <c r="H821">
        <v>47</v>
      </c>
      <c r="I821">
        <f>IF(H821=0,0,ROUND(E821/H821,2))</f>
        <v>95.94</v>
      </c>
      <c r="J821" t="s">
        <v>20</v>
      </c>
      <c r="K821" t="s">
        <v>21</v>
      </c>
      <c r="L821">
        <v>1353736800</v>
      </c>
      <c r="M821">
        <v>1355032800</v>
      </c>
      <c r="N821" s="4">
        <f>((L821/60)/60/24)+DATE(1970,1,1)</f>
        <v>41237.25</v>
      </c>
      <c r="O821" s="4">
        <f>((M821/60)/60/24)+DATE(1970,1,1)</f>
        <v>41252.25</v>
      </c>
      <c r="P821" t="b">
        <v>1</v>
      </c>
      <c r="Q821" t="b">
        <v>0</v>
      </c>
      <c r="R821" t="s">
        <v>88</v>
      </c>
      <c r="S821" t="str">
        <f>LEFT(R821,FIND("/",R821)-1)</f>
        <v>games</v>
      </c>
      <c r="T821" t="str">
        <f>RIGHT(R821,LEN(R821)-FIND("/",R821))</f>
        <v>video games</v>
      </c>
      <c r="U821" t="s">
        <v>2037</v>
      </c>
      <c r="V821" t="s">
        <v>2068</v>
      </c>
    </row>
    <row r="822" spans="1:22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>ROUND(E822/D822*100,0)</f>
        <v>801</v>
      </c>
      <c r="G822" s="13" t="s">
        <v>19</v>
      </c>
      <c r="H822">
        <v>279</v>
      </c>
      <c r="I822">
        <f>IF(H822=0,0,ROUND(E822/H822,2))</f>
        <v>43.04</v>
      </c>
      <c r="J822" t="s">
        <v>39</v>
      </c>
      <c r="K822" t="s">
        <v>40</v>
      </c>
      <c r="L822">
        <v>1532840400</v>
      </c>
      <c r="M822">
        <v>1533963600</v>
      </c>
      <c r="N822" s="4">
        <f>((L822/60)/60/24)+DATE(1970,1,1)</f>
        <v>43310.208333333328</v>
      </c>
      <c r="O822" s="4">
        <f>((M822/60)/60/24)+DATE(1970,1,1)</f>
        <v>43323.208333333328</v>
      </c>
      <c r="P822" t="b">
        <v>0</v>
      </c>
      <c r="Q822" t="b">
        <v>1</v>
      </c>
      <c r="R822" t="s">
        <v>22</v>
      </c>
      <c r="S822" t="str">
        <f>LEFT(R822,FIND("/",R822)-1)</f>
        <v>music</v>
      </c>
      <c r="T822" t="str">
        <f>RIGHT(R822,LEN(R822)-FIND("/",R822))</f>
        <v>rock</v>
      </c>
      <c r="U822" t="s">
        <v>2039</v>
      </c>
      <c r="V822" t="s">
        <v>2063</v>
      </c>
    </row>
    <row r="823" spans="1:22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>ROUND(E823/D823*100,0)</f>
        <v>291</v>
      </c>
      <c r="G823" s="13" t="s">
        <v>19</v>
      </c>
      <c r="H823">
        <v>210</v>
      </c>
      <c r="I823">
        <f>IF(H823=0,0,ROUND(E823/H823,2))</f>
        <v>67.97</v>
      </c>
      <c r="J823" t="s">
        <v>20</v>
      </c>
      <c r="K823" t="s">
        <v>21</v>
      </c>
      <c r="L823">
        <v>1488261600</v>
      </c>
      <c r="M823">
        <v>1489381200</v>
      </c>
      <c r="N823" s="4">
        <f>((L823/60)/60/24)+DATE(1970,1,1)</f>
        <v>42794.25</v>
      </c>
      <c r="O823" s="4">
        <f>((M823/60)/60/24)+DATE(1970,1,1)</f>
        <v>42807.208333333328</v>
      </c>
      <c r="P823" t="b">
        <v>0</v>
      </c>
      <c r="Q823" t="b">
        <v>0</v>
      </c>
      <c r="R823" t="s">
        <v>41</v>
      </c>
      <c r="S823" t="str">
        <f>LEFT(R823,FIND("/",R823)-1)</f>
        <v>film &amp; video</v>
      </c>
      <c r="T823" t="str">
        <f>RIGHT(R823,LEN(R823)-FIND("/",R823))</f>
        <v>documentary</v>
      </c>
      <c r="U823" t="s">
        <v>2035</v>
      </c>
      <c r="V823" t="s">
        <v>2050</v>
      </c>
    </row>
    <row r="824" spans="1:22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>ROUND(E824/D824*100,0)</f>
        <v>350</v>
      </c>
      <c r="G824" s="13" t="s">
        <v>19</v>
      </c>
      <c r="H824">
        <v>2100</v>
      </c>
      <c r="I824">
        <f>IF(H824=0,0,ROUND(E824/H824,2))</f>
        <v>89.99</v>
      </c>
      <c r="J824" t="s">
        <v>20</v>
      </c>
      <c r="K824" t="s">
        <v>21</v>
      </c>
      <c r="L824">
        <v>1393567200</v>
      </c>
      <c r="M824">
        <v>1395032400</v>
      </c>
      <c r="N824" s="4">
        <f>((L824/60)/60/24)+DATE(1970,1,1)</f>
        <v>41698.25</v>
      </c>
      <c r="O824" s="4">
        <f>((M824/60)/60/24)+DATE(1970,1,1)</f>
        <v>41715.208333333336</v>
      </c>
      <c r="P824" t="b">
        <v>0</v>
      </c>
      <c r="Q824" t="b">
        <v>0</v>
      </c>
      <c r="R824" t="s">
        <v>22</v>
      </c>
      <c r="S824" t="str">
        <f>LEFT(R824,FIND("/",R824)-1)</f>
        <v>music</v>
      </c>
      <c r="T824" t="str">
        <f>RIGHT(R824,LEN(R824)-FIND("/",R824))</f>
        <v>rock</v>
      </c>
      <c r="U824" t="s">
        <v>2039</v>
      </c>
      <c r="V824" t="s">
        <v>2063</v>
      </c>
    </row>
    <row r="825" spans="1:22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>ROUND(E825/D825*100,0)</f>
        <v>357</v>
      </c>
      <c r="G825" s="13" t="s">
        <v>19</v>
      </c>
      <c r="H825">
        <v>252</v>
      </c>
      <c r="I825">
        <f>IF(H825=0,0,ROUND(E825/H825,2))</f>
        <v>58.1</v>
      </c>
      <c r="J825" t="s">
        <v>20</v>
      </c>
      <c r="K825" t="s">
        <v>21</v>
      </c>
      <c r="L825">
        <v>1410325200</v>
      </c>
      <c r="M825">
        <v>1412485200</v>
      </c>
      <c r="N825" s="4">
        <f>((L825/60)/60/24)+DATE(1970,1,1)</f>
        <v>41892.208333333336</v>
      </c>
      <c r="O825" s="4">
        <f>((M825/60)/60/24)+DATE(1970,1,1)</f>
        <v>41917.208333333336</v>
      </c>
      <c r="P825" t="b">
        <v>1</v>
      </c>
      <c r="Q825" t="b">
        <v>1</v>
      </c>
      <c r="R825" t="s">
        <v>22</v>
      </c>
      <c r="S825" t="str">
        <f>LEFT(R825,FIND("/",R825)-1)</f>
        <v>music</v>
      </c>
      <c r="T825" t="str">
        <f>RIGHT(R825,LEN(R825)-FIND("/",R825))</f>
        <v>rock</v>
      </c>
      <c r="U825" t="s">
        <v>2039</v>
      </c>
      <c r="V825" t="s">
        <v>2063</v>
      </c>
    </row>
    <row r="826" spans="1:22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>ROUND(E826/D826*100,0)</f>
        <v>126</v>
      </c>
      <c r="G826" s="13" t="s">
        <v>19</v>
      </c>
      <c r="H826">
        <v>1280</v>
      </c>
      <c r="I826">
        <f>IF(H826=0,0,ROUND(E826/H826,2))</f>
        <v>84</v>
      </c>
      <c r="J826" t="s">
        <v>20</v>
      </c>
      <c r="K826" t="s">
        <v>21</v>
      </c>
      <c r="L826">
        <v>1276923600</v>
      </c>
      <c r="M826">
        <v>1279688400</v>
      </c>
      <c r="N826" s="4">
        <f>((L826/60)/60/24)+DATE(1970,1,1)</f>
        <v>40348.208333333336</v>
      </c>
      <c r="O826" s="4">
        <f>((M826/60)/60/24)+DATE(1970,1,1)</f>
        <v>40380.208333333336</v>
      </c>
      <c r="P826" t="b">
        <v>0</v>
      </c>
      <c r="Q826" t="b">
        <v>1</v>
      </c>
      <c r="R826" t="s">
        <v>67</v>
      </c>
      <c r="S826" t="str">
        <f>LEFT(R826,FIND("/",R826)-1)</f>
        <v>publishing</v>
      </c>
      <c r="T826" t="str">
        <f>RIGHT(R826,LEN(R826)-FIND("/",R826))</f>
        <v>nonfiction</v>
      </c>
      <c r="U826" t="s">
        <v>2041</v>
      </c>
      <c r="V826" t="s">
        <v>2059</v>
      </c>
    </row>
    <row r="827" spans="1:22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>ROUND(E827/D827*100,0)</f>
        <v>388</v>
      </c>
      <c r="G827" s="13" t="s">
        <v>19</v>
      </c>
      <c r="H827">
        <v>157</v>
      </c>
      <c r="I827">
        <f>IF(H827=0,0,ROUND(E827/H827,2))</f>
        <v>88.85</v>
      </c>
      <c r="J827" t="s">
        <v>39</v>
      </c>
      <c r="K827" t="s">
        <v>40</v>
      </c>
      <c r="L827">
        <v>1500958800</v>
      </c>
      <c r="M827">
        <v>1501995600</v>
      </c>
      <c r="N827" s="4">
        <f>((L827/60)/60/24)+DATE(1970,1,1)</f>
        <v>42941.208333333328</v>
      </c>
      <c r="O827" s="4">
        <f>((M827/60)/60/24)+DATE(1970,1,1)</f>
        <v>42953.208333333328</v>
      </c>
      <c r="P827" t="b">
        <v>0</v>
      </c>
      <c r="Q827" t="b">
        <v>0</v>
      </c>
      <c r="R827" t="s">
        <v>99</v>
      </c>
      <c r="S827" t="str">
        <f>LEFT(R827,FIND("/",R827)-1)</f>
        <v>film &amp; video</v>
      </c>
      <c r="T827" t="str">
        <f>RIGHT(R827,LEN(R827)-FIND("/",R827))</f>
        <v>shorts</v>
      </c>
      <c r="U827" t="s">
        <v>2035</v>
      </c>
      <c r="V827" t="s">
        <v>2065</v>
      </c>
    </row>
    <row r="828" spans="1:22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>ROUND(E828/D828*100,0)</f>
        <v>457</v>
      </c>
      <c r="G828" s="13" t="s">
        <v>19</v>
      </c>
      <c r="H828">
        <v>194</v>
      </c>
      <c r="I828">
        <f>IF(H828=0,0,ROUND(E828/H828,2))</f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s="4">
        <f>((L828/60)/60/24)+DATE(1970,1,1)</f>
        <v>40525.25</v>
      </c>
      <c r="O828" s="4">
        <f>((M828/60)/60/24)+DATE(1970,1,1)</f>
        <v>40553.25</v>
      </c>
      <c r="P828" t="b">
        <v>0</v>
      </c>
      <c r="Q828" t="b">
        <v>1</v>
      </c>
      <c r="R828" t="s">
        <v>32</v>
      </c>
      <c r="S828" t="str">
        <f>LEFT(R828,FIND("/",R828)-1)</f>
        <v>theater</v>
      </c>
      <c r="T828" t="str">
        <f>RIGHT(R828,LEN(R828)-FIND("/",R828))</f>
        <v>plays</v>
      </c>
      <c r="U828" t="s">
        <v>2043</v>
      </c>
      <c r="V828" t="s">
        <v>2061</v>
      </c>
    </row>
    <row r="829" spans="1:22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>ROUND(E829/D829*100,0)</f>
        <v>267</v>
      </c>
      <c r="G829" s="13" t="s">
        <v>19</v>
      </c>
      <c r="H829">
        <v>82</v>
      </c>
      <c r="I829">
        <f>IF(H829=0,0,ROUND(E829/H829,2))</f>
        <v>74.8</v>
      </c>
      <c r="J829" t="s">
        <v>25</v>
      </c>
      <c r="K829" t="s">
        <v>26</v>
      </c>
      <c r="L829">
        <v>1304398800</v>
      </c>
      <c r="M829">
        <v>1305435600</v>
      </c>
      <c r="N829" s="4">
        <f>((L829/60)/60/24)+DATE(1970,1,1)</f>
        <v>40666.208333333336</v>
      </c>
      <c r="O829" s="4">
        <f>((M829/60)/60/24)+DATE(1970,1,1)</f>
        <v>40678.208333333336</v>
      </c>
      <c r="P829" t="b">
        <v>0</v>
      </c>
      <c r="Q829" t="b">
        <v>1</v>
      </c>
      <c r="R829" t="s">
        <v>52</v>
      </c>
      <c r="S829" t="str">
        <f>LEFT(R829,FIND("/",R829)-1)</f>
        <v>film &amp; video</v>
      </c>
      <c r="T829" t="str">
        <f>RIGHT(R829,LEN(R829)-FIND("/",R829))</f>
        <v>drama</v>
      </c>
      <c r="U829" t="s">
        <v>2035</v>
      </c>
      <c r="V829" t="s">
        <v>2051</v>
      </c>
    </row>
    <row r="830" spans="1:22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>ROUND(E830/D830*100,0)</f>
        <v>69</v>
      </c>
      <c r="G830" s="10" t="s">
        <v>13</v>
      </c>
      <c r="H830">
        <v>70</v>
      </c>
      <c r="I830">
        <f>IF(H830=0,0,ROUND(E830/H830,2))</f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s="4">
        <f>((L830/60)/60/24)+DATE(1970,1,1)</f>
        <v>43340.208333333328</v>
      </c>
      <c r="O830" s="4">
        <f>((M830/60)/60/24)+DATE(1970,1,1)</f>
        <v>43365.208333333328</v>
      </c>
      <c r="P830" t="b">
        <v>0</v>
      </c>
      <c r="Q830" t="b">
        <v>0</v>
      </c>
      <c r="R830" t="s">
        <v>32</v>
      </c>
      <c r="S830" t="str">
        <f>LEFT(R830,FIND("/",R830)-1)</f>
        <v>theater</v>
      </c>
      <c r="T830" t="str">
        <f>RIGHT(R830,LEN(R830)-FIND("/",R830))</f>
        <v>plays</v>
      </c>
      <c r="U830" t="s">
        <v>2043</v>
      </c>
      <c r="V830" t="s">
        <v>2061</v>
      </c>
    </row>
    <row r="831" spans="1:22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>ROUND(E831/D831*100,0)</f>
        <v>51</v>
      </c>
      <c r="G831" s="10" t="s">
        <v>13</v>
      </c>
      <c r="H831">
        <v>154</v>
      </c>
      <c r="I831">
        <f>IF(H831=0,0,ROUND(E831/H831,2))</f>
        <v>32.01</v>
      </c>
      <c r="J831" t="s">
        <v>20</v>
      </c>
      <c r="K831" t="s">
        <v>21</v>
      </c>
      <c r="L831">
        <v>1433826000</v>
      </c>
      <c r="M831">
        <v>1435122000</v>
      </c>
      <c r="N831" s="4">
        <f>((L831/60)/60/24)+DATE(1970,1,1)</f>
        <v>42164.208333333328</v>
      </c>
      <c r="O831" s="4">
        <f>((M831/60)/60/24)+DATE(1970,1,1)</f>
        <v>42179.208333333328</v>
      </c>
      <c r="P831" t="b">
        <v>0</v>
      </c>
      <c r="Q831" t="b">
        <v>0</v>
      </c>
      <c r="R831" t="s">
        <v>32</v>
      </c>
      <c r="S831" t="str">
        <f>LEFT(R831,FIND("/",R831)-1)</f>
        <v>theater</v>
      </c>
      <c r="T831" t="str">
        <f>RIGHT(R831,LEN(R831)-FIND("/",R831))</f>
        <v>plays</v>
      </c>
      <c r="U831" t="s">
        <v>2043</v>
      </c>
      <c r="V831" t="s">
        <v>2061</v>
      </c>
    </row>
    <row r="832" spans="1:22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>ROUND(E832/D832*100,0)</f>
        <v>1</v>
      </c>
      <c r="G832" s="10" t="s">
        <v>13</v>
      </c>
      <c r="H832">
        <v>22</v>
      </c>
      <c r="I832">
        <f>IF(H832=0,0,ROUND(E832/H832,2))</f>
        <v>64.73</v>
      </c>
      <c r="J832" t="s">
        <v>20</v>
      </c>
      <c r="K832" t="s">
        <v>21</v>
      </c>
      <c r="L832">
        <v>1514959200</v>
      </c>
      <c r="M832">
        <v>1520056800</v>
      </c>
      <c r="N832" s="4">
        <f>((L832/60)/60/24)+DATE(1970,1,1)</f>
        <v>43103.25</v>
      </c>
      <c r="O832" s="4">
        <f>((M832/60)/60/24)+DATE(1970,1,1)</f>
        <v>43162.25</v>
      </c>
      <c r="P832" t="b">
        <v>0</v>
      </c>
      <c r="Q832" t="b">
        <v>0</v>
      </c>
      <c r="R832" t="s">
        <v>32</v>
      </c>
      <c r="S832" t="str">
        <f>LEFT(R832,FIND("/",R832)-1)</f>
        <v>theater</v>
      </c>
      <c r="T832" t="str">
        <f>RIGHT(R832,LEN(R832)-FIND("/",R832))</f>
        <v>plays</v>
      </c>
      <c r="U832" t="s">
        <v>2043</v>
      </c>
      <c r="V832" t="s">
        <v>2061</v>
      </c>
    </row>
    <row r="833" spans="1:22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>ROUND(E833/D833*100,0)</f>
        <v>109</v>
      </c>
      <c r="G833" s="13" t="s">
        <v>19</v>
      </c>
      <c r="H833">
        <v>4233</v>
      </c>
      <c r="I833">
        <f>IF(H833=0,0,ROUND(E833/H833,2))</f>
        <v>25</v>
      </c>
      <c r="J833" t="s">
        <v>20</v>
      </c>
      <c r="K833" t="s">
        <v>21</v>
      </c>
      <c r="L833">
        <v>1332738000</v>
      </c>
      <c r="M833">
        <v>1335675600</v>
      </c>
      <c r="N833" s="4">
        <f>((L833/60)/60/24)+DATE(1970,1,1)</f>
        <v>40994.208333333336</v>
      </c>
      <c r="O833" s="4">
        <f>((M833/60)/60/24)+DATE(1970,1,1)</f>
        <v>41028.208333333336</v>
      </c>
      <c r="P833" t="b">
        <v>0</v>
      </c>
      <c r="Q833" t="b">
        <v>0</v>
      </c>
      <c r="R833" t="s">
        <v>121</v>
      </c>
      <c r="S833" t="str">
        <f>LEFT(R833,FIND("/",R833)-1)</f>
        <v>photography</v>
      </c>
      <c r="T833" t="str">
        <f>RIGHT(R833,LEN(R833)-FIND("/",R833))</f>
        <v>photography books</v>
      </c>
      <c r="U833" t="s">
        <v>2040</v>
      </c>
      <c r="V833" t="s">
        <v>2060</v>
      </c>
    </row>
    <row r="834" spans="1:22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>ROUND(E834/D834*100,0)</f>
        <v>315</v>
      </c>
      <c r="G834" s="13" t="s">
        <v>19</v>
      </c>
      <c r="H834">
        <v>1297</v>
      </c>
      <c r="I834">
        <f>IF(H834=0,0,ROUND(E834/H834,2))</f>
        <v>104.98</v>
      </c>
      <c r="J834" t="s">
        <v>35</v>
      </c>
      <c r="K834" t="s">
        <v>36</v>
      </c>
      <c r="L834">
        <v>1445490000</v>
      </c>
      <c r="M834">
        <v>1448431200</v>
      </c>
      <c r="N834" s="4">
        <f>((L834/60)/60/24)+DATE(1970,1,1)</f>
        <v>42299.208333333328</v>
      </c>
      <c r="O834" s="4">
        <f>((M834/60)/60/24)+DATE(1970,1,1)</f>
        <v>42333.25</v>
      </c>
      <c r="P834" t="b">
        <v>1</v>
      </c>
      <c r="Q834" t="b">
        <v>0</v>
      </c>
      <c r="R834" t="s">
        <v>205</v>
      </c>
      <c r="S834" t="str">
        <f>LEFT(R834,FIND("/",R834)-1)</f>
        <v>publishing</v>
      </c>
      <c r="T834" t="str">
        <f>RIGHT(R834,LEN(R834)-FIND("/",R834))</f>
        <v>translations</v>
      </c>
      <c r="U834" t="s">
        <v>2041</v>
      </c>
      <c r="V834" t="s">
        <v>2067</v>
      </c>
    </row>
    <row r="835" spans="1:22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>ROUND(E835/D835*100,0)</f>
        <v>158</v>
      </c>
      <c r="G835" s="13" t="s">
        <v>19</v>
      </c>
      <c r="H835">
        <v>165</v>
      </c>
      <c r="I835">
        <f>IF(H835=0,0,ROUND(E835/H835,2))</f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s="4">
        <f>((L835/60)/60/24)+DATE(1970,1,1)</f>
        <v>40588.25</v>
      </c>
      <c r="O835" s="4">
        <f>((M835/60)/60/24)+DATE(1970,1,1)</f>
        <v>40599.25</v>
      </c>
      <c r="P835" t="b">
        <v>0</v>
      </c>
      <c r="Q835" t="b">
        <v>0</v>
      </c>
      <c r="R835" t="s">
        <v>205</v>
      </c>
      <c r="S835" t="str">
        <f>LEFT(R835,FIND("/",R835)-1)</f>
        <v>publishing</v>
      </c>
      <c r="T835" t="str">
        <f>RIGHT(R835,LEN(R835)-FIND("/",R835))</f>
        <v>translations</v>
      </c>
      <c r="U835" t="s">
        <v>2041</v>
      </c>
      <c r="V835" t="s">
        <v>2067</v>
      </c>
    </row>
    <row r="836" spans="1:22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>ROUND(E836/D836*100,0)</f>
        <v>154</v>
      </c>
      <c r="G836" s="13" t="s">
        <v>19</v>
      </c>
      <c r="H836">
        <v>119</v>
      </c>
      <c r="I836">
        <f>IF(H836=0,0,ROUND(E836/H836,2))</f>
        <v>94.35</v>
      </c>
      <c r="J836" t="s">
        <v>20</v>
      </c>
      <c r="K836" t="s">
        <v>21</v>
      </c>
      <c r="L836">
        <v>1371963600</v>
      </c>
      <c r="M836">
        <v>1372482000</v>
      </c>
      <c r="N836" s="4">
        <f>((L836/60)/60/24)+DATE(1970,1,1)</f>
        <v>41448.208333333336</v>
      </c>
      <c r="O836" s="4">
        <f>((M836/60)/60/24)+DATE(1970,1,1)</f>
        <v>41454.208333333336</v>
      </c>
      <c r="P836" t="b">
        <v>0</v>
      </c>
      <c r="Q836" t="b">
        <v>0</v>
      </c>
      <c r="R836" t="s">
        <v>32</v>
      </c>
      <c r="S836" t="str">
        <f>LEFT(R836,FIND("/",R836)-1)</f>
        <v>theater</v>
      </c>
      <c r="T836" t="str">
        <f>RIGHT(R836,LEN(R836)-FIND("/",R836))</f>
        <v>plays</v>
      </c>
      <c r="U836" t="s">
        <v>2043</v>
      </c>
      <c r="V836" t="s">
        <v>2061</v>
      </c>
    </row>
    <row r="837" spans="1:22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>ROUND(E837/D837*100,0)</f>
        <v>90</v>
      </c>
      <c r="G837" s="10" t="s">
        <v>13</v>
      </c>
      <c r="H837">
        <v>1758</v>
      </c>
      <c r="I837">
        <f>IF(H837=0,0,ROUND(E837/H837,2))</f>
        <v>44</v>
      </c>
      <c r="J837" t="s">
        <v>20</v>
      </c>
      <c r="K837" t="s">
        <v>21</v>
      </c>
      <c r="L837">
        <v>1425103200</v>
      </c>
      <c r="M837">
        <v>1425621600</v>
      </c>
      <c r="N837" s="4">
        <f>((L837/60)/60/24)+DATE(1970,1,1)</f>
        <v>42063.25</v>
      </c>
      <c r="O837" s="4">
        <f>((M837/60)/60/24)+DATE(1970,1,1)</f>
        <v>42069.25</v>
      </c>
      <c r="P837" t="b">
        <v>0</v>
      </c>
      <c r="Q837" t="b">
        <v>0</v>
      </c>
      <c r="R837" t="s">
        <v>27</v>
      </c>
      <c r="S837" t="str">
        <f>LEFT(R837,FIND("/",R837)-1)</f>
        <v>technology</v>
      </c>
      <c r="T837" t="str">
        <f>RIGHT(R837,LEN(R837)-FIND("/",R837))</f>
        <v>web</v>
      </c>
      <c r="U837" t="s">
        <v>2042</v>
      </c>
      <c r="V837" t="s">
        <v>2070</v>
      </c>
    </row>
    <row r="838" spans="1:22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>ROUND(E838/D838*100,0)</f>
        <v>75</v>
      </c>
      <c r="G838" s="10" t="s">
        <v>13</v>
      </c>
      <c r="H838">
        <v>94</v>
      </c>
      <c r="I838">
        <f>IF(H838=0,0,ROUND(E838/H838,2))</f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s="4">
        <f>((L838/60)/60/24)+DATE(1970,1,1)</f>
        <v>40214.25</v>
      </c>
      <c r="O838" s="4">
        <f>((M838/60)/60/24)+DATE(1970,1,1)</f>
        <v>40225.25</v>
      </c>
      <c r="P838" t="b">
        <v>0</v>
      </c>
      <c r="Q838" t="b">
        <v>0</v>
      </c>
      <c r="R838" t="s">
        <v>59</v>
      </c>
      <c r="S838" t="str">
        <f>LEFT(R838,FIND("/",R838)-1)</f>
        <v>music</v>
      </c>
      <c r="T838" t="str">
        <f>RIGHT(R838,LEN(R838)-FIND("/",R838))</f>
        <v>indie rock</v>
      </c>
      <c r="U838" t="s">
        <v>2039</v>
      </c>
      <c r="V838" t="s">
        <v>2055</v>
      </c>
    </row>
    <row r="839" spans="1:22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>ROUND(E839/D839*100,0)</f>
        <v>853</v>
      </c>
      <c r="G839" s="13" t="s">
        <v>19</v>
      </c>
      <c r="H839">
        <v>1797</v>
      </c>
      <c r="I839">
        <f>IF(H839=0,0,ROUND(E839/H839,2))</f>
        <v>84.01</v>
      </c>
      <c r="J839" t="s">
        <v>20</v>
      </c>
      <c r="K839" t="s">
        <v>21</v>
      </c>
      <c r="L839">
        <v>1301202000</v>
      </c>
      <c r="M839">
        <v>1305867600</v>
      </c>
      <c r="N839" s="4">
        <f>((L839/60)/60/24)+DATE(1970,1,1)</f>
        <v>40629.208333333336</v>
      </c>
      <c r="O839" s="4">
        <f>((M839/60)/60/24)+DATE(1970,1,1)</f>
        <v>40683.208333333336</v>
      </c>
      <c r="P839" t="b">
        <v>0</v>
      </c>
      <c r="Q839" t="b">
        <v>0</v>
      </c>
      <c r="R839" t="s">
        <v>158</v>
      </c>
      <c r="S839" t="str">
        <f>LEFT(R839,FIND("/",R839)-1)</f>
        <v>music</v>
      </c>
      <c r="T839" t="str">
        <f>RIGHT(R839,LEN(R839)-FIND("/",R839))</f>
        <v>jazz</v>
      </c>
      <c r="U839" t="s">
        <v>2039</v>
      </c>
      <c r="V839" t="s">
        <v>2056</v>
      </c>
    </row>
    <row r="840" spans="1:22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>ROUND(E840/D840*100,0)</f>
        <v>139</v>
      </c>
      <c r="G840" s="13" t="s">
        <v>19</v>
      </c>
      <c r="H840">
        <v>261</v>
      </c>
      <c r="I840">
        <f>IF(H840=0,0,ROUND(E840/H840,2))</f>
        <v>34.06</v>
      </c>
      <c r="J840" t="s">
        <v>20</v>
      </c>
      <c r="K840" t="s">
        <v>21</v>
      </c>
      <c r="L840">
        <v>1538024400</v>
      </c>
      <c r="M840">
        <v>1538802000</v>
      </c>
      <c r="N840" s="4">
        <f>((L840/60)/60/24)+DATE(1970,1,1)</f>
        <v>43370.208333333328</v>
      </c>
      <c r="O840" s="4">
        <f>((M840/60)/60/24)+DATE(1970,1,1)</f>
        <v>43379.208333333328</v>
      </c>
      <c r="P840" t="b">
        <v>0</v>
      </c>
      <c r="Q840" t="b">
        <v>0</v>
      </c>
      <c r="R840" t="s">
        <v>32</v>
      </c>
      <c r="S840" t="str">
        <f>LEFT(R840,FIND("/",R840)-1)</f>
        <v>theater</v>
      </c>
      <c r="T840" t="str">
        <f>RIGHT(R840,LEN(R840)-FIND("/",R840))</f>
        <v>plays</v>
      </c>
      <c r="U840" t="s">
        <v>2043</v>
      </c>
      <c r="V840" t="s">
        <v>2061</v>
      </c>
    </row>
    <row r="841" spans="1:22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>ROUND(E841/D841*100,0)</f>
        <v>190</v>
      </c>
      <c r="G841" s="13" t="s">
        <v>19</v>
      </c>
      <c r="H841">
        <v>157</v>
      </c>
      <c r="I841">
        <f>IF(H841=0,0,ROUND(E841/H841,2))</f>
        <v>93.27</v>
      </c>
      <c r="J841" t="s">
        <v>20</v>
      </c>
      <c r="K841" t="s">
        <v>21</v>
      </c>
      <c r="L841">
        <v>1395032400</v>
      </c>
      <c r="M841">
        <v>1398920400</v>
      </c>
      <c r="N841" s="4">
        <f>((L841/60)/60/24)+DATE(1970,1,1)</f>
        <v>41715.208333333336</v>
      </c>
      <c r="O841" s="4">
        <f>((M841/60)/60/24)+DATE(1970,1,1)</f>
        <v>41760.208333333336</v>
      </c>
      <c r="P841" t="b">
        <v>0</v>
      </c>
      <c r="Q841" t="b">
        <v>1</v>
      </c>
      <c r="R841" t="s">
        <v>41</v>
      </c>
      <c r="S841" t="str">
        <f>LEFT(R841,FIND("/",R841)-1)</f>
        <v>film &amp; video</v>
      </c>
      <c r="T841" t="str">
        <f>RIGHT(R841,LEN(R841)-FIND("/",R841))</f>
        <v>documentary</v>
      </c>
      <c r="U841" t="s">
        <v>2035</v>
      </c>
      <c r="V841" t="s">
        <v>2050</v>
      </c>
    </row>
    <row r="842" spans="1:22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>ROUND(E842/D842*100,0)</f>
        <v>100</v>
      </c>
      <c r="G842" s="13" t="s">
        <v>19</v>
      </c>
      <c r="H842">
        <v>3533</v>
      </c>
      <c r="I842">
        <f>IF(H842=0,0,ROUND(E842/H842,2))</f>
        <v>33</v>
      </c>
      <c r="J842" t="s">
        <v>20</v>
      </c>
      <c r="K842" t="s">
        <v>21</v>
      </c>
      <c r="L842">
        <v>1405486800</v>
      </c>
      <c r="M842">
        <v>1405659600</v>
      </c>
      <c r="N842" s="4">
        <f>((L842/60)/60/24)+DATE(1970,1,1)</f>
        <v>41836.208333333336</v>
      </c>
      <c r="O842" s="4">
        <f>((M842/60)/60/24)+DATE(1970,1,1)</f>
        <v>41838.208333333336</v>
      </c>
      <c r="P842" t="b">
        <v>0</v>
      </c>
      <c r="Q842" t="b">
        <v>1</v>
      </c>
      <c r="R842" t="s">
        <v>32</v>
      </c>
      <c r="S842" t="str">
        <f>LEFT(R842,FIND("/",R842)-1)</f>
        <v>theater</v>
      </c>
      <c r="T842" t="str">
        <f>RIGHT(R842,LEN(R842)-FIND("/",R842))</f>
        <v>plays</v>
      </c>
      <c r="U842" t="s">
        <v>2043</v>
      </c>
      <c r="V842" t="s">
        <v>2061</v>
      </c>
    </row>
    <row r="843" spans="1:22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>ROUND(E843/D843*100,0)</f>
        <v>143</v>
      </c>
      <c r="G843" s="13" t="s">
        <v>19</v>
      </c>
      <c r="H843">
        <v>155</v>
      </c>
      <c r="I843">
        <f>IF(H843=0,0,ROUND(E843/H843,2))</f>
        <v>83.81</v>
      </c>
      <c r="J843" t="s">
        <v>20</v>
      </c>
      <c r="K843" t="s">
        <v>21</v>
      </c>
      <c r="L843">
        <v>1455861600</v>
      </c>
      <c r="M843">
        <v>1457244000</v>
      </c>
      <c r="N843" s="4">
        <f>((L843/60)/60/24)+DATE(1970,1,1)</f>
        <v>42419.25</v>
      </c>
      <c r="O843" s="4">
        <f>((M843/60)/60/24)+DATE(1970,1,1)</f>
        <v>42435.25</v>
      </c>
      <c r="P843" t="b">
        <v>0</v>
      </c>
      <c r="Q843" t="b">
        <v>0</v>
      </c>
      <c r="R843" t="s">
        <v>27</v>
      </c>
      <c r="S843" t="str">
        <f>LEFT(R843,FIND("/",R843)-1)</f>
        <v>technology</v>
      </c>
      <c r="T843" t="str">
        <f>RIGHT(R843,LEN(R843)-FIND("/",R843))</f>
        <v>web</v>
      </c>
      <c r="U843" t="s">
        <v>2042</v>
      </c>
      <c r="V843" t="s">
        <v>2070</v>
      </c>
    </row>
    <row r="844" spans="1:22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>ROUND(E844/D844*100,0)</f>
        <v>563</v>
      </c>
      <c r="G844" s="13" t="s">
        <v>19</v>
      </c>
      <c r="H844">
        <v>132</v>
      </c>
      <c r="I844">
        <f>IF(H844=0,0,ROUND(E844/H844,2))</f>
        <v>63.99</v>
      </c>
      <c r="J844" t="s">
        <v>106</v>
      </c>
      <c r="K844" t="s">
        <v>107</v>
      </c>
      <c r="L844">
        <v>1529038800</v>
      </c>
      <c r="M844">
        <v>1529298000</v>
      </c>
      <c r="N844" s="4">
        <f>((L844/60)/60/24)+DATE(1970,1,1)</f>
        <v>43266.208333333328</v>
      </c>
      <c r="O844" s="4">
        <f>((M844/60)/60/24)+DATE(1970,1,1)</f>
        <v>43269.208333333328</v>
      </c>
      <c r="P844" t="b">
        <v>0</v>
      </c>
      <c r="Q844" t="b">
        <v>0</v>
      </c>
      <c r="R844" t="s">
        <v>64</v>
      </c>
      <c r="S844" t="str">
        <f>LEFT(R844,FIND("/",R844)-1)</f>
        <v>technology</v>
      </c>
      <c r="T844" t="str">
        <f>RIGHT(R844,LEN(R844)-FIND("/",R844))</f>
        <v>wearables</v>
      </c>
      <c r="U844" t="s">
        <v>2042</v>
      </c>
      <c r="V844" t="s">
        <v>2069</v>
      </c>
    </row>
    <row r="845" spans="1:22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>ROUND(E845/D845*100,0)</f>
        <v>31</v>
      </c>
      <c r="G845" s="10" t="s">
        <v>13</v>
      </c>
      <c r="H845">
        <v>33</v>
      </c>
      <c r="I845">
        <f>IF(H845=0,0,ROUND(E845/H845,2))</f>
        <v>81.91</v>
      </c>
      <c r="J845" t="s">
        <v>20</v>
      </c>
      <c r="K845" t="s">
        <v>21</v>
      </c>
      <c r="L845">
        <v>1535259600</v>
      </c>
      <c r="M845">
        <v>1535778000</v>
      </c>
      <c r="N845" s="4">
        <f>((L845/60)/60/24)+DATE(1970,1,1)</f>
        <v>43338.208333333328</v>
      </c>
      <c r="O845" s="4">
        <f>((M845/60)/60/24)+DATE(1970,1,1)</f>
        <v>43344.208333333328</v>
      </c>
      <c r="P845" t="b">
        <v>0</v>
      </c>
      <c r="Q845" t="b">
        <v>0</v>
      </c>
      <c r="R845" t="s">
        <v>121</v>
      </c>
      <c r="S845" t="str">
        <f>LEFT(R845,FIND("/",R845)-1)</f>
        <v>photography</v>
      </c>
      <c r="T845" t="str">
        <f>RIGHT(R845,LEN(R845)-FIND("/",R845))</f>
        <v>photography books</v>
      </c>
      <c r="U845" t="s">
        <v>2040</v>
      </c>
      <c r="V845" t="s">
        <v>2060</v>
      </c>
    </row>
    <row r="846" spans="1:22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>ROUND(E846/D846*100,0)</f>
        <v>99</v>
      </c>
      <c r="G846" s="9" t="s">
        <v>73</v>
      </c>
      <c r="H846">
        <v>94</v>
      </c>
      <c r="I846">
        <f>IF(H846=0,0,ROUND(E846/H846,2))</f>
        <v>93.05</v>
      </c>
      <c r="J846" t="s">
        <v>20</v>
      </c>
      <c r="K846" t="s">
        <v>21</v>
      </c>
      <c r="L846">
        <v>1327212000</v>
      </c>
      <c r="M846">
        <v>1327471200</v>
      </c>
      <c r="N846" s="4">
        <f>((L846/60)/60/24)+DATE(1970,1,1)</f>
        <v>40930.25</v>
      </c>
      <c r="O846" s="4">
        <f>((M846/60)/60/24)+DATE(1970,1,1)</f>
        <v>40933.25</v>
      </c>
      <c r="P846" t="b">
        <v>0</v>
      </c>
      <c r="Q846" t="b">
        <v>0</v>
      </c>
      <c r="R846" t="s">
        <v>41</v>
      </c>
      <c r="S846" t="str">
        <f>LEFT(R846,FIND("/",R846)-1)</f>
        <v>film &amp; video</v>
      </c>
      <c r="T846" t="str">
        <f>RIGHT(R846,LEN(R846)-FIND("/",R846))</f>
        <v>documentary</v>
      </c>
      <c r="U846" t="s">
        <v>2035</v>
      </c>
      <c r="V846" t="s">
        <v>2050</v>
      </c>
    </row>
    <row r="847" spans="1:22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>ROUND(E847/D847*100,0)</f>
        <v>198</v>
      </c>
      <c r="G847" s="13" t="s">
        <v>19</v>
      </c>
      <c r="H847">
        <v>1354</v>
      </c>
      <c r="I847">
        <f>IF(H847=0,0,ROUND(E847/H847,2))</f>
        <v>101.98</v>
      </c>
      <c r="J847" t="s">
        <v>39</v>
      </c>
      <c r="K847" t="s">
        <v>40</v>
      </c>
      <c r="L847">
        <v>1526360400</v>
      </c>
      <c r="M847">
        <v>1529557200</v>
      </c>
      <c r="N847" s="4">
        <f>((L847/60)/60/24)+DATE(1970,1,1)</f>
        <v>43235.208333333328</v>
      </c>
      <c r="O847" s="4">
        <f>((M847/60)/60/24)+DATE(1970,1,1)</f>
        <v>43272.208333333328</v>
      </c>
      <c r="P847" t="b">
        <v>0</v>
      </c>
      <c r="Q847" t="b">
        <v>0</v>
      </c>
      <c r="R847" t="s">
        <v>27</v>
      </c>
      <c r="S847" t="str">
        <f>LEFT(R847,FIND("/",R847)-1)</f>
        <v>technology</v>
      </c>
      <c r="T847" t="str">
        <f>RIGHT(R847,LEN(R847)-FIND("/",R847))</f>
        <v>web</v>
      </c>
      <c r="U847" t="s">
        <v>2042</v>
      </c>
      <c r="V847" t="s">
        <v>2070</v>
      </c>
    </row>
    <row r="848" spans="1:22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>ROUND(E848/D848*100,0)</f>
        <v>509</v>
      </c>
      <c r="G848" s="13" t="s">
        <v>19</v>
      </c>
      <c r="H848">
        <v>48</v>
      </c>
      <c r="I848">
        <f>IF(H848=0,0,ROUND(E848/H848,2))</f>
        <v>105.94</v>
      </c>
      <c r="J848" t="s">
        <v>20</v>
      </c>
      <c r="K848" t="s">
        <v>21</v>
      </c>
      <c r="L848">
        <v>1532149200</v>
      </c>
      <c r="M848">
        <v>1535259600</v>
      </c>
      <c r="N848" s="4">
        <f>((L848/60)/60/24)+DATE(1970,1,1)</f>
        <v>43302.208333333328</v>
      </c>
      <c r="O848" s="4">
        <f>((M848/60)/60/24)+DATE(1970,1,1)</f>
        <v>43338.208333333328</v>
      </c>
      <c r="P848" t="b">
        <v>1</v>
      </c>
      <c r="Q848" t="b">
        <v>1</v>
      </c>
      <c r="R848" t="s">
        <v>27</v>
      </c>
      <c r="S848" t="str">
        <f>LEFT(R848,FIND("/",R848)-1)</f>
        <v>technology</v>
      </c>
      <c r="T848" t="str">
        <f>RIGHT(R848,LEN(R848)-FIND("/",R848))</f>
        <v>web</v>
      </c>
      <c r="U848" t="s">
        <v>2042</v>
      </c>
      <c r="V848" t="s">
        <v>2070</v>
      </c>
    </row>
    <row r="849" spans="1:22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>ROUND(E849/D849*100,0)</f>
        <v>238</v>
      </c>
      <c r="G849" s="13" t="s">
        <v>19</v>
      </c>
      <c r="H849">
        <v>110</v>
      </c>
      <c r="I849">
        <f>IF(H849=0,0,ROUND(E849/H849,2))</f>
        <v>101.58</v>
      </c>
      <c r="J849" t="s">
        <v>20</v>
      </c>
      <c r="K849" t="s">
        <v>21</v>
      </c>
      <c r="L849">
        <v>1515304800</v>
      </c>
      <c r="M849">
        <v>1515564000</v>
      </c>
      <c r="N849" s="4">
        <f>((L849/60)/60/24)+DATE(1970,1,1)</f>
        <v>43107.25</v>
      </c>
      <c r="O849" s="4">
        <f>((M849/60)/60/24)+DATE(1970,1,1)</f>
        <v>43110.25</v>
      </c>
      <c r="P849" t="b">
        <v>0</v>
      </c>
      <c r="Q849" t="b">
        <v>0</v>
      </c>
      <c r="R849" t="s">
        <v>16</v>
      </c>
      <c r="S849" t="str">
        <f>LEFT(R849,FIND("/",R849)-1)</f>
        <v>food</v>
      </c>
      <c r="T849" t="str">
        <f>RIGHT(R849,LEN(R849)-FIND("/",R849))</f>
        <v>food trucks</v>
      </c>
      <c r="U849" t="s">
        <v>2036</v>
      </c>
      <c r="V849" t="s">
        <v>2054</v>
      </c>
    </row>
    <row r="850" spans="1:22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>ROUND(E850/D850*100,0)</f>
        <v>338</v>
      </c>
      <c r="G850" s="13" t="s">
        <v>19</v>
      </c>
      <c r="H850">
        <v>172</v>
      </c>
      <c r="I850">
        <f>IF(H850=0,0,ROUND(E850/H850,2))</f>
        <v>62.97</v>
      </c>
      <c r="J850" t="s">
        <v>20</v>
      </c>
      <c r="K850" t="s">
        <v>21</v>
      </c>
      <c r="L850">
        <v>1276318800</v>
      </c>
      <c r="M850">
        <v>1277096400</v>
      </c>
      <c r="N850" s="4">
        <f>((L850/60)/60/24)+DATE(1970,1,1)</f>
        <v>40341.208333333336</v>
      </c>
      <c r="O850" s="4">
        <f>((M850/60)/60/24)+DATE(1970,1,1)</f>
        <v>40350.208333333336</v>
      </c>
      <c r="P850" t="b">
        <v>0</v>
      </c>
      <c r="Q850" t="b">
        <v>0</v>
      </c>
      <c r="R850" t="s">
        <v>52</v>
      </c>
      <c r="S850" t="str">
        <f>LEFT(R850,FIND("/",R850)-1)</f>
        <v>film &amp; video</v>
      </c>
      <c r="T850" t="str">
        <f>RIGHT(R850,LEN(R850)-FIND("/",R850))</f>
        <v>drama</v>
      </c>
      <c r="U850" t="s">
        <v>2035</v>
      </c>
      <c r="V850" t="s">
        <v>2051</v>
      </c>
    </row>
    <row r="851" spans="1:22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>ROUND(E851/D851*100,0)</f>
        <v>133</v>
      </c>
      <c r="G851" s="13" t="s">
        <v>19</v>
      </c>
      <c r="H851">
        <v>307</v>
      </c>
      <c r="I851">
        <f>IF(H851=0,0,ROUND(E851/H851,2))</f>
        <v>29.05</v>
      </c>
      <c r="J851" t="s">
        <v>20</v>
      </c>
      <c r="K851" t="s">
        <v>21</v>
      </c>
      <c r="L851">
        <v>1328767200</v>
      </c>
      <c r="M851">
        <v>1329026400</v>
      </c>
      <c r="N851" s="4">
        <f>((L851/60)/60/24)+DATE(1970,1,1)</f>
        <v>40948.25</v>
      </c>
      <c r="O851" s="4">
        <f>((M851/60)/60/24)+DATE(1970,1,1)</f>
        <v>40951.25</v>
      </c>
      <c r="P851" t="b">
        <v>0</v>
      </c>
      <c r="Q851" t="b">
        <v>1</v>
      </c>
      <c r="R851" t="s">
        <v>59</v>
      </c>
      <c r="S851" t="str">
        <f>LEFT(R851,FIND("/",R851)-1)</f>
        <v>music</v>
      </c>
      <c r="T851" t="str">
        <f>RIGHT(R851,LEN(R851)-FIND("/",R851))</f>
        <v>indie rock</v>
      </c>
      <c r="U851" t="s">
        <v>2039</v>
      </c>
      <c r="V851" t="s">
        <v>2055</v>
      </c>
    </row>
    <row r="852" spans="1:22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>ROUND(E852/D852*100,0)</f>
        <v>1</v>
      </c>
      <c r="G852" s="10" t="s">
        <v>13</v>
      </c>
      <c r="H852">
        <v>1</v>
      </c>
      <c r="I852">
        <f>IF(H852=0,0,ROUND(E852/H852,2))</f>
        <v>1</v>
      </c>
      <c r="J852" t="s">
        <v>20</v>
      </c>
      <c r="K852" t="s">
        <v>21</v>
      </c>
      <c r="L852">
        <v>1321682400</v>
      </c>
      <c r="M852">
        <v>1322978400</v>
      </c>
      <c r="N852" s="4">
        <f>((L852/60)/60/24)+DATE(1970,1,1)</f>
        <v>40866.25</v>
      </c>
      <c r="O852" s="4">
        <f>((M852/60)/60/24)+DATE(1970,1,1)</f>
        <v>40881.25</v>
      </c>
      <c r="P852" t="b">
        <v>1</v>
      </c>
      <c r="Q852" t="b">
        <v>0</v>
      </c>
      <c r="R852" t="s">
        <v>22</v>
      </c>
      <c r="S852" t="str">
        <f>LEFT(R852,FIND("/",R852)-1)</f>
        <v>music</v>
      </c>
      <c r="T852" t="str">
        <f>RIGHT(R852,LEN(R852)-FIND("/",R852))</f>
        <v>rock</v>
      </c>
      <c r="U852" t="s">
        <v>2039</v>
      </c>
      <c r="V852" t="s">
        <v>2063</v>
      </c>
    </row>
    <row r="853" spans="1:22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>ROUND(E853/D853*100,0)</f>
        <v>208</v>
      </c>
      <c r="G853" s="13" t="s">
        <v>19</v>
      </c>
      <c r="H853">
        <v>160</v>
      </c>
      <c r="I853">
        <f>IF(H853=0,0,ROUND(E853/H853,2))</f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s="4">
        <f>((L853/60)/60/24)+DATE(1970,1,1)</f>
        <v>41031.208333333336</v>
      </c>
      <c r="O853" s="4">
        <f>((M853/60)/60/24)+DATE(1970,1,1)</f>
        <v>41064.208333333336</v>
      </c>
      <c r="P853" t="b">
        <v>0</v>
      </c>
      <c r="Q853" t="b">
        <v>0</v>
      </c>
      <c r="R853" t="s">
        <v>49</v>
      </c>
      <c r="S853" t="str">
        <f>LEFT(R853,FIND("/",R853)-1)</f>
        <v>music</v>
      </c>
      <c r="T853" t="str">
        <f>RIGHT(R853,LEN(R853)-FIND("/",R853))</f>
        <v>electric music</v>
      </c>
      <c r="U853" t="s">
        <v>2039</v>
      </c>
      <c r="V853" t="s">
        <v>2052</v>
      </c>
    </row>
    <row r="854" spans="1:22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>ROUND(E854/D854*100,0)</f>
        <v>51</v>
      </c>
      <c r="G854" s="10" t="s">
        <v>13</v>
      </c>
      <c r="H854">
        <v>31</v>
      </c>
      <c r="I854">
        <f>IF(H854=0,0,ROUND(E854/H854,2))</f>
        <v>80.81</v>
      </c>
      <c r="J854" t="s">
        <v>20</v>
      </c>
      <c r="K854" t="s">
        <v>21</v>
      </c>
      <c r="L854">
        <v>1310792400</v>
      </c>
      <c r="M854">
        <v>1311656400</v>
      </c>
      <c r="N854" s="4">
        <f>((L854/60)/60/24)+DATE(1970,1,1)</f>
        <v>40740.208333333336</v>
      </c>
      <c r="O854" s="4">
        <f>((M854/60)/60/24)+DATE(1970,1,1)</f>
        <v>40750.208333333336</v>
      </c>
      <c r="P854" t="b">
        <v>0</v>
      </c>
      <c r="Q854" t="b">
        <v>1</v>
      </c>
      <c r="R854" t="s">
        <v>88</v>
      </c>
      <c r="S854" t="str">
        <f>LEFT(R854,FIND("/",R854)-1)</f>
        <v>games</v>
      </c>
      <c r="T854" t="str">
        <f>RIGHT(R854,LEN(R854)-FIND("/",R854))</f>
        <v>video games</v>
      </c>
      <c r="U854" t="s">
        <v>2037</v>
      </c>
      <c r="V854" t="s">
        <v>2068</v>
      </c>
    </row>
    <row r="855" spans="1:22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>ROUND(E855/D855*100,0)</f>
        <v>652</v>
      </c>
      <c r="G855" s="13" t="s">
        <v>19</v>
      </c>
      <c r="H855">
        <v>1467</v>
      </c>
      <c r="I855">
        <f>IF(H855=0,0,ROUND(E855/H855,2))</f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s="4">
        <f>((L855/60)/60/24)+DATE(1970,1,1)</f>
        <v>40714.208333333336</v>
      </c>
      <c r="O855" s="4">
        <f>((M855/60)/60/24)+DATE(1970,1,1)</f>
        <v>40719.208333333336</v>
      </c>
      <c r="P855" t="b">
        <v>0</v>
      </c>
      <c r="Q855" t="b">
        <v>1</v>
      </c>
      <c r="R855" t="s">
        <v>59</v>
      </c>
      <c r="S855" t="str">
        <f>LEFT(R855,FIND("/",R855)-1)</f>
        <v>music</v>
      </c>
      <c r="T855" t="str">
        <f>RIGHT(R855,LEN(R855)-FIND("/",R855))</f>
        <v>indie rock</v>
      </c>
      <c r="U855" t="s">
        <v>2039</v>
      </c>
      <c r="V855" t="s">
        <v>2055</v>
      </c>
    </row>
    <row r="856" spans="1:22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>ROUND(E856/D856*100,0)</f>
        <v>114</v>
      </c>
      <c r="G856" s="13" t="s">
        <v>19</v>
      </c>
      <c r="H856">
        <v>2662</v>
      </c>
      <c r="I856">
        <f>IF(H856=0,0,ROUND(E856/H856,2))</f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s="4">
        <f>((L856/60)/60/24)+DATE(1970,1,1)</f>
        <v>43787.25</v>
      </c>
      <c r="O856" s="4">
        <f>((M856/60)/60/24)+DATE(1970,1,1)</f>
        <v>43814.25</v>
      </c>
      <c r="P856" t="b">
        <v>0</v>
      </c>
      <c r="Q856" t="b">
        <v>0</v>
      </c>
      <c r="R856" t="s">
        <v>118</v>
      </c>
      <c r="S856" t="str">
        <f>LEFT(R856,FIND("/",R856)-1)</f>
        <v>publishing</v>
      </c>
      <c r="T856" t="str">
        <f>RIGHT(R856,LEN(R856)-FIND("/",R856))</f>
        <v>fiction</v>
      </c>
      <c r="U856" t="s">
        <v>2041</v>
      </c>
      <c r="V856" t="s">
        <v>2053</v>
      </c>
    </row>
    <row r="857" spans="1:22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>ROUND(E857/D857*100,0)</f>
        <v>102</v>
      </c>
      <c r="G857" s="13" t="s">
        <v>19</v>
      </c>
      <c r="H857">
        <v>452</v>
      </c>
      <c r="I857">
        <f>IF(H857=0,0,ROUND(E857/H857,2))</f>
        <v>53</v>
      </c>
      <c r="J857" t="s">
        <v>25</v>
      </c>
      <c r="K857" t="s">
        <v>26</v>
      </c>
      <c r="L857">
        <v>1308373200</v>
      </c>
      <c r="M857">
        <v>1311051600</v>
      </c>
      <c r="N857" s="4">
        <f>((L857/60)/60/24)+DATE(1970,1,1)</f>
        <v>40712.208333333336</v>
      </c>
      <c r="O857" s="4">
        <f>((M857/60)/60/24)+DATE(1970,1,1)</f>
        <v>40743.208333333336</v>
      </c>
      <c r="P857" t="b">
        <v>0</v>
      </c>
      <c r="Q857" t="b">
        <v>0</v>
      </c>
      <c r="R857" t="s">
        <v>32</v>
      </c>
      <c r="S857" t="str">
        <f>LEFT(R857,FIND("/",R857)-1)</f>
        <v>theater</v>
      </c>
      <c r="T857" t="str">
        <f>RIGHT(R857,LEN(R857)-FIND("/",R857))</f>
        <v>plays</v>
      </c>
      <c r="U857" t="s">
        <v>2043</v>
      </c>
      <c r="V857" t="s">
        <v>2061</v>
      </c>
    </row>
    <row r="858" spans="1:22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>ROUND(E858/D858*100,0)</f>
        <v>357</v>
      </c>
      <c r="G858" s="13" t="s">
        <v>19</v>
      </c>
      <c r="H858">
        <v>158</v>
      </c>
      <c r="I858">
        <f>IF(H858=0,0,ROUND(E858/H858,2))</f>
        <v>54.16</v>
      </c>
      <c r="J858" t="s">
        <v>20</v>
      </c>
      <c r="K858" t="s">
        <v>21</v>
      </c>
      <c r="L858">
        <v>1335243600</v>
      </c>
      <c r="M858">
        <v>1336712400</v>
      </c>
      <c r="N858" s="4">
        <f>((L858/60)/60/24)+DATE(1970,1,1)</f>
        <v>41023.208333333336</v>
      </c>
      <c r="O858" s="4">
        <f>((M858/60)/60/24)+DATE(1970,1,1)</f>
        <v>41040.208333333336</v>
      </c>
      <c r="P858" t="b">
        <v>0</v>
      </c>
      <c r="Q858" t="b">
        <v>0</v>
      </c>
      <c r="R858" t="s">
        <v>16</v>
      </c>
      <c r="S858" t="str">
        <f>LEFT(R858,FIND("/",R858)-1)</f>
        <v>food</v>
      </c>
      <c r="T858" t="str">
        <f>RIGHT(R858,LEN(R858)-FIND("/",R858))</f>
        <v>food trucks</v>
      </c>
      <c r="U858" t="s">
        <v>2036</v>
      </c>
      <c r="V858" t="s">
        <v>2054</v>
      </c>
    </row>
    <row r="859" spans="1:22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>ROUND(E859/D859*100,0)</f>
        <v>140</v>
      </c>
      <c r="G859" s="13" t="s">
        <v>19</v>
      </c>
      <c r="H859">
        <v>225</v>
      </c>
      <c r="I859">
        <f>IF(H859=0,0,ROUND(E859/H859,2))</f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s="4">
        <f>((L859/60)/60/24)+DATE(1970,1,1)</f>
        <v>40944.25</v>
      </c>
      <c r="O859" s="4">
        <f>((M859/60)/60/24)+DATE(1970,1,1)</f>
        <v>40967.25</v>
      </c>
      <c r="P859" t="b">
        <v>1</v>
      </c>
      <c r="Q859" t="b">
        <v>0</v>
      </c>
      <c r="R859" t="s">
        <v>99</v>
      </c>
      <c r="S859" t="str">
        <f>LEFT(R859,FIND("/",R859)-1)</f>
        <v>film &amp; video</v>
      </c>
      <c r="T859" t="str">
        <f>RIGHT(R859,LEN(R859)-FIND("/",R859))</f>
        <v>shorts</v>
      </c>
      <c r="U859" t="s">
        <v>2035</v>
      </c>
      <c r="V859" t="s">
        <v>2065</v>
      </c>
    </row>
    <row r="860" spans="1:22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>ROUND(E860/D860*100,0)</f>
        <v>69</v>
      </c>
      <c r="G860" s="10" t="s">
        <v>13</v>
      </c>
      <c r="H860">
        <v>35</v>
      </c>
      <c r="I860">
        <f>IF(H860=0,0,ROUND(E860/H860,2))</f>
        <v>79.37</v>
      </c>
      <c r="J860" t="s">
        <v>20</v>
      </c>
      <c r="K860" t="s">
        <v>21</v>
      </c>
      <c r="L860">
        <v>1524286800</v>
      </c>
      <c r="M860">
        <v>1524891600</v>
      </c>
      <c r="N860" s="4">
        <f>((L860/60)/60/24)+DATE(1970,1,1)</f>
        <v>43211.208333333328</v>
      </c>
      <c r="O860" s="4">
        <f>((M860/60)/60/24)+DATE(1970,1,1)</f>
        <v>43218.208333333328</v>
      </c>
      <c r="P860" t="b">
        <v>1</v>
      </c>
      <c r="Q860" t="b">
        <v>0</v>
      </c>
      <c r="R860" t="s">
        <v>16</v>
      </c>
      <c r="S860" t="str">
        <f>LEFT(R860,FIND("/",R860)-1)</f>
        <v>food</v>
      </c>
      <c r="T860" t="str">
        <f>RIGHT(R860,LEN(R860)-FIND("/",R860))</f>
        <v>food trucks</v>
      </c>
      <c r="U860" t="s">
        <v>2036</v>
      </c>
      <c r="V860" t="s">
        <v>2054</v>
      </c>
    </row>
    <row r="861" spans="1:22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>ROUND(E861/D861*100,0)</f>
        <v>36</v>
      </c>
      <c r="G861" s="10" t="s">
        <v>13</v>
      </c>
      <c r="H861">
        <v>63</v>
      </c>
      <c r="I861">
        <f>IF(H861=0,0,ROUND(E861/H861,2))</f>
        <v>41.17</v>
      </c>
      <c r="J861" t="s">
        <v>20</v>
      </c>
      <c r="K861" t="s">
        <v>21</v>
      </c>
      <c r="L861">
        <v>1362117600</v>
      </c>
      <c r="M861">
        <v>1363669200</v>
      </c>
      <c r="N861" s="4">
        <f>((L861/60)/60/24)+DATE(1970,1,1)</f>
        <v>41334.25</v>
      </c>
      <c r="O861" s="4">
        <f>((M861/60)/60/24)+DATE(1970,1,1)</f>
        <v>41352.208333333336</v>
      </c>
      <c r="P861" t="b">
        <v>0</v>
      </c>
      <c r="Q861" t="b">
        <v>1</v>
      </c>
      <c r="R861" t="s">
        <v>32</v>
      </c>
      <c r="S861" t="str">
        <f>LEFT(R861,FIND("/",R861)-1)</f>
        <v>theater</v>
      </c>
      <c r="T861" t="str">
        <f>RIGHT(R861,LEN(R861)-FIND("/",R861))</f>
        <v>plays</v>
      </c>
      <c r="U861" t="s">
        <v>2043</v>
      </c>
      <c r="V861" t="s">
        <v>2061</v>
      </c>
    </row>
    <row r="862" spans="1:22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>ROUND(E862/D862*100,0)</f>
        <v>252</v>
      </c>
      <c r="G862" s="13" t="s">
        <v>19</v>
      </c>
      <c r="H862">
        <v>65</v>
      </c>
      <c r="I862">
        <f>IF(H862=0,0,ROUND(E862/H862,2))</f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s="4">
        <f>((L862/60)/60/24)+DATE(1970,1,1)</f>
        <v>43515.25</v>
      </c>
      <c r="O862" s="4">
        <f>((M862/60)/60/24)+DATE(1970,1,1)</f>
        <v>43525.25</v>
      </c>
      <c r="P862" t="b">
        <v>0</v>
      </c>
      <c r="Q862" t="b">
        <v>1</v>
      </c>
      <c r="R862" t="s">
        <v>64</v>
      </c>
      <c r="S862" t="str">
        <f>LEFT(R862,FIND("/",R862)-1)</f>
        <v>technology</v>
      </c>
      <c r="T862" t="str">
        <f>RIGHT(R862,LEN(R862)-FIND("/",R862))</f>
        <v>wearables</v>
      </c>
      <c r="U862" t="s">
        <v>2042</v>
      </c>
      <c r="V862" t="s">
        <v>2069</v>
      </c>
    </row>
    <row r="863" spans="1:22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>ROUND(E863/D863*100,0)</f>
        <v>106</v>
      </c>
      <c r="G863" s="13" t="s">
        <v>19</v>
      </c>
      <c r="H863">
        <v>163</v>
      </c>
      <c r="I863">
        <f>IF(H863=0,0,ROUND(E863/H863,2))</f>
        <v>57.16</v>
      </c>
      <c r="J863" t="s">
        <v>20</v>
      </c>
      <c r="K863" t="s">
        <v>21</v>
      </c>
      <c r="L863">
        <v>1269147600</v>
      </c>
      <c r="M863">
        <v>1269838800</v>
      </c>
      <c r="N863" s="4">
        <f>((L863/60)/60/24)+DATE(1970,1,1)</f>
        <v>40258.208333333336</v>
      </c>
      <c r="O863" s="4">
        <f>((M863/60)/60/24)+DATE(1970,1,1)</f>
        <v>40266.208333333336</v>
      </c>
      <c r="P863" t="b">
        <v>0</v>
      </c>
      <c r="Q863" t="b">
        <v>0</v>
      </c>
      <c r="R863" t="s">
        <v>32</v>
      </c>
      <c r="S863" t="str">
        <f>LEFT(R863,FIND("/",R863)-1)</f>
        <v>theater</v>
      </c>
      <c r="T863" t="str">
        <f>RIGHT(R863,LEN(R863)-FIND("/",R863))</f>
        <v>plays</v>
      </c>
      <c r="U863" t="s">
        <v>2043</v>
      </c>
      <c r="V863" t="s">
        <v>2061</v>
      </c>
    </row>
    <row r="864" spans="1:22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>ROUND(E864/D864*100,0)</f>
        <v>187</v>
      </c>
      <c r="G864" s="13" t="s">
        <v>19</v>
      </c>
      <c r="H864">
        <v>85</v>
      </c>
      <c r="I864">
        <f>IF(H864=0,0,ROUND(E864/H864,2))</f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s="4">
        <f>((L864/60)/60/24)+DATE(1970,1,1)</f>
        <v>40756.208333333336</v>
      </c>
      <c r="O864" s="4">
        <f>((M864/60)/60/24)+DATE(1970,1,1)</f>
        <v>40760.208333333336</v>
      </c>
      <c r="P864" t="b">
        <v>0</v>
      </c>
      <c r="Q864" t="b">
        <v>0</v>
      </c>
      <c r="R864" t="s">
        <v>32</v>
      </c>
      <c r="S864" t="str">
        <f>LEFT(R864,FIND("/",R864)-1)</f>
        <v>theater</v>
      </c>
      <c r="T864" t="str">
        <f>RIGHT(R864,LEN(R864)-FIND("/",R864))</f>
        <v>plays</v>
      </c>
      <c r="U864" t="s">
        <v>2043</v>
      </c>
      <c r="V864" t="s">
        <v>2061</v>
      </c>
    </row>
    <row r="865" spans="1:22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>ROUND(E865/D865*100,0)</f>
        <v>387</v>
      </c>
      <c r="G865" s="13" t="s">
        <v>19</v>
      </c>
      <c r="H865">
        <v>217</v>
      </c>
      <c r="I865">
        <f>IF(H865=0,0,ROUND(E865/H865,2))</f>
        <v>24.95</v>
      </c>
      <c r="J865" t="s">
        <v>20</v>
      </c>
      <c r="K865" t="s">
        <v>21</v>
      </c>
      <c r="L865">
        <v>1434517200</v>
      </c>
      <c r="M865">
        <v>1436504400</v>
      </c>
      <c r="N865" s="4">
        <f>((L865/60)/60/24)+DATE(1970,1,1)</f>
        <v>42172.208333333328</v>
      </c>
      <c r="O865" s="4">
        <f>((M865/60)/60/24)+DATE(1970,1,1)</f>
        <v>42195.208333333328</v>
      </c>
      <c r="P865" t="b">
        <v>0</v>
      </c>
      <c r="Q865" t="b">
        <v>1</v>
      </c>
      <c r="R865" t="s">
        <v>268</v>
      </c>
      <c r="S865" t="str">
        <f>LEFT(R865,FIND("/",R865)-1)</f>
        <v>film &amp; video</v>
      </c>
      <c r="T865" t="str">
        <f>RIGHT(R865,LEN(R865)-FIND("/",R865))</f>
        <v>television</v>
      </c>
      <c r="U865" t="s">
        <v>2035</v>
      </c>
      <c r="V865" t="s">
        <v>2066</v>
      </c>
    </row>
    <row r="866" spans="1:22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>ROUND(E866/D866*100,0)</f>
        <v>347</v>
      </c>
      <c r="G866" s="13" t="s">
        <v>19</v>
      </c>
      <c r="H866">
        <v>150</v>
      </c>
      <c r="I866">
        <f>IF(H866=0,0,ROUND(E866/H866,2))</f>
        <v>97.18</v>
      </c>
      <c r="J866" t="s">
        <v>20</v>
      </c>
      <c r="K866" t="s">
        <v>21</v>
      </c>
      <c r="L866">
        <v>1471582800</v>
      </c>
      <c r="M866">
        <v>1472014800</v>
      </c>
      <c r="N866" s="4">
        <f>((L866/60)/60/24)+DATE(1970,1,1)</f>
        <v>42601.208333333328</v>
      </c>
      <c r="O866" s="4">
        <f>((M866/60)/60/24)+DATE(1970,1,1)</f>
        <v>42606.208333333328</v>
      </c>
      <c r="P866" t="b">
        <v>0</v>
      </c>
      <c r="Q866" t="b">
        <v>0</v>
      </c>
      <c r="R866" t="s">
        <v>99</v>
      </c>
      <c r="S866" t="str">
        <f>LEFT(R866,FIND("/",R866)-1)</f>
        <v>film &amp; video</v>
      </c>
      <c r="T866" t="str">
        <f>RIGHT(R866,LEN(R866)-FIND("/",R866))</f>
        <v>shorts</v>
      </c>
      <c r="U866" t="s">
        <v>2035</v>
      </c>
      <c r="V866" t="s">
        <v>2065</v>
      </c>
    </row>
    <row r="867" spans="1:22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>ROUND(E867/D867*100,0)</f>
        <v>186</v>
      </c>
      <c r="G867" s="13" t="s">
        <v>19</v>
      </c>
      <c r="H867">
        <v>3272</v>
      </c>
      <c r="I867">
        <f>IF(H867=0,0,ROUND(E867/H867,2))</f>
        <v>46</v>
      </c>
      <c r="J867" t="s">
        <v>20</v>
      </c>
      <c r="K867" t="s">
        <v>21</v>
      </c>
      <c r="L867">
        <v>1410757200</v>
      </c>
      <c r="M867">
        <v>1411534800</v>
      </c>
      <c r="N867" s="4">
        <f>((L867/60)/60/24)+DATE(1970,1,1)</f>
        <v>41897.208333333336</v>
      </c>
      <c r="O867" s="4">
        <f>((M867/60)/60/24)+DATE(1970,1,1)</f>
        <v>41906.208333333336</v>
      </c>
      <c r="P867" t="b">
        <v>0</v>
      </c>
      <c r="Q867" t="b">
        <v>0</v>
      </c>
      <c r="R867" t="s">
        <v>32</v>
      </c>
      <c r="S867" t="str">
        <f>LEFT(R867,FIND("/",R867)-1)</f>
        <v>theater</v>
      </c>
      <c r="T867" t="str">
        <f>RIGHT(R867,LEN(R867)-FIND("/",R867))</f>
        <v>plays</v>
      </c>
      <c r="U867" t="s">
        <v>2043</v>
      </c>
      <c r="V867" t="s">
        <v>2061</v>
      </c>
    </row>
    <row r="868" spans="1:22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>ROUND(E868/D868*100,0)</f>
        <v>43</v>
      </c>
      <c r="G868" s="9" t="s">
        <v>73</v>
      </c>
      <c r="H868">
        <v>898</v>
      </c>
      <c r="I868">
        <f>IF(H868=0,0,ROUND(E868/H868,2))</f>
        <v>88.02</v>
      </c>
      <c r="J868" t="s">
        <v>20</v>
      </c>
      <c r="K868" t="s">
        <v>21</v>
      </c>
      <c r="L868">
        <v>1304830800</v>
      </c>
      <c r="M868">
        <v>1304917200</v>
      </c>
      <c r="N868" s="4">
        <f>((L868/60)/60/24)+DATE(1970,1,1)</f>
        <v>40671.208333333336</v>
      </c>
      <c r="O868" s="4">
        <f>((M868/60)/60/24)+DATE(1970,1,1)</f>
        <v>40672.208333333336</v>
      </c>
      <c r="P868" t="b">
        <v>0</v>
      </c>
      <c r="Q868" t="b">
        <v>0</v>
      </c>
      <c r="R868" t="s">
        <v>121</v>
      </c>
      <c r="S868" t="str">
        <f>LEFT(R868,FIND("/",R868)-1)</f>
        <v>photography</v>
      </c>
      <c r="T868" t="str">
        <f>RIGHT(R868,LEN(R868)-FIND("/",R868))</f>
        <v>photography books</v>
      </c>
      <c r="U868" t="s">
        <v>2040</v>
      </c>
      <c r="V868" t="s">
        <v>2060</v>
      </c>
    </row>
    <row r="869" spans="1:22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>ROUND(E869/D869*100,0)</f>
        <v>162</v>
      </c>
      <c r="G869" s="13" t="s">
        <v>19</v>
      </c>
      <c r="H869">
        <v>300</v>
      </c>
      <c r="I869">
        <f>IF(H869=0,0,ROUND(E869/H869,2))</f>
        <v>25.99</v>
      </c>
      <c r="J869" t="s">
        <v>20</v>
      </c>
      <c r="K869" t="s">
        <v>21</v>
      </c>
      <c r="L869">
        <v>1539061200</v>
      </c>
      <c r="M869">
        <v>1539579600</v>
      </c>
      <c r="N869" s="4">
        <f>((L869/60)/60/24)+DATE(1970,1,1)</f>
        <v>43382.208333333328</v>
      </c>
      <c r="O869" s="4">
        <f>((M869/60)/60/24)+DATE(1970,1,1)</f>
        <v>43388.208333333328</v>
      </c>
      <c r="P869" t="b">
        <v>0</v>
      </c>
      <c r="Q869" t="b">
        <v>0</v>
      </c>
      <c r="R869" t="s">
        <v>16</v>
      </c>
      <c r="S869" t="str">
        <f>LEFT(R869,FIND("/",R869)-1)</f>
        <v>food</v>
      </c>
      <c r="T869" t="str">
        <f>RIGHT(R869,LEN(R869)-FIND("/",R869))</f>
        <v>food trucks</v>
      </c>
      <c r="U869" t="s">
        <v>2036</v>
      </c>
      <c r="V869" t="s">
        <v>2054</v>
      </c>
    </row>
    <row r="870" spans="1:22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>ROUND(E870/D870*100,0)</f>
        <v>185</v>
      </c>
      <c r="G870" s="13" t="s">
        <v>19</v>
      </c>
      <c r="H870">
        <v>126</v>
      </c>
      <c r="I870">
        <f>IF(H870=0,0,ROUND(E870/H870,2))</f>
        <v>102.69</v>
      </c>
      <c r="J870" t="s">
        <v>20</v>
      </c>
      <c r="K870" t="s">
        <v>21</v>
      </c>
      <c r="L870">
        <v>1381554000</v>
      </c>
      <c r="M870">
        <v>1382504400</v>
      </c>
      <c r="N870" s="4">
        <f>((L870/60)/60/24)+DATE(1970,1,1)</f>
        <v>41559.208333333336</v>
      </c>
      <c r="O870" s="4">
        <f>((M870/60)/60/24)+DATE(1970,1,1)</f>
        <v>41570.208333333336</v>
      </c>
      <c r="P870" t="b">
        <v>0</v>
      </c>
      <c r="Q870" t="b">
        <v>0</v>
      </c>
      <c r="R870" t="s">
        <v>32</v>
      </c>
      <c r="S870" t="str">
        <f>LEFT(R870,FIND("/",R870)-1)</f>
        <v>theater</v>
      </c>
      <c r="T870" t="str">
        <f>RIGHT(R870,LEN(R870)-FIND("/",R870))</f>
        <v>plays</v>
      </c>
      <c r="U870" t="s">
        <v>2043</v>
      </c>
      <c r="V870" t="s">
        <v>2061</v>
      </c>
    </row>
    <row r="871" spans="1:22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>ROUND(E871/D871*100,0)</f>
        <v>24</v>
      </c>
      <c r="G871" s="10" t="s">
        <v>13</v>
      </c>
      <c r="H871">
        <v>526</v>
      </c>
      <c r="I871">
        <f>IF(H871=0,0,ROUND(E871/H871,2))</f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s="4">
        <f>((L871/60)/60/24)+DATE(1970,1,1)</f>
        <v>40350.208333333336</v>
      </c>
      <c r="O871" s="4">
        <f>((M871/60)/60/24)+DATE(1970,1,1)</f>
        <v>40364.208333333336</v>
      </c>
      <c r="P871" t="b">
        <v>0</v>
      </c>
      <c r="Q871" t="b">
        <v>0</v>
      </c>
      <c r="R871" t="s">
        <v>52</v>
      </c>
      <c r="S871" t="str">
        <f>LEFT(R871,FIND("/",R871)-1)</f>
        <v>film &amp; video</v>
      </c>
      <c r="T871" t="str">
        <f>RIGHT(R871,LEN(R871)-FIND("/",R871))</f>
        <v>drama</v>
      </c>
      <c r="U871" t="s">
        <v>2035</v>
      </c>
      <c r="V871" t="s">
        <v>2051</v>
      </c>
    </row>
    <row r="872" spans="1:22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>ROUND(E872/D872*100,0)</f>
        <v>90</v>
      </c>
      <c r="G872" s="10" t="s">
        <v>13</v>
      </c>
      <c r="H872">
        <v>121</v>
      </c>
      <c r="I872">
        <f>IF(H872=0,0,ROUND(E872/H872,2))</f>
        <v>57.19</v>
      </c>
      <c r="J872" t="s">
        <v>20</v>
      </c>
      <c r="K872" t="s">
        <v>21</v>
      </c>
      <c r="L872">
        <v>1440392400</v>
      </c>
      <c r="M872">
        <v>1442552400</v>
      </c>
      <c r="N872" s="4">
        <f>((L872/60)/60/24)+DATE(1970,1,1)</f>
        <v>42240.208333333328</v>
      </c>
      <c r="O872" s="4">
        <f>((M872/60)/60/24)+DATE(1970,1,1)</f>
        <v>42265.208333333328</v>
      </c>
      <c r="P872" t="b">
        <v>0</v>
      </c>
      <c r="Q872" t="b">
        <v>0</v>
      </c>
      <c r="R872" t="s">
        <v>32</v>
      </c>
      <c r="S872" t="str">
        <f>LEFT(R872,FIND("/",R872)-1)</f>
        <v>theater</v>
      </c>
      <c r="T872" t="str">
        <f>RIGHT(R872,LEN(R872)-FIND("/",R872))</f>
        <v>plays</v>
      </c>
      <c r="U872" t="s">
        <v>2043</v>
      </c>
      <c r="V872" t="s">
        <v>2061</v>
      </c>
    </row>
    <row r="873" spans="1:22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>ROUND(E873/D873*100,0)</f>
        <v>273</v>
      </c>
      <c r="G873" s="13" t="s">
        <v>19</v>
      </c>
      <c r="H873">
        <v>2320</v>
      </c>
      <c r="I873">
        <f>IF(H873=0,0,ROUND(E873/H873,2))</f>
        <v>84.01</v>
      </c>
      <c r="J873" t="s">
        <v>20</v>
      </c>
      <c r="K873" t="s">
        <v>21</v>
      </c>
      <c r="L873">
        <v>1509512400</v>
      </c>
      <c r="M873">
        <v>1511071200</v>
      </c>
      <c r="N873" s="4">
        <f>((L873/60)/60/24)+DATE(1970,1,1)</f>
        <v>43040.208333333328</v>
      </c>
      <c r="O873" s="4">
        <f>((M873/60)/60/24)+DATE(1970,1,1)</f>
        <v>43058.25</v>
      </c>
      <c r="P873" t="b">
        <v>0</v>
      </c>
      <c r="Q873" t="b">
        <v>1</v>
      </c>
      <c r="R873" t="s">
        <v>32</v>
      </c>
      <c r="S873" t="str">
        <f>LEFT(R873,FIND("/",R873)-1)</f>
        <v>theater</v>
      </c>
      <c r="T873" t="str">
        <f>RIGHT(R873,LEN(R873)-FIND("/",R873))</f>
        <v>plays</v>
      </c>
      <c r="U873" t="s">
        <v>2043</v>
      </c>
      <c r="V873" t="s">
        <v>2061</v>
      </c>
    </row>
    <row r="874" spans="1:22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>ROUND(E874/D874*100,0)</f>
        <v>170</v>
      </c>
      <c r="G874" s="13" t="s">
        <v>19</v>
      </c>
      <c r="H874">
        <v>81</v>
      </c>
      <c r="I874">
        <f>IF(H874=0,0,ROUND(E874/H874,2))</f>
        <v>98.67</v>
      </c>
      <c r="J874" t="s">
        <v>25</v>
      </c>
      <c r="K874" t="s">
        <v>26</v>
      </c>
      <c r="L874">
        <v>1535950800</v>
      </c>
      <c r="M874">
        <v>1536382800</v>
      </c>
      <c r="N874" s="4">
        <f>((L874/60)/60/24)+DATE(1970,1,1)</f>
        <v>43346.208333333328</v>
      </c>
      <c r="O874" s="4">
        <f>((M874/60)/60/24)+DATE(1970,1,1)</f>
        <v>43351.208333333328</v>
      </c>
      <c r="P874" t="b">
        <v>0</v>
      </c>
      <c r="Q874" t="b">
        <v>0</v>
      </c>
      <c r="R874" t="s">
        <v>473</v>
      </c>
      <c r="S874" t="str">
        <f>LEFT(R874,FIND("/",R874)-1)</f>
        <v>film &amp; video</v>
      </c>
      <c r="T874" t="str">
        <f>RIGHT(R874,LEN(R874)-FIND("/",R874))</f>
        <v>science fiction</v>
      </c>
      <c r="U874" t="s">
        <v>2035</v>
      </c>
      <c r="V874" t="s">
        <v>2064</v>
      </c>
    </row>
    <row r="875" spans="1:22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>ROUND(E875/D875*100,0)</f>
        <v>188</v>
      </c>
      <c r="G875" s="13" t="s">
        <v>19</v>
      </c>
      <c r="H875">
        <v>1887</v>
      </c>
      <c r="I875">
        <f>IF(H875=0,0,ROUND(E875/H875,2))</f>
        <v>42.01</v>
      </c>
      <c r="J875" t="s">
        <v>20</v>
      </c>
      <c r="K875" t="s">
        <v>21</v>
      </c>
      <c r="L875">
        <v>1389160800</v>
      </c>
      <c r="M875">
        <v>1389592800</v>
      </c>
      <c r="N875" s="4">
        <f>((L875/60)/60/24)+DATE(1970,1,1)</f>
        <v>41647.25</v>
      </c>
      <c r="O875" s="4">
        <f>((M875/60)/60/24)+DATE(1970,1,1)</f>
        <v>41652.25</v>
      </c>
      <c r="P875" t="b">
        <v>0</v>
      </c>
      <c r="Q875" t="b">
        <v>0</v>
      </c>
      <c r="R875" t="s">
        <v>121</v>
      </c>
      <c r="S875" t="str">
        <f>LEFT(R875,FIND("/",R875)-1)</f>
        <v>photography</v>
      </c>
      <c r="T875" t="str">
        <f>RIGHT(R875,LEN(R875)-FIND("/",R875))</f>
        <v>photography books</v>
      </c>
      <c r="U875" t="s">
        <v>2040</v>
      </c>
      <c r="V875" t="s">
        <v>2060</v>
      </c>
    </row>
    <row r="876" spans="1:22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>ROUND(E876/D876*100,0)</f>
        <v>347</v>
      </c>
      <c r="G876" s="13" t="s">
        <v>19</v>
      </c>
      <c r="H876">
        <v>4358</v>
      </c>
      <c r="I876">
        <f>IF(H876=0,0,ROUND(E876/H876,2))</f>
        <v>32</v>
      </c>
      <c r="J876" t="s">
        <v>20</v>
      </c>
      <c r="K876" t="s">
        <v>21</v>
      </c>
      <c r="L876">
        <v>1271998800</v>
      </c>
      <c r="M876">
        <v>1275282000</v>
      </c>
      <c r="N876" s="4">
        <f>((L876/60)/60/24)+DATE(1970,1,1)</f>
        <v>40291.208333333336</v>
      </c>
      <c r="O876" s="4">
        <f>((M876/60)/60/24)+DATE(1970,1,1)</f>
        <v>40329.208333333336</v>
      </c>
      <c r="P876" t="b">
        <v>0</v>
      </c>
      <c r="Q876" t="b">
        <v>1</v>
      </c>
      <c r="R876" t="s">
        <v>121</v>
      </c>
      <c r="S876" t="str">
        <f>LEFT(R876,FIND("/",R876)-1)</f>
        <v>photography</v>
      </c>
      <c r="T876" t="str">
        <f>RIGHT(R876,LEN(R876)-FIND("/",R876))</f>
        <v>photography books</v>
      </c>
      <c r="U876" t="s">
        <v>2040</v>
      </c>
      <c r="V876" t="s">
        <v>2060</v>
      </c>
    </row>
    <row r="877" spans="1:22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>ROUND(E877/D877*100,0)</f>
        <v>69</v>
      </c>
      <c r="G877" s="10" t="s">
        <v>13</v>
      </c>
      <c r="H877">
        <v>67</v>
      </c>
      <c r="I877">
        <f>IF(H877=0,0,ROUND(E877/H877,2))</f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s="4">
        <f>((L877/60)/60/24)+DATE(1970,1,1)</f>
        <v>40556.25</v>
      </c>
      <c r="O877" s="4">
        <f>((M877/60)/60/24)+DATE(1970,1,1)</f>
        <v>40557.25</v>
      </c>
      <c r="P877" t="b">
        <v>0</v>
      </c>
      <c r="Q877" t="b">
        <v>0</v>
      </c>
      <c r="R877" t="s">
        <v>22</v>
      </c>
      <c r="S877" t="str">
        <f>LEFT(R877,FIND("/",R877)-1)</f>
        <v>music</v>
      </c>
      <c r="T877" t="str">
        <f>RIGHT(R877,LEN(R877)-FIND("/",R877))</f>
        <v>rock</v>
      </c>
      <c r="U877" t="s">
        <v>2039</v>
      </c>
      <c r="V877" t="s">
        <v>2063</v>
      </c>
    </row>
    <row r="878" spans="1:22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>ROUND(E878/D878*100,0)</f>
        <v>25</v>
      </c>
      <c r="G878" s="10" t="s">
        <v>13</v>
      </c>
      <c r="H878">
        <v>57</v>
      </c>
      <c r="I878">
        <f>IF(H878=0,0,ROUND(E878/H878,2))</f>
        <v>37.04</v>
      </c>
      <c r="J878" t="s">
        <v>14</v>
      </c>
      <c r="K878" t="s">
        <v>15</v>
      </c>
      <c r="L878">
        <v>1559970000</v>
      </c>
      <c r="M878">
        <v>1562043600</v>
      </c>
      <c r="N878" s="4">
        <f>((L878/60)/60/24)+DATE(1970,1,1)</f>
        <v>43624.208333333328</v>
      </c>
      <c r="O878" s="4">
        <f>((M878/60)/60/24)+DATE(1970,1,1)</f>
        <v>43648.208333333328</v>
      </c>
      <c r="P878" t="b">
        <v>0</v>
      </c>
      <c r="Q878" t="b">
        <v>0</v>
      </c>
      <c r="R878" t="s">
        <v>121</v>
      </c>
      <c r="S878" t="str">
        <f>LEFT(R878,FIND("/",R878)-1)</f>
        <v>photography</v>
      </c>
      <c r="T878" t="str">
        <f>RIGHT(R878,LEN(R878)-FIND("/",R878))</f>
        <v>photography books</v>
      </c>
      <c r="U878" t="s">
        <v>2040</v>
      </c>
      <c r="V878" t="s">
        <v>2060</v>
      </c>
    </row>
    <row r="879" spans="1:22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>ROUND(E879/D879*100,0)</f>
        <v>77</v>
      </c>
      <c r="G879" s="10" t="s">
        <v>13</v>
      </c>
      <c r="H879">
        <v>1229</v>
      </c>
      <c r="I879">
        <f>IF(H879=0,0,ROUND(E879/H879,2))</f>
        <v>103.03</v>
      </c>
      <c r="J879" t="s">
        <v>20</v>
      </c>
      <c r="K879" t="s">
        <v>21</v>
      </c>
      <c r="L879">
        <v>1469509200</v>
      </c>
      <c r="M879">
        <v>1469595600</v>
      </c>
      <c r="N879" s="4">
        <f>((L879/60)/60/24)+DATE(1970,1,1)</f>
        <v>42577.208333333328</v>
      </c>
      <c r="O879" s="4">
        <f>((M879/60)/60/24)+DATE(1970,1,1)</f>
        <v>42578.208333333328</v>
      </c>
      <c r="P879" t="b">
        <v>0</v>
      </c>
      <c r="Q879" t="b">
        <v>0</v>
      </c>
      <c r="R879" t="s">
        <v>16</v>
      </c>
      <c r="S879" t="str">
        <f>LEFT(R879,FIND("/",R879)-1)</f>
        <v>food</v>
      </c>
      <c r="T879" t="str">
        <f>RIGHT(R879,LEN(R879)-FIND("/",R879))</f>
        <v>food trucks</v>
      </c>
      <c r="U879" t="s">
        <v>2036</v>
      </c>
      <c r="V879" t="s">
        <v>2054</v>
      </c>
    </row>
    <row r="880" spans="1:22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>ROUND(E880/D880*100,0)</f>
        <v>37</v>
      </c>
      <c r="G880" s="10" t="s">
        <v>13</v>
      </c>
      <c r="H880">
        <v>12</v>
      </c>
      <c r="I880">
        <f>IF(H880=0,0,ROUND(E880/H880,2))</f>
        <v>84.33</v>
      </c>
      <c r="J880" t="s">
        <v>106</v>
      </c>
      <c r="K880" t="s">
        <v>107</v>
      </c>
      <c r="L880">
        <v>1579068000</v>
      </c>
      <c r="M880">
        <v>1581141600</v>
      </c>
      <c r="N880" s="4">
        <f>((L880/60)/60/24)+DATE(1970,1,1)</f>
        <v>43845.25</v>
      </c>
      <c r="O880" s="4">
        <f>((M880/60)/60/24)+DATE(1970,1,1)</f>
        <v>43869.25</v>
      </c>
      <c r="P880" t="b">
        <v>0</v>
      </c>
      <c r="Q880" t="b">
        <v>0</v>
      </c>
      <c r="R880" t="s">
        <v>147</v>
      </c>
      <c r="S880" t="str">
        <f>LEFT(R880,FIND("/",R880)-1)</f>
        <v>music</v>
      </c>
      <c r="T880" t="str">
        <f>RIGHT(R880,LEN(R880)-FIND("/",R880))</f>
        <v>metal</v>
      </c>
      <c r="U880" t="s">
        <v>2039</v>
      </c>
      <c r="V880" t="s">
        <v>2057</v>
      </c>
    </row>
    <row r="881" spans="1:22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>ROUND(E881/D881*100,0)</f>
        <v>544</v>
      </c>
      <c r="G881" s="13" t="s">
        <v>19</v>
      </c>
      <c r="H881">
        <v>53</v>
      </c>
      <c r="I881">
        <f>IF(H881=0,0,ROUND(E881/H881,2))</f>
        <v>102.6</v>
      </c>
      <c r="J881" t="s">
        <v>20</v>
      </c>
      <c r="K881" t="s">
        <v>21</v>
      </c>
      <c r="L881">
        <v>1487743200</v>
      </c>
      <c r="M881">
        <v>1488520800</v>
      </c>
      <c r="N881" s="4">
        <f>((L881/60)/60/24)+DATE(1970,1,1)</f>
        <v>42788.25</v>
      </c>
      <c r="O881" s="4">
        <f>((M881/60)/60/24)+DATE(1970,1,1)</f>
        <v>42797.25</v>
      </c>
      <c r="P881" t="b">
        <v>0</v>
      </c>
      <c r="Q881" t="b">
        <v>0</v>
      </c>
      <c r="R881" t="s">
        <v>67</v>
      </c>
      <c r="S881" t="str">
        <f>LEFT(R881,FIND("/",R881)-1)</f>
        <v>publishing</v>
      </c>
      <c r="T881" t="str">
        <f>RIGHT(R881,LEN(R881)-FIND("/",R881))</f>
        <v>nonfiction</v>
      </c>
      <c r="U881" t="s">
        <v>2041</v>
      </c>
      <c r="V881" t="s">
        <v>2059</v>
      </c>
    </row>
    <row r="882" spans="1:22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>ROUND(E882/D882*100,0)</f>
        <v>229</v>
      </c>
      <c r="G882" s="13" t="s">
        <v>19</v>
      </c>
      <c r="H882">
        <v>2414</v>
      </c>
      <c r="I882">
        <f>IF(H882=0,0,ROUND(E882/H882,2))</f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s="4">
        <f>((L882/60)/60/24)+DATE(1970,1,1)</f>
        <v>43667.208333333328</v>
      </c>
      <c r="O882" s="4">
        <f>((M882/60)/60/24)+DATE(1970,1,1)</f>
        <v>43669.208333333328</v>
      </c>
      <c r="P882" t="b">
        <v>0</v>
      </c>
      <c r="Q882" t="b">
        <v>0</v>
      </c>
      <c r="R882" t="s">
        <v>49</v>
      </c>
      <c r="S882" t="str">
        <f>LEFT(R882,FIND("/",R882)-1)</f>
        <v>music</v>
      </c>
      <c r="T882" t="str">
        <f>RIGHT(R882,LEN(R882)-FIND("/",R882))</f>
        <v>electric music</v>
      </c>
      <c r="U882" t="s">
        <v>2039</v>
      </c>
      <c r="V882" t="s">
        <v>2052</v>
      </c>
    </row>
    <row r="883" spans="1:22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>ROUND(E883/D883*100,0)</f>
        <v>39</v>
      </c>
      <c r="G883" s="10" t="s">
        <v>13</v>
      </c>
      <c r="H883">
        <v>452</v>
      </c>
      <c r="I883">
        <f>IF(H883=0,0,ROUND(E883/H883,2))</f>
        <v>70.06</v>
      </c>
      <c r="J883" t="s">
        <v>20</v>
      </c>
      <c r="K883" t="s">
        <v>21</v>
      </c>
      <c r="L883">
        <v>1436418000</v>
      </c>
      <c r="M883">
        <v>1438923600</v>
      </c>
      <c r="N883" s="4">
        <f>((L883/60)/60/24)+DATE(1970,1,1)</f>
        <v>42194.208333333328</v>
      </c>
      <c r="O883" s="4">
        <f>((M883/60)/60/24)+DATE(1970,1,1)</f>
        <v>42223.208333333328</v>
      </c>
      <c r="P883" t="b">
        <v>0</v>
      </c>
      <c r="Q883" t="b">
        <v>1</v>
      </c>
      <c r="R883" t="s">
        <v>32</v>
      </c>
      <c r="S883" t="str">
        <f>LEFT(R883,FIND("/",R883)-1)</f>
        <v>theater</v>
      </c>
      <c r="T883" t="str">
        <f>RIGHT(R883,LEN(R883)-FIND("/",R883))</f>
        <v>plays</v>
      </c>
      <c r="U883" t="s">
        <v>2043</v>
      </c>
      <c r="V883" t="s">
        <v>2061</v>
      </c>
    </row>
    <row r="884" spans="1:22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>ROUND(E884/D884*100,0)</f>
        <v>370</v>
      </c>
      <c r="G884" s="13" t="s">
        <v>19</v>
      </c>
      <c r="H884">
        <v>80</v>
      </c>
      <c r="I884">
        <f>IF(H884=0,0,ROUND(E884/H884,2))</f>
        <v>37</v>
      </c>
      <c r="J884" t="s">
        <v>20</v>
      </c>
      <c r="K884" t="s">
        <v>21</v>
      </c>
      <c r="L884">
        <v>1421820000</v>
      </c>
      <c r="M884">
        <v>1422165600</v>
      </c>
      <c r="N884" s="4">
        <f>((L884/60)/60/24)+DATE(1970,1,1)</f>
        <v>42025.25</v>
      </c>
      <c r="O884" s="4">
        <f>((M884/60)/60/24)+DATE(1970,1,1)</f>
        <v>42029.25</v>
      </c>
      <c r="P884" t="b">
        <v>0</v>
      </c>
      <c r="Q884" t="b">
        <v>0</v>
      </c>
      <c r="R884" t="s">
        <v>32</v>
      </c>
      <c r="S884" t="str">
        <f>LEFT(R884,FIND("/",R884)-1)</f>
        <v>theater</v>
      </c>
      <c r="T884" t="str">
        <f>RIGHT(R884,LEN(R884)-FIND("/",R884))</f>
        <v>plays</v>
      </c>
      <c r="U884" t="s">
        <v>2043</v>
      </c>
      <c r="V884" t="s">
        <v>2061</v>
      </c>
    </row>
    <row r="885" spans="1:22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>ROUND(E885/D885*100,0)</f>
        <v>238</v>
      </c>
      <c r="G885" s="13" t="s">
        <v>19</v>
      </c>
      <c r="H885">
        <v>193</v>
      </c>
      <c r="I885">
        <f>IF(H885=0,0,ROUND(E885/H885,2))</f>
        <v>41.91</v>
      </c>
      <c r="J885" t="s">
        <v>20</v>
      </c>
      <c r="K885" t="s">
        <v>21</v>
      </c>
      <c r="L885">
        <v>1274763600</v>
      </c>
      <c r="M885">
        <v>1277874000</v>
      </c>
      <c r="N885" s="4">
        <f>((L885/60)/60/24)+DATE(1970,1,1)</f>
        <v>40323.208333333336</v>
      </c>
      <c r="O885" s="4">
        <f>((M885/60)/60/24)+DATE(1970,1,1)</f>
        <v>40359.208333333336</v>
      </c>
      <c r="P885" t="b">
        <v>0</v>
      </c>
      <c r="Q885" t="b">
        <v>0</v>
      </c>
      <c r="R885" t="s">
        <v>99</v>
      </c>
      <c r="S885" t="str">
        <f>LEFT(R885,FIND("/",R885)-1)</f>
        <v>film &amp; video</v>
      </c>
      <c r="T885" t="str">
        <f>RIGHT(R885,LEN(R885)-FIND("/",R885))</f>
        <v>shorts</v>
      </c>
      <c r="U885" t="s">
        <v>2035</v>
      </c>
      <c r="V885" t="s">
        <v>2065</v>
      </c>
    </row>
    <row r="886" spans="1:22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>ROUND(E886/D886*100,0)</f>
        <v>64</v>
      </c>
      <c r="G886" s="10" t="s">
        <v>13</v>
      </c>
      <c r="H886">
        <v>1886</v>
      </c>
      <c r="I886">
        <f>IF(H886=0,0,ROUND(E886/H886,2))</f>
        <v>57.99</v>
      </c>
      <c r="J886" t="s">
        <v>20</v>
      </c>
      <c r="K886" t="s">
        <v>21</v>
      </c>
      <c r="L886">
        <v>1399179600</v>
      </c>
      <c r="M886">
        <v>1399352400</v>
      </c>
      <c r="N886" s="4">
        <f>((L886/60)/60/24)+DATE(1970,1,1)</f>
        <v>41763.208333333336</v>
      </c>
      <c r="O886" s="4">
        <f>((M886/60)/60/24)+DATE(1970,1,1)</f>
        <v>41765.208333333336</v>
      </c>
      <c r="P886" t="b">
        <v>0</v>
      </c>
      <c r="Q886" t="b">
        <v>1</v>
      </c>
      <c r="R886" t="s">
        <v>32</v>
      </c>
      <c r="S886" t="str">
        <f>LEFT(R886,FIND("/",R886)-1)</f>
        <v>theater</v>
      </c>
      <c r="T886" t="str">
        <f>RIGHT(R886,LEN(R886)-FIND("/",R886))</f>
        <v>plays</v>
      </c>
      <c r="U886" t="s">
        <v>2043</v>
      </c>
      <c r="V886" t="s">
        <v>2061</v>
      </c>
    </row>
    <row r="887" spans="1:22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>ROUND(E887/D887*100,0)</f>
        <v>118</v>
      </c>
      <c r="G887" s="13" t="s">
        <v>19</v>
      </c>
      <c r="H887">
        <v>52</v>
      </c>
      <c r="I887">
        <f>IF(H887=0,0,ROUND(E887/H887,2))</f>
        <v>40.94</v>
      </c>
      <c r="J887" t="s">
        <v>20</v>
      </c>
      <c r="K887" t="s">
        <v>21</v>
      </c>
      <c r="L887">
        <v>1275800400</v>
      </c>
      <c r="M887">
        <v>1279083600</v>
      </c>
      <c r="N887" s="4">
        <f>((L887/60)/60/24)+DATE(1970,1,1)</f>
        <v>40335.208333333336</v>
      </c>
      <c r="O887" s="4">
        <f>((M887/60)/60/24)+DATE(1970,1,1)</f>
        <v>40373.208333333336</v>
      </c>
      <c r="P887" t="b">
        <v>0</v>
      </c>
      <c r="Q887" t="b">
        <v>0</v>
      </c>
      <c r="R887" t="s">
        <v>32</v>
      </c>
      <c r="S887" t="str">
        <f>LEFT(R887,FIND("/",R887)-1)</f>
        <v>theater</v>
      </c>
      <c r="T887" t="str">
        <f>RIGHT(R887,LEN(R887)-FIND("/",R887))</f>
        <v>plays</v>
      </c>
      <c r="U887" t="s">
        <v>2043</v>
      </c>
      <c r="V887" t="s">
        <v>2061</v>
      </c>
    </row>
    <row r="888" spans="1:22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>ROUND(E888/D888*100,0)</f>
        <v>85</v>
      </c>
      <c r="G888" s="10" t="s">
        <v>13</v>
      </c>
      <c r="H888">
        <v>1825</v>
      </c>
      <c r="I888">
        <f>IF(H888=0,0,ROUND(E888/H888,2))</f>
        <v>70</v>
      </c>
      <c r="J888" t="s">
        <v>20</v>
      </c>
      <c r="K888" t="s">
        <v>21</v>
      </c>
      <c r="L888">
        <v>1282798800</v>
      </c>
      <c r="M888">
        <v>1284354000</v>
      </c>
      <c r="N888" s="4">
        <f>((L888/60)/60/24)+DATE(1970,1,1)</f>
        <v>40416.208333333336</v>
      </c>
      <c r="O888" s="4">
        <f>((M888/60)/60/24)+DATE(1970,1,1)</f>
        <v>40434.208333333336</v>
      </c>
      <c r="P888" t="b">
        <v>0</v>
      </c>
      <c r="Q888" t="b">
        <v>0</v>
      </c>
      <c r="R888" t="s">
        <v>59</v>
      </c>
      <c r="S888" t="str">
        <f>LEFT(R888,FIND("/",R888)-1)</f>
        <v>music</v>
      </c>
      <c r="T888" t="str">
        <f>RIGHT(R888,LEN(R888)-FIND("/",R888))</f>
        <v>indie rock</v>
      </c>
      <c r="U888" t="s">
        <v>2039</v>
      </c>
      <c r="V888" t="s">
        <v>2055</v>
      </c>
    </row>
    <row r="889" spans="1:22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>ROUND(E889/D889*100,0)</f>
        <v>29</v>
      </c>
      <c r="G889" s="10" t="s">
        <v>13</v>
      </c>
      <c r="H889">
        <v>31</v>
      </c>
      <c r="I889">
        <f>IF(H889=0,0,ROUND(E889/H889,2))</f>
        <v>73.84</v>
      </c>
      <c r="J889" t="s">
        <v>20</v>
      </c>
      <c r="K889" t="s">
        <v>21</v>
      </c>
      <c r="L889">
        <v>1437109200</v>
      </c>
      <c r="M889">
        <v>1441170000</v>
      </c>
      <c r="N889" s="4">
        <f>((L889/60)/60/24)+DATE(1970,1,1)</f>
        <v>42202.208333333328</v>
      </c>
      <c r="O889" s="4">
        <f>((M889/60)/60/24)+DATE(1970,1,1)</f>
        <v>42249.208333333328</v>
      </c>
      <c r="P889" t="b">
        <v>0</v>
      </c>
      <c r="Q889" t="b">
        <v>1</v>
      </c>
      <c r="R889" t="s">
        <v>32</v>
      </c>
      <c r="S889" t="str">
        <f>LEFT(R889,FIND("/",R889)-1)</f>
        <v>theater</v>
      </c>
      <c r="T889" t="str">
        <f>RIGHT(R889,LEN(R889)-FIND("/",R889))</f>
        <v>plays</v>
      </c>
      <c r="U889" t="s">
        <v>2043</v>
      </c>
      <c r="V889" t="s">
        <v>2061</v>
      </c>
    </row>
    <row r="890" spans="1:22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>ROUND(E890/D890*100,0)</f>
        <v>210</v>
      </c>
      <c r="G890" s="13" t="s">
        <v>19</v>
      </c>
      <c r="H890">
        <v>290</v>
      </c>
      <c r="I890">
        <f>IF(H890=0,0,ROUND(E890/H890,2))</f>
        <v>41.98</v>
      </c>
      <c r="J890" t="s">
        <v>20</v>
      </c>
      <c r="K890" t="s">
        <v>21</v>
      </c>
      <c r="L890">
        <v>1491886800</v>
      </c>
      <c r="M890">
        <v>1493528400</v>
      </c>
      <c r="N890" s="4">
        <f>((L890/60)/60/24)+DATE(1970,1,1)</f>
        <v>42836.208333333328</v>
      </c>
      <c r="O890" s="4">
        <f>((M890/60)/60/24)+DATE(1970,1,1)</f>
        <v>42855.208333333328</v>
      </c>
      <c r="P890" t="b">
        <v>0</v>
      </c>
      <c r="Q890" t="b">
        <v>0</v>
      </c>
      <c r="R890" t="s">
        <v>32</v>
      </c>
      <c r="S890" t="str">
        <f>LEFT(R890,FIND("/",R890)-1)</f>
        <v>theater</v>
      </c>
      <c r="T890" t="str">
        <f>RIGHT(R890,LEN(R890)-FIND("/",R890))</f>
        <v>plays</v>
      </c>
      <c r="U890" t="s">
        <v>2043</v>
      </c>
      <c r="V890" t="s">
        <v>2061</v>
      </c>
    </row>
    <row r="891" spans="1:22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>ROUND(E891/D891*100,0)</f>
        <v>170</v>
      </c>
      <c r="G891" s="13" t="s">
        <v>19</v>
      </c>
      <c r="H891">
        <v>122</v>
      </c>
      <c r="I891">
        <f>IF(H891=0,0,ROUND(E891/H891,2))</f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s="4">
        <f>((L891/60)/60/24)+DATE(1970,1,1)</f>
        <v>41710.208333333336</v>
      </c>
      <c r="O891" s="4">
        <f>((M891/60)/60/24)+DATE(1970,1,1)</f>
        <v>41717.208333333336</v>
      </c>
      <c r="P891" t="b">
        <v>0</v>
      </c>
      <c r="Q891" t="b">
        <v>1</v>
      </c>
      <c r="R891" t="s">
        <v>49</v>
      </c>
      <c r="S891" t="str">
        <f>LEFT(R891,FIND("/",R891)-1)</f>
        <v>music</v>
      </c>
      <c r="T891" t="str">
        <f>RIGHT(R891,LEN(R891)-FIND("/",R891))</f>
        <v>electric music</v>
      </c>
      <c r="U891" t="s">
        <v>2039</v>
      </c>
      <c r="V891" t="s">
        <v>2052</v>
      </c>
    </row>
    <row r="892" spans="1:22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>ROUND(E892/D892*100,0)</f>
        <v>116</v>
      </c>
      <c r="G892" s="13" t="s">
        <v>19</v>
      </c>
      <c r="H892">
        <v>1470</v>
      </c>
      <c r="I892">
        <f>IF(H892=0,0,ROUND(E892/H892,2))</f>
        <v>106.02</v>
      </c>
      <c r="J892" t="s">
        <v>20</v>
      </c>
      <c r="K892" t="s">
        <v>21</v>
      </c>
      <c r="L892">
        <v>1561352400</v>
      </c>
      <c r="M892">
        <v>1561438800</v>
      </c>
      <c r="N892" s="4">
        <f>((L892/60)/60/24)+DATE(1970,1,1)</f>
        <v>43640.208333333328</v>
      </c>
      <c r="O892" s="4">
        <f>((M892/60)/60/24)+DATE(1970,1,1)</f>
        <v>43641.208333333328</v>
      </c>
      <c r="P892" t="b">
        <v>0</v>
      </c>
      <c r="Q892" t="b">
        <v>0</v>
      </c>
      <c r="R892" t="s">
        <v>59</v>
      </c>
      <c r="S892" t="str">
        <f>LEFT(R892,FIND("/",R892)-1)</f>
        <v>music</v>
      </c>
      <c r="T892" t="str">
        <f>RIGHT(R892,LEN(R892)-FIND("/",R892))</f>
        <v>indie rock</v>
      </c>
      <c r="U892" t="s">
        <v>2039</v>
      </c>
      <c r="V892" t="s">
        <v>2055</v>
      </c>
    </row>
    <row r="893" spans="1:22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>ROUND(E893/D893*100,0)</f>
        <v>259</v>
      </c>
      <c r="G893" s="13" t="s">
        <v>19</v>
      </c>
      <c r="H893">
        <v>165</v>
      </c>
      <c r="I893">
        <f>IF(H893=0,0,ROUND(E893/H893,2))</f>
        <v>47.02</v>
      </c>
      <c r="J893" t="s">
        <v>14</v>
      </c>
      <c r="K893" t="s">
        <v>15</v>
      </c>
      <c r="L893">
        <v>1322892000</v>
      </c>
      <c r="M893">
        <v>1326693600</v>
      </c>
      <c r="N893" s="4">
        <f>((L893/60)/60/24)+DATE(1970,1,1)</f>
        <v>40880.25</v>
      </c>
      <c r="O893" s="4">
        <f>((M893/60)/60/24)+DATE(1970,1,1)</f>
        <v>40924.25</v>
      </c>
      <c r="P893" t="b">
        <v>0</v>
      </c>
      <c r="Q893" t="b">
        <v>0</v>
      </c>
      <c r="R893" t="s">
        <v>41</v>
      </c>
      <c r="S893" t="str">
        <f>LEFT(R893,FIND("/",R893)-1)</f>
        <v>film &amp; video</v>
      </c>
      <c r="T893" t="str">
        <f>RIGHT(R893,LEN(R893)-FIND("/",R893))</f>
        <v>documentary</v>
      </c>
      <c r="U893" t="s">
        <v>2035</v>
      </c>
      <c r="V893" t="s">
        <v>2050</v>
      </c>
    </row>
    <row r="894" spans="1:22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>ROUND(E894/D894*100,0)</f>
        <v>231</v>
      </c>
      <c r="G894" s="13" t="s">
        <v>19</v>
      </c>
      <c r="H894">
        <v>182</v>
      </c>
      <c r="I894">
        <f>IF(H894=0,0,ROUND(E894/H894,2))</f>
        <v>76.02</v>
      </c>
      <c r="J894" t="s">
        <v>20</v>
      </c>
      <c r="K894" t="s">
        <v>21</v>
      </c>
      <c r="L894">
        <v>1274418000</v>
      </c>
      <c r="M894">
        <v>1277960400</v>
      </c>
      <c r="N894" s="4">
        <f>((L894/60)/60/24)+DATE(1970,1,1)</f>
        <v>40319.208333333336</v>
      </c>
      <c r="O894" s="4">
        <f>((M894/60)/60/24)+DATE(1970,1,1)</f>
        <v>40360.208333333336</v>
      </c>
      <c r="P894" t="b">
        <v>0</v>
      </c>
      <c r="Q894" t="b">
        <v>0</v>
      </c>
      <c r="R894" t="s">
        <v>205</v>
      </c>
      <c r="S894" t="str">
        <f>LEFT(R894,FIND("/",R894)-1)</f>
        <v>publishing</v>
      </c>
      <c r="T894" t="str">
        <f>RIGHT(R894,LEN(R894)-FIND("/",R894))</f>
        <v>translations</v>
      </c>
      <c r="U894" t="s">
        <v>2041</v>
      </c>
      <c r="V894" t="s">
        <v>2067</v>
      </c>
    </row>
    <row r="895" spans="1:22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>ROUND(E895/D895*100,0)</f>
        <v>128</v>
      </c>
      <c r="G895" s="13" t="s">
        <v>19</v>
      </c>
      <c r="H895">
        <v>199</v>
      </c>
      <c r="I895">
        <f>IF(H895=0,0,ROUND(E895/H895,2))</f>
        <v>54.12</v>
      </c>
      <c r="J895" t="s">
        <v>106</v>
      </c>
      <c r="K895" t="s">
        <v>107</v>
      </c>
      <c r="L895">
        <v>1434344400</v>
      </c>
      <c r="M895">
        <v>1434690000</v>
      </c>
      <c r="N895" s="4">
        <f>((L895/60)/60/24)+DATE(1970,1,1)</f>
        <v>42170.208333333328</v>
      </c>
      <c r="O895" s="4">
        <f>((M895/60)/60/24)+DATE(1970,1,1)</f>
        <v>42174.208333333328</v>
      </c>
      <c r="P895" t="b">
        <v>0</v>
      </c>
      <c r="Q895" t="b">
        <v>1</v>
      </c>
      <c r="R895" t="s">
        <v>41</v>
      </c>
      <c r="S895" t="str">
        <f>LEFT(R895,FIND("/",R895)-1)</f>
        <v>film &amp; video</v>
      </c>
      <c r="T895" t="str">
        <f>RIGHT(R895,LEN(R895)-FIND("/",R895))</f>
        <v>documentary</v>
      </c>
      <c r="U895" t="s">
        <v>2035</v>
      </c>
      <c r="V895" t="s">
        <v>2050</v>
      </c>
    </row>
    <row r="896" spans="1:22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>ROUND(E896/D896*100,0)</f>
        <v>189</v>
      </c>
      <c r="G896" s="13" t="s">
        <v>19</v>
      </c>
      <c r="H896">
        <v>56</v>
      </c>
      <c r="I896">
        <f>IF(H896=0,0,ROUND(E896/H896,2))</f>
        <v>57.29</v>
      </c>
      <c r="J896" t="s">
        <v>39</v>
      </c>
      <c r="K896" t="s">
        <v>40</v>
      </c>
      <c r="L896">
        <v>1373518800</v>
      </c>
      <c r="M896">
        <v>1376110800</v>
      </c>
      <c r="N896" s="4">
        <f>((L896/60)/60/24)+DATE(1970,1,1)</f>
        <v>41466.208333333336</v>
      </c>
      <c r="O896" s="4">
        <f>((M896/60)/60/24)+DATE(1970,1,1)</f>
        <v>41496.208333333336</v>
      </c>
      <c r="P896" t="b">
        <v>0</v>
      </c>
      <c r="Q896" t="b">
        <v>1</v>
      </c>
      <c r="R896" t="s">
        <v>268</v>
      </c>
      <c r="S896" t="str">
        <f>LEFT(R896,FIND("/",R896)-1)</f>
        <v>film &amp; video</v>
      </c>
      <c r="T896" t="str">
        <f>RIGHT(R896,LEN(R896)-FIND("/",R896))</f>
        <v>television</v>
      </c>
      <c r="U896" t="s">
        <v>2035</v>
      </c>
      <c r="V896" t="s">
        <v>2066</v>
      </c>
    </row>
    <row r="897" spans="1:22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>ROUND(E897/D897*100,0)</f>
        <v>7</v>
      </c>
      <c r="G897" s="10" t="s">
        <v>13</v>
      </c>
      <c r="H897">
        <v>107</v>
      </c>
      <c r="I897">
        <f>IF(H897=0,0,ROUND(E897/H897,2))</f>
        <v>103.81</v>
      </c>
      <c r="J897" t="s">
        <v>20</v>
      </c>
      <c r="K897" t="s">
        <v>21</v>
      </c>
      <c r="L897">
        <v>1517637600</v>
      </c>
      <c r="M897">
        <v>1518415200</v>
      </c>
      <c r="N897" s="4">
        <f>((L897/60)/60/24)+DATE(1970,1,1)</f>
        <v>43134.25</v>
      </c>
      <c r="O897" s="4">
        <f>((M897/60)/60/24)+DATE(1970,1,1)</f>
        <v>43143.25</v>
      </c>
      <c r="P897" t="b">
        <v>0</v>
      </c>
      <c r="Q897" t="b">
        <v>0</v>
      </c>
      <c r="R897" t="s">
        <v>32</v>
      </c>
      <c r="S897" t="str">
        <f>LEFT(R897,FIND("/",R897)-1)</f>
        <v>theater</v>
      </c>
      <c r="T897" t="str">
        <f>RIGHT(R897,LEN(R897)-FIND("/",R897))</f>
        <v>plays</v>
      </c>
      <c r="U897" t="s">
        <v>2043</v>
      </c>
      <c r="V897" t="s">
        <v>2061</v>
      </c>
    </row>
    <row r="898" spans="1:22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>ROUND(E898/D898*100,0)</f>
        <v>774</v>
      </c>
      <c r="G898" s="13" t="s">
        <v>19</v>
      </c>
      <c r="H898">
        <v>1460</v>
      </c>
      <c r="I898">
        <f>IF(H898=0,0,ROUND(E898/H898,2))</f>
        <v>105.03</v>
      </c>
      <c r="J898" t="s">
        <v>25</v>
      </c>
      <c r="K898" t="s">
        <v>26</v>
      </c>
      <c r="L898">
        <v>1310619600</v>
      </c>
      <c r="M898">
        <v>1310878800</v>
      </c>
      <c r="N898" s="4">
        <f>((L898/60)/60/24)+DATE(1970,1,1)</f>
        <v>40738.208333333336</v>
      </c>
      <c r="O898" s="4">
        <f>((M898/60)/60/24)+DATE(1970,1,1)</f>
        <v>40741.208333333336</v>
      </c>
      <c r="P898" t="b">
        <v>0</v>
      </c>
      <c r="Q898" t="b">
        <v>1</v>
      </c>
      <c r="R898" t="s">
        <v>16</v>
      </c>
      <c r="S898" t="str">
        <f>LEFT(R898,FIND("/",R898)-1)</f>
        <v>food</v>
      </c>
      <c r="T898" t="str">
        <f>RIGHT(R898,LEN(R898)-FIND("/",R898))</f>
        <v>food trucks</v>
      </c>
      <c r="U898" t="s">
        <v>2036</v>
      </c>
      <c r="V898" t="s">
        <v>2054</v>
      </c>
    </row>
    <row r="899" spans="1:22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>ROUND(E899/D899*100,0)</f>
        <v>28</v>
      </c>
      <c r="G899" s="10" t="s">
        <v>13</v>
      </c>
      <c r="H899">
        <v>27</v>
      </c>
      <c r="I899">
        <f>IF(H899=0,0,ROUND(E899/H899,2))</f>
        <v>90.26</v>
      </c>
      <c r="J899" t="s">
        <v>20</v>
      </c>
      <c r="K899" t="s">
        <v>21</v>
      </c>
      <c r="L899">
        <v>1556427600</v>
      </c>
      <c r="M899">
        <v>1556600400</v>
      </c>
      <c r="N899" s="4">
        <f>((L899/60)/60/24)+DATE(1970,1,1)</f>
        <v>43583.208333333328</v>
      </c>
      <c r="O899" s="4">
        <f>((M899/60)/60/24)+DATE(1970,1,1)</f>
        <v>43585.208333333328</v>
      </c>
      <c r="P899" t="b">
        <v>0</v>
      </c>
      <c r="Q899" t="b">
        <v>0</v>
      </c>
      <c r="R899" t="s">
        <v>32</v>
      </c>
      <c r="S899" t="str">
        <f>LEFT(R899,FIND("/",R899)-1)</f>
        <v>theater</v>
      </c>
      <c r="T899" t="str">
        <f>RIGHT(R899,LEN(R899)-FIND("/",R899))</f>
        <v>plays</v>
      </c>
      <c r="U899" t="s">
        <v>2043</v>
      </c>
      <c r="V899" t="s">
        <v>2061</v>
      </c>
    </row>
    <row r="900" spans="1:22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>ROUND(E900/D900*100,0)</f>
        <v>52</v>
      </c>
      <c r="G900" s="10" t="s">
        <v>13</v>
      </c>
      <c r="H900">
        <v>1221</v>
      </c>
      <c r="I900">
        <f>IF(H900=0,0,ROUND(E900/H900,2))</f>
        <v>76.98</v>
      </c>
      <c r="J900" t="s">
        <v>20</v>
      </c>
      <c r="K900" t="s">
        <v>21</v>
      </c>
      <c r="L900">
        <v>1576476000</v>
      </c>
      <c r="M900">
        <v>1576994400</v>
      </c>
      <c r="N900" s="4">
        <f>((L900/60)/60/24)+DATE(1970,1,1)</f>
        <v>43815.25</v>
      </c>
      <c r="O900" s="4">
        <f>((M900/60)/60/24)+DATE(1970,1,1)</f>
        <v>43821.25</v>
      </c>
      <c r="P900" t="b">
        <v>0</v>
      </c>
      <c r="Q900" t="b">
        <v>0</v>
      </c>
      <c r="R900" t="s">
        <v>41</v>
      </c>
      <c r="S900" t="str">
        <f>LEFT(R900,FIND("/",R900)-1)</f>
        <v>film &amp; video</v>
      </c>
      <c r="T900" t="str">
        <f>RIGHT(R900,LEN(R900)-FIND("/",R900))</f>
        <v>documentary</v>
      </c>
      <c r="U900" t="s">
        <v>2035</v>
      </c>
      <c r="V900" t="s">
        <v>2050</v>
      </c>
    </row>
    <row r="901" spans="1:22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>ROUND(E901/D901*100,0)</f>
        <v>407</v>
      </c>
      <c r="G901" s="13" t="s">
        <v>19</v>
      </c>
      <c r="H901">
        <v>123</v>
      </c>
      <c r="I901">
        <f>IF(H901=0,0,ROUND(E901/H901,2))</f>
        <v>102.6</v>
      </c>
      <c r="J901" t="s">
        <v>97</v>
      </c>
      <c r="K901" t="s">
        <v>98</v>
      </c>
      <c r="L901">
        <v>1381122000</v>
      </c>
      <c r="M901">
        <v>1382677200</v>
      </c>
      <c r="N901" s="4">
        <f>((L901/60)/60/24)+DATE(1970,1,1)</f>
        <v>41554.208333333336</v>
      </c>
      <c r="O901" s="4">
        <f>((M901/60)/60/24)+DATE(1970,1,1)</f>
        <v>41572.208333333336</v>
      </c>
      <c r="P901" t="b">
        <v>0</v>
      </c>
      <c r="Q901" t="b">
        <v>0</v>
      </c>
      <c r="R901" t="s">
        <v>158</v>
      </c>
      <c r="S901" t="str">
        <f>LEFT(R901,FIND("/",R901)-1)</f>
        <v>music</v>
      </c>
      <c r="T901" t="str">
        <f>RIGHT(R901,LEN(R901)-FIND("/",R901))</f>
        <v>jazz</v>
      </c>
      <c r="U901" t="s">
        <v>2039</v>
      </c>
      <c r="V901" t="s">
        <v>2056</v>
      </c>
    </row>
    <row r="902" spans="1:22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>ROUND(E902/D902*100,0)</f>
        <v>2</v>
      </c>
      <c r="G902" s="10" t="s">
        <v>13</v>
      </c>
      <c r="H902">
        <v>1</v>
      </c>
      <c r="I902">
        <f>IF(H902=0,0,ROUND(E902/H902,2))</f>
        <v>2</v>
      </c>
      <c r="J902" t="s">
        <v>20</v>
      </c>
      <c r="K902" t="s">
        <v>21</v>
      </c>
      <c r="L902">
        <v>1411102800</v>
      </c>
      <c r="M902">
        <v>1411189200</v>
      </c>
      <c r="N902" s="4">
        <f>((L902/60)/60/24)+DATE(1970,1,1)</f>
        <v>41901.208333333336</v>
      </c>
      <c r="O902" s="4">
        <f>((M902/60)/60/24)+DATE(1970,1,1)</f>
        <v>41902.208333333336</v>
      </c>
      <c r="P902" t="b">
        <v>0</v>
      </c>
      <c r="Q902" t="b">
        <v>1</v>
      </c>
      <c r="R902" t="s">
        <v>27</v>
      </c>
      <c r="S902" t="str">
        <f>LEFT(R902,FIND("/",R902)-1)</f>
        <v>technology</v>
      </c>
      <c r="T902" t="str">
        <f>RIGHT(R902,LEN(R902)-FIND("/",R902))</f>
        <v>web</v>
      </c>
      <c r="U902" t="s">
        <v>2042</v>
      </c>
      <c r="V902" t="s">
        <v>2070</v>
      </c>
    </row>
    <row r="903" spans="1:22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>ROUND(E903/D903*100,0)</f>
        <v>156</v>
      </c>
      <c r="G903" s="13" t="s">
        <v>19</v>
      </c>
      <c r="H903">
        <v>159</v>
      </c>
      <c r="I903">
        <f>IF(H903=0,0,ROUND(E903/H903,2))</f>
        <v>55.01</v>
      </c>
      <c r="J903" t="s">
        <v>20</v>
      </c>
      <c r="K903" t="s">
        <v>21</v>
      </c>
      <c r="L903">
        <v>1531803600</v>
      </c>
      <c r="M903">
        <v>1534654800</v>
      </c>
      <c r="N903" s="4">
        <f>((L903/60)/60/24)+DATE(1970,1,1)</f>
        <v>43298.208333333328</v>
      </c>
      <c r="O903" s="4">
        <f>((M903/60)/60/24)+DATE(1970,1,1)</f>
        <v>43331.208333333328</v>
      </c>
      <c r="P903" t="b">
        <v>0</v>
      </c>
      <c r="Q903" t="b">
        <v>1</v>
      </c>
      <c r="R903" t="s">
        <v>22</v>
      </c>
      <c r="S903" t="str">
        <f>LEFT(R903,FIND("/",R903)-1)</f>
        <v>music</v>
      </c>
      <c r="T903" t="str">
        <f>RIGHT(R903,LEN(R903)-FIND("/",R903))</f>
        <v>rock</v>
      </c>
      <c r="U903" t="s">
        <v>2039</v>
      </c>
      <c r="V903" t="s">
        <v>2063</v>
      </c>
    </row>
    <row r="904" spans="1:22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>ROUND(E904/D904*100,0)</f>
        <v>252</v>
      </c>
      <c r="G904" s="13" t="s">
        <v>19</v>
      </c>
      <c r="H904">
        <v>110</v>
      </c>
      <c r="I904">
        <f>IF(H904=0,0,ROUND(E904/H904,2))</f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s="4">
        <f>((L904/60)/60/24)+DATE(1970,1,1)</f>
        <v>42399.25</v>
      </c>
      <c r="O904" s="4">
        <f>((M904/60)/60/24)+DATE(1970,1,1)</f>
        <v>42441.25</v>
      </c>
      <c r="P904" t="b">
        <v>0</v>
      </c>
      <c r="Q904" t="b">
        <v>0</v>
      </c>
      <c r="R904" t="s">
        <v>27</v>
      </c>
      <c r="S904" t="str">
        <f>LEFT(R904,FIND("/",R904)-1)</f>
        <v>technology</v>
      </c>
      <c r="T904" t="str">
        <f>RIGHT(R904,LEN(R904)-FIND("/",R904))</f>
        <v>web</v>
      </c>
      <c r="U904" t="s">
        <v>2042</v>
      </c>
      <c r="V904" t="s">
        <v>2070</v>
      </c>
    </row>
    <row r="905" spans="1:22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>ROUND(E905/D905*100,0)</f>
        <v>2</v>
      </c>
      <c r="G905" s="11" t="s">
        <v>46</v>
      </c>
      <c r="H905">
        <v>14</v>
      </c>
      <c r="I905">
        <f>IF(H905=0,0,ROUND(E905/H905,2))</f>
        <v>50.64</v>
      </c>
      <c r="J905" t="s">
        <v>20</v>
      </c>
      <c r="K905" t="s">
        <v>21</v>
      </c>
      <c r="L905">
        <v>1336194000</v>
      </c>
      <c r="M905">
        <v>1337490000</v>
      </c>
      <c r="N905" s="4">
        <f>((L905/60)/60/24)+DATE(1970,1,1)</f>
        <v>41034.208333333336</v>
      </c>
      <c r="O905" s="4">
        <f>((M905/60)/60/24)+DATE(1970,1,1)</f>
        <v>41049.208333333336</v>
      </c>
      <c r="P905" t="b">
        <v>0</v>
      </c>
      <c r="Q905" t="b">
        <v>1</v>
      </c>
      <c r="R905" t="s">
        <v>67</v>
      </c>
      <c r="S905" t="str">
        <f>LEFT(R905,FIND("/",R905)-1)</f>
        <v>publishing</v>
      </c>
      <c r="T905" t="str">
        <f>RIGHT(R905,LEN(R905)-FIND("/",R905))</f>
        <v>nonfiction</v>
      </c>
      <c r="U905" t="s">
        <v>2041</v>
      </c>
      <c r="V905" t="s">
        <v>2059</v>
      </c>
    </row>
    <row r="906" spans="1:22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>ROUND(E906/D906*100,0)</f>
        <v>12</v>
      </c>
      <c r="G906" s="10" t="s">
        <v>13</v>
      </c>
      <c r="H906">
        <v>16</v>
      </c>
      <c r="I906">
        <f>IF(H906=0,0,ROUND(E906/H906,2))</f>
        <v>49.69</v>
      </c>
      <c r="J906" t="s">
        <v>20</v>
      </c>
      <c r="K906" t="s">
        <v>21</v>
      </c>
      <c r="L906">
        <v>1349326800</v>
      </c>
      <c r="M906">
        <v>1349672400</v>
      </c>
      <c r="N906" s="4">
        <f>((L906/60)/60/24)+DATE(1970,1,1)</f>
        <v>41186.208333333336</v>
      </c>
      <c r="O906" s="4">
        <f>((M906/60)/60/24)+DATE(1970,1,1)</f>
        <v>41190.208333333336</v>
      </c>
      <c r="P906" t="b">
        <v>0</v>
      </c>
      <c r="Q906" t="b">
        <v>0</v>
      </c>
      <c r="R906" t="s">
        <v>132</v>
      </c>
      <c r="S906" t="str">
        <f>LEFT(R906,FIND("/",R906)-1)</f>
        <v>publishing</v>
      </c>
      <c r="T906" t="str">
        <f>RIGHT(R906,LEN(R906)-FIND("/",R906))</f>
        <v>radio &amp; podcasts</v>
      </c>
      <c r="U906" t="s">
        <v>2041</v>
      </c>
      <c r="V906" t="s">
        <v>2062</v>
      </c>
    </row>
    <row r="907" spans="1:22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>ROUND(E907/D907*100,0)</f>
        <v>164</v>
      </c>
      <c r="G907" s="13" t="s">
        <v>19</v>
      </c>
      <c r="H907">
        <v>236</v>
      </c>
      <c r="I907">
        <f>IF(H907=0,0,ROUND(E907/H907,2))</f>
        <v>54.89</v>
      </c>
      <c r="J907" t="s">
        <v>20</v>
      </c>
      <c r="K907" t="s">
        <v>21</v>
      </c>
      <c r="L907">
        <v>1379566800</v>
      </c>
      <c r="M907">
        <v>1379826000</v>
      </c>
      <c r="N907" s="4">
        <f>((L907/60)/60/24)+DATE(1970,1,1)</f>
        <v>41536.208333333336</v>
      </c>
      <c r="O907" s="4">
        <f>((M907/60)/60/24)+DATE(1970,1,1)</f>
        <v>41539.208333333336</v>
      </c>
      <c r="P907" t="b">
        <v>0</v>
      </c>
      <c r="Q907" t="b">
        <v>0</v>
      </c>
      <c r="R907" t="s">
        <v>32</v>
      </c>
      <c r="S907" t="str">
        <f>LEFT(R907,FIND("/",R907)-1)</f>
        <v>theater</v>
      </c>
      <c r="T907" t="str">
        <f>RIGHT(R907,LEN(R907)-FIND("/",R907))</f>
        <v>plays</v>
      </c>
      <c r="U907" t="s">
        <v>2043</v>
      </c>
      <c r="V907" t="s">
        <v>2061</v>
      </c>
    </row>
    <row r="908" spans="1:22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>ROUND(E908/D908*100,0)</f>
        <v>163</v>
      </c>
      <c r="G908" s="13" t="s">
        <v>19</v>
      </c>
      <c r="H908">
        <v>191</v>
      </c>
      <c r="I908">
        <f>IF(H908=0,0,ROUND(E908/H908,2))</f>
        <v>46.93</v>
      </c>
      <c r="J908" t="s">
        <v>20</v>
      </c>
      <c r="K908" t="s">
        <v>21</v>
      </c>
      <c r="L908">
        <v>1494651600</v>
      </c>
      <c r="M908">
        <v>1497762000</v>
      </c>
      <c r="N908" s="4">
        <f>((L908/60)/60/24)+DATE(1970,1,1)</f>
        <v>42868.208333333328</v>
      </c>
      <c r="O908" s="4">
        <f>((M908/60)/60/24)+DATE(1970,1,1)</f>
        <v>42904.208333333328</v>
      </c>
      <c r="P908" t="b">
        <v>1</v>
      </c>
      <c r="Q908" t="b">
        <v>1</v>
      </c>
      <c r="R908" t="s">
        <v>41</v>
      </c>
      <c r="S908" t="str">
        <f>LEFT(R908,FIND("/",R908)-1)</f>
        <v>film &amp; video</v>
      </c>
      <c r="T908" t="str">
        <f>RIGHT(R908,LEN(R908)-FIND("/",R908))</f>
        <v>documentary</v>
      </c>
      <c r="U908" t="s">
        <v>2035</v>
      </c>
      <c r="V908" t="s">
        <v>2050</v>
      </c>
    </row>
    <row r="909" spans="1:22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>ROUND(E909/D909*100,0)</f>
        <v>20</v>
      </c>
      <c r="G909" s="10" t="s">
        <v>13</v>
      </c>
      <c r="H909">
        <v>41</v>
      </c>
      <c r="I909">
        <f>IF(H909=0,0,ROUND(E909/H909,2))</f>
        <v>44.95</v>
      </c>
      <c r="J909" t="s">
        <v>20</v>
      </c>
      <c r="K909" t="s">
        <v>21</v>
      </c>
      <c r="L909">
        <v>1303880400</v>
      </c>
      <c r="M909">
        <v>1304485200</v>
      </c>
      <c r="N909" s="4">
        <f>((L909/60)/60/24)+DATE(1970,1,1)</f>
        <v>40660.208333333336</v>
      </c>
      <c r="O909" s="4">
        <f>((M909/60)/60/24)+DATE(1970,1,1)</f>
        <v>40667.208333333336</v>
      </c>
      <c r="P909" t="b">
        <v>0</v>
      </c>
      <c r="Q909" t="b">
        <v>0</v>
      </c>
      <c r="R909" t="s">
        <v>32</v>
      </c>
      <c r="S909" t="str">
        <f>LEFT(R909,FIND("/",R909)-1)</f>
        <v>theater</v>
      </c>
      <c r="T909" t="str">
        <f>RIGHT(R909,LEN(R909)-FIND("/",R909))</f>
        <v>plays</v>
      </c>
      <c r="U909" t="s">
        <v>2043</v>
      </c>
      <c r="V909" t="s">
        <v>2061</v>
      </c>
    </row>
    <row r="910" spans="1:22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>ROUND(E910/D910*100,0)</f>
        <v>319</v>
      </c>
      <c r="G910" s="13" t="s">
        <v>19</v>
      </c>
      <c r="H910">
        <v>3934</v>
      </c>
      <c r="I910">
        <f>IF(H910=0,0,ROUND(E910/H910,2))</f>
        <v>31</v>
      </c>
      <c r="J910" t="s">
        <v>20</v>
      </c>
      <c r="K910" t="s">
        <v>21</v>
      </c>
      <c r="L910">
        <v>1335934800</v>
      </c>
      <c r="M910">
        <v>1336885200</v>
      </c>
      <c r="N910" s="4">
        <f>((L910/60)/60/24)+DATE(1970,1,1)</f>
        <v>41031.208333333336</v>
      </c>
      <c r="O910" s="4">
        <f>((M910/60)/60/24)+DATE(1970,1,1)</f>
        <v>41042.208333333336</v>
      </c>
      <c r="P910" t="b">
        <v>0</v>
      </c>
      <c r="Q910" t="b">
        <v>0</v>
      </c>
      <c r="R910" t="s">
        <v>88</v>
      </c>
      <c r="S910" t="str">
        <f>LEFT(R910,FIND("/",R910)-1)</f>
        <v>games</v>
      </c>
      <c r="T910" t="str">
        <f>RIGHT(R910,LEN(R910)-FIND("/",R910))</f>
        <v>video games</v>
      </c>
      <c r="U910" t="s">
        <v>2037</v>
      </c>
      <c r="V910" t="s">
        <v>2068</v>
      </c>
    </row>
    <row r="911" spans="1:22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>ROUND(E911/D911*100,0)</f>
        <v>479</v>
      </c>
      <c r="G911" s="13" t="s">
        <v>19</v>
      </c>
      <c r="H911">
        <v>80</v>
      </c>
      <c r="I911">
        <f>IF(H911=0,0,ROUND(E911/H911,2))</f>
        <v>107.76</v>
      </c>
      <c r="J911" t="s">
        <v>14</v>
      </c>
      <c r="K911" t="s">
        <v>15</v>
      </c>
      <c r="L911">
        <v>1528088400</v>
      </c>
      <c r="M911">
        <v>1530421200</v>
      </c>
      <c r="N911" s="4">
        <f>((L911/60)/60/24)+DATE(1970,1,1)</f>
        <v>43255.208333333328</v>
      </c>
      <c r="O911" s="4">
        <f>((M911/60)/60/24)+DATE(1970,1,1)</f>
        <v>43282.208333333328</v>
      </c>
      <c r="P911" t="b">
        <v>0</v>
      </c>
      <c r="Q911" t="b">
        <v>1</v>
      </c>
      <c r="R911" t="s">
        <v>32</v>
      </c>
      <c r="S911" t="str">
        <f>LEFT(R911,FIND("/",R911)-1)</f>
        <v>theater</v>
      </c>
      <c r="T911" t="str">
        <f>RIGHT(R911,LEN(R911)-FIND("/",R911))</f>
        <v>plays</v>
      </c>
      <c r="U911" t="s">
        <v>2043</v>
      </c>
      <c r="V911" t="s">
        <v>2061</v>
      </c>
    </row>
    <row r="912" spans="1:22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>ROUND(E912/D912*100,0)</f>
        <v>20</v>
      </c>
      <c r="G912" s="9" t="s">
        <v>73</v>
      </c>
      <c r="H912">
        <v>296</v>
      </c>
      <c r="I912">
        <f>IF(H912=0,0,ROUND(E912/H912,2))</f>
        <v>102.08</v>
      </c>
      <c r="J912" t="s">
        <v>20</v>
      </c>
      <c r="K912" t="s">
        <v>21</v>
      </c>
      <c r="L912">
        <v>1421906400</v>
      </c>
      <c r="M912">
        <v>1421992800</v>
      </c>
      <c r="N912" s="4">
        <f>((L912/60)/60/24)+DATE(1970,1,1)</f>
        <v>42026.25</v>
      </c>
      <c r="O912" s="4">
        <f>((M912/60)/60/24)+DATE(1970,1,1)</f>
        <v>42027.25</v>
      </c>
      <c r="P912" t="b">
        <v>0</v>
      </c>
      <c r="Q912" t="b">
        <v>0</v>
      </c>
      <c r="R912" t="s">
        <v>32</v>
      </c>
      <c r="S912" t="str">
        <f>LEFT(R912,FIND("/",R912)-1)</f>
        <v>theater</v>
      </c>
      <c r="T912" t="str">
        <f>RIGHT(R912,LEN(R912)-FIND("/",R912))</f>
        <v>plays</v>
      </c>
      <c r="U912" t="s">
        <v>2043</v>
      </c>
      <c r="V912" t="s">
        <v>2061</v>
      </c>
    </row>
    <row r="913" spans="1:22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>ROUND(E913/D913*100,0)</f>
        <v>199</v>
      </c>
      <c r="G913" s="13" t="s">
        <v>19</v>
      </c>
      <c r="H913">
        <v>462</v>
      </c>
      <c r="I913">
        <f>IF(H913=0,0,ROUND(E913/H913,2))</f>
        <v>24.98</v>
      </c>
      <c r="J913" t="s">
        <v>20</v>
      </c>
      <c r="K913" t="s">
        <v>21</v>
      </c>
      <c r="L913">
        <v>1568005200</v>
      </c>
      <c r="M913">
        <v>1568178000</v>
      </c>
      <c r="N913" s="4">
        <f>((L913/60)/60/24)+DATE(1970,1,1)</f>
        <v>43717.208333333328</v>
      </c>
      <c r="O913" s="4">
        <f>((M913/60)/60/24)+DATE(1970,1,1)</f>
        <v>43719.208333333328</v>
      </c>
      <c r="P913" t="b">
        <v>1</v>
      </c>
      <c r="Q913" t="b">
        <v>0</v>
      </c>
      <c r="R913" t="s">
        <v>27</v>
      </c>
      <c r="S913" t="str">
        <f>LEFT(R913,FIND("/",R913)-1)</f>
        <v>technology</v>
      </c>
      <c r="T913" t="str">
        <f>RIGHT(R913,LEN(R913)-FIND("/",R913))</f>
        <v>web</v>
      </c>
      <c r="U913" t="s">
        <v>2042</v>
      </c>
      <c r="V913" t="s">
        <v>2070</v>
      </c>
    </row>
    <row r="914" spans="1:22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>ROUND(E914/D914*100,0)</f>
        <v>795</v>
      </c>
      <c r="G914" s="13" t="s">
        <v>19</v>
      </c>
      <c r="H914">
        <v>179</v>
      </c>
      <c r="I914">
        <f>IF(H914=0,0,ROUND(E914/H914,2))</f>
        <v>79.94</v>
      </c>
      <c r="J914" t="s">
        <v>20</v>
      </c>
      <c r="K914" t="s">
        <v>21</v>
      </c>
      <c r="L914">
        <v>1346821200</v>
      </c>
      <c r="M914">
        <v>1347944400</v>
      </c>
      <c r="N914" s="4">
        <f>((L914/60)/60/24)+DATE(1970,1,1)</f>
        <v>41157.208333333336</v>
      </c>
      <c r="O914" s="4">
        <f>((M914/60)/60/24)+DATE(1970,1,1)</f>
        <v>41170.208333333336</v>
      </c>
      <c r="P914" t="b">
        <v>1</v>
      </c>
      <c r="Q914" t="b">
        <v>0</v>
      </c>
      <c r="R914" t="s">
        <v>52</v>
      </c>
      <c r="S914" t="str">
        <f>LEFT(R914,FIND("/",R914)-1)</f>
        <v>film &amp; video</v>
      </c>
      <c r="T914" t="str">
        <f>RIGHT(R914,LEN(R914)-FIND("/",R914))</f>
        <v>drama</v>
      </c>
      <c r="U914" t="s">
        <v>2035</v>
      </c>
      <c r="V914" t="s">
        <v>2051</v>
      </c>
    </row>
    <row r="915" spans="1:22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>ROUND(E915/D915*100,0)</f>
        <v>51</v>
      </c>
      <c r="G915" s="10" t="s">
        <v>13</v>
      </c>
      <c r="H915">
        <v>523</v>
      </c>
      <c r="I915">
        <f>IF(H915=0,0,ROUND(E915/H915,2))</f>
        <v>67.95</v>
      </c>
      <c r="J915" t="s">
        <v>25</v>
      </c>
      <c r="K915" t="s">
        <v>26</v>
      </c>
      <c r="L915">
        <v>1557637200</v>
      </c>
      <c r="M915">
        <v>1558760400</v>
      </c>
      <c r="N915" s="4">
        <f>((L915/60)/60/24)+DATE(1970,1,1)</f>
        <v>43597.208333333328</v>
      </c>
      <c r="O915" s="4">
        <f>((M915/60)/60/24)+DATE(1970,1,1)</f>
        <v>43610.208333333328</v>
      </c>
      <c r="P915" t="b">
        <v>0</v>
      </c>
      <c r="Q915" t="b">
        <v>0</v>
      </c>
      <c r="R915" t="s">
        <v>52</v>
      </c>
      <c r="S915" t="str">
        <f>LEFT(R915,FIND("/",R915)-1)</f>
        <v>film &amp; video</v>
      </c>
      <c r="T915" t="str">
        <f>RIGHT(R915,LEN(R915)-FIND("/",R915))</f>
        <v>drama</v>
      </c>
      <c r="U915" t="s">
        <v>2035</v>
      </c>
      <c r="V915" t="s">
        <v>2051</v>
      </c>
    </row>
    <row r="916" spans="1:22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>ROUND(E916/D916*100,0)</f>
        <v>57</v>
      </c>
      <c r="G916" s="10" t="s">
        <v>13</v>
      </c>
      <c r="H916">
        <v>141</v>
      </c>
      <c r="I916">
        <f>IF(H916=0,0,ROUND(E916/H916,2))</f>
        <v>26.07</v>
      </c>
      <c r="J916" t="s">
        <v>39</v>
      </c>
      <c r="K916" t="s">
        <v>40</v>
      </c>
      <c r="L916">
        <v>1375592400</v>
      </c>
      <c r="M916">
        <v>1376629200</v>
      </c>
      <c r="N916" s="4">
        <f>((L916/60)/60/24)+DATE(1970,1,1)</f>
        <v>41490.208333333336</v>
      </c>
      <c r="O916" s="4">
        <f>((M916/60)/60/24)+DATE(1970,1,1)</f>
        <v>41502.208333333336</v>
      </c>
      <c r="P916" t="b">
        <v>0</v>
      </c>
      <c r="Q916" t="b">
        <v>0</v>
      </c>
      <c r="R916" t="s">
        <v>32</v>
      </c>
      <c r="S916" t="str">
        <f>LEFT(R916,FIND("/",R916)-1)</f>
        <v>theater</v>
      </c>
      <c r="T916" t="str">
        <f>RIGHT(R916,LEN(R916)-FIND("/",R916))</f>
        <v>plays</v>
      </c>
      <c r="U916" t="s">
        <v>2043</v>
      </c>
      <c r="V916" t="s">
        <v>2061</v>
      </c>
    </row>
    <row r="917" spans="1:22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>ROUND(E917/D917*100,0)</f>
        <v>156</v>
      </c>
      <c r="G917" s="13" t="s">
        <v>19</v>
      </c>
      <c r="H917">
        <v>1866</v>
      </c>
      <c r="I917">
        <f>IF(H917=0,0,ROUND(E917/H917,2))</f>
        <v>105</v>
      </c>
      <c r="J917" t="s">
        <v>39</v>
      </c>
      <c r="K917" t="s">
        <v>40</v>
      </c>
      <c r="L917">
        <v>1503982800</v>
      </c>
      <c r="M917">
        <v>1504760400</v>
      </c>
      <c r="N917" s="4">
        <f>((L917/60)/60/24)+DATE(1970,1,1)</f>
        <v>42976.208333333328</v>
      </c>
      <c r="O917" s="4">
        <f>((M917/60)/60/24)+DATE(1970,1,1)</f>
        <v>42985.208333333328</v>
      </c>
      <c r="P917" t="b">
        <v>0</v>
      </c>
      <c r="Q917" t="b">
        <v>0</v>
      </c>
      <c r="R917" t="s">
        <v>268</v>
      </c>
      <c r="S917" t="str">
        <f>LEFT(R917,FIND("/",R917)-1)</f>
        <v>film &amp; video</v>
      </c>
      <c r="T917" t="str">
        <f>RIGHT(R917,LEN(R917)-FIND("/",R917))</f>
        <v>television</v>
      </c>
      <c r="U917" t="s">
        <v>2035</v>
      </c>
      <c r="V917" t="s">
        <v>2066</v>
      </c>
    </row>
    <row r="918" spans="1:22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>ROUND(E918/D918*100,0)</f>
        <v>36</v>
      </c>
      <c r="G918" s="10" t="s">
        <v>13</v>
      </c>
      <c r="H918">
        <v>52</v>
      </c>
      <c r="I918">
        <f>IF(H918=0,0,ROUND(E918/H918,2))</f>
        <v>25.83</v>
      </c>
      <c r="J918" t="s">
        <v>20</v>
      </c>
      <c r="K918" t="s">
        <v>21</v>
      </c>
      <c r="L918">
        <v>1418882400</v>
      </c>
      <c r="M918">
        <v>1419660000</v>
      </c>
      <c r="N918" s="4">
        <f>((L918/60)/60/24)+DATE(1970,1,1)</f>
        <v>41991.25</v>
      </c>
      <c r="O918" s="4">
        <f>((M918/60)/60/24)+DATE(1970,1,1)</f>
        <v>42000.25</v>
      </c>
      <c r="P918" t="b">
        <v>0</v>
      </c>
      <c r="Q918" t="b">
        <v>0</v>
      </c>
      <c r="R918" t="s">
        <v>121</v>
      </c>
      <c r="S918" t="str">
        <f>LEFT(R918,FIND("/",R918)-1)</f>
        <v>photography</v>
      </c>
      <c r="T918" t="str">
        <f>RIGHT(R918,LEN(R918)-FIND("/",R918))</f>
        <v>photography books</v>
      </c>
      <c r="U918" t="s">
        <v>2040</v>
      </c>
      <c r="V918" t="s">
        <v>2060</v>
      </c>
    </row>
    <row r="919" spans="1:22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>ROUND(E919/D919*100,0)</f>
        <v>58</v>
      </c>
      <c r="G919" s="11" t="s">
        <v>46</v>
      </c>
      <c r="H919">
        <v>27</v>
      </c>
      <c r="I919">
        <f>IF(H919=0,0,ROUND(E919/H919,2))</f>
        <v>77.67</v>
      </c>
      <c r="J919" t="s">
        <v>39</v>
      </c>
      <c r="K919" t="s">
        <v>40</v>
      </c>
      <c r="L919">
        <v>1309237200</v>
      </c>
      <c r="M919">
        <v>1311310800</v>
      </c>
      <c r="N919" s="4">
        <f>((L919/60)/60/24)+DATE(1970,1,1)</f>
        <v>40722.208333333336</v>
      </c>
      <c r="O919" s="4">
        <f>((M919/60)/60/24)+DATE(1970,1,1)</f>
        <v>40746.208333333336</v>
      </c>
      <c r="P919" t="b">
        <v>0</v>
      </c>
      <c r="Q919" t="b">
        <v>1</v>
      </c>
      <c r="R919" t="s">
        <v>99</v>
      </c>
      <c r="S919" t="str">
        <f>LEFT(R919,FIND("/",R919)-1)</f>
        <v>film &amp; video</v>
      </c>
      <c r="T919" t="str">
        <f>RIGHT(R919,LEN(R919)-FIND("/",R919))</f>
        <v>shorts</v>
      </c>
      <c r="U919" t="s">
        <v>2035</v>
      </c>
      <c r="V919" t="s">
        <v>2065</v>
      </c>
    </row>
    <row r="920" spans="1:22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>ROUND(E920/D920*100,0)</f>
        <v>237</v>
      </c>
      <c r="G920" s="13" t="s">
        <v>19</v>
      </c>
      <c r="H920">
        <v>156</v>
      </c>
      <c r="I920">
        <f>IF(H920=0,0,ROUND(E920/H920,2))</f>
        <v>57.83</v>
      </c>
      <c r="J920" t="s">
        <v>97</v>
      </c>
      <c r="K920" t="s">
        <v>98</v>
      </c>
      <c r="L920">
        <v>1343365200</v>
      </c>
      <c r="M920">
        <v>1344315600</v>
      </c>
      <c r="N920" s="4">
        <f>((L920/60)/60/24)+DATE(1970,1,1)</f>
        <v>41117.208333333336</v>
      </c>
      <c r="O920" s="4">
        <f>((M920/60)/60/24)+DATE(1970,1,1)</f>
        <v>41128.208333333336</v>
      </c>
      <c r="P920" t="b">
        <v>0</v>
      </c>
      <c r="Q920" t="b">
        <v>0</v>
      </c>
      <c r="R920" t="s">
        <v>132</v>
      </c>
      <c r="S920" t="str">
        <f>LEFT(R920,FIND("/",R920)-1)</f>
        <v>publishing</v>
      </c>
      <c r="T920" t="str">
        <f>RIGHT(R920,LEN(R920)-FIND("/",R920))</f>
        <v>radio &amp; podcasts</v>
      </c>
      <c r="U920" t="s">
        <v>2041</v>
      </c>
      <c r="V920" t="s">
        <v>2062</v>
      </c>
    </row>
    <row r="921" spans="1:22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>ROUND(E921/D921*100,0)</f>
        <v>59</v>
      </c>
      <c r="G921" s="10" t="s">
        <v>13</v>
      </c>
      <c r="H921">
        <v>225</v>
      </c>
      <c r="I921">
        <f>IF(H921=0,0,ROUND(E921/H921,2))</f>
        <v>92.96</v>
      </c>
      <c r="J921" t="s">
        <v>25</v>
      </c>
      <c r="K921" t="s">
        <v>26</v>
      </c>
      <c r="L921">
        <v>1507957200</v>
      </c>
      <c r="M921">
        <v>1510725600</v>
      </c>
      <c r="N921" s="4">
        <f>((L921/60)/60/24)+DATE(1970,1,1)</f>
        <v>43022.208333333328</v>
      </c>
      <c r="O921" s="4">
        <f>((M921/60)/60/24)+DATE(1970,1,1)</f>
        <v>43054.25</v>
      </c>
      <c r="P921" t="b">
        <v>0</v>
      </c>
      <c r="Q921" t="b">
        <v>1</v>
      </c>
      <c r="R921" t="s">
        <v>32</v>
      </c>
      <c r="S921" t="str">
        <f>LEFT(R921,FIND("/",R921)-1)</f>
        <v>theater</v>
      </c>
      <c r="T921" t="str">
        <f>RIGHT(R921,LEN(R921)-FIND("/",R921))</f>
        <v>plays</v>
      </c>
      <c r="U921" t="s">
        <v>2043</v>
      </c>
      <c r="V921" t="s">
        <v>2061</v>
      </c>
    </row>
    <row r="922" spans="1:22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>ROUND(E922/D922*100,0)</f>
        <v>183</v>
      </c>
      <c r="G922" s="13" t="s">
        <v>19</v>
      </c>
      <c r="H922">
        <v>255</v>
      </c>
      <c r="I922">
        <f>IF(H922=0,0,ROUND(E922/H922,2))</f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s="4">
        <f>((L922/60)/60/24)+DATE(1970,1,1)</f>
        <v>43503.25</v>
      </c>
      <c r="O922" s="4">
        <f>((M922/60)/60/24)+DATE(1970,1,1)</f>
        <v>43523.25</v>
      </c>
      <c r="P922" t="b">
        <v>1</v>
      </c>
      <c r="Q922" t="b">
        <v>0</v>
      </c>
      <c r="R922" t="s">
        <v>70</v>
      </c>
      <c r="S922" t="str">
        <f>LEFT(R922,FIND("/",R922)-1)</f>
        <v>film &amp; video</v>
      </c>
      <c r="T922" t="str">
        <f>RIGHT(R922,LEN(R922)-FIND("/",R922))</f>
        <v>animation</v>
      </c>
      <c r="U922" t="s">
        <v>2035</v>
      </c>
      <c r="V922" t="s">
        <v>2048</v>
      </c>
    </row>
    <row r="923" spans="1:22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>ROUND(E923/D923*100,0)</f>
        <v>1</v>
      </c>
      <c r="G923" s="10" t="s">
        <v>13</v>
      </c>
      <c r="H923">
        <v>38</v>
      </c>
      <c r="I923">
        <f>IF(H923=0,0,ROUND(E923/H923,2))</f>
        <v>31.84</v>
      </c>
      <c r="J923" t="s">
        <v>20</v>
      </c>
      <c r="K923" t="s">
        <v>21</v>
      </c>
      <c r="L923">
        <v>1329026400</v>
      </c>
      <c r="M923">
        <v>1330236000</v>
      </c>
      <c r="N923" s="4">
        <f>((L923/60)/60/24)+DATE(1970,1,1)</f>
        <v>40951.25</v>
      </c>
      <c r="O923" s="4">
        <f>((M923/60)/60/24)+DATE(1970,1,1)</f>
        <v>40965.25</v>
      </c>
      <c r="P923" t="b">
        <v>0</v>
      </c>
      <c r="Q923" t="b">
        <v>0</v>
      </c>
      <c r="R923" t="s">
        <v>27</v>
      </c>
      <c r="S923" t="str">
        <f>LEFT(R923,FIND("/",R923)-1)</f>
        <v>technology</v>
      </c>
      <c r="T923" t="str">
        <f>RIGHT(R923,LEN(R923)-FIND("/",R923))</f>
        <v>web</v>
      </c>
      <c r="U923" t="s">
        <v>2042</v>
      </c>
      <c r="V923" t="s">
        <v>2070</v>
      </c>
    </row>
    <row r="924" spans="1:22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>ROUND(E924/D924*100,0)</f>
        <v>176</v>
      </c>
      <c r="G924" s="13" t="s">
        <v>19</v>
      </c>
      <c r="H924">
        <v>2261</v>
      </c>
      <c r="I924">
        <f>IF(H924=0,0,ROUND(E924/H924,2))</f>
        <v>40</v>
      </c>
      <c r="J924" t="s">
        <v>20</v>
      </c>
      <c r="K924" t="s">
        <v>21</v>
      </c>
      <c r="L924">
        <v>1544335200</v>
      </c>
      <c r="M924">
        <v>1545112800</v>
      </c>
      <c r="N924" s="4">
        <f>((L924/60)/60/24)+DATE(1970,1,1)</f>
        <v>43443.25</v>
      </c>
      <c r="O924" s="4">
        <f>((M924/60)/60/24)+DATE(1970,1,1)</f>
        <v>43452.25</v>
      </c>
      <c r="P924" t="b">
        <v>0</v>
      </c>
      <c r="Q924" t="b">
        <v>1</v>
      </c>
      <c r="R924" t="s">
        <v>318</v>
      </c>
      <c r="S924" t="str">
        <f>LEFT(R924,FIND("/",R924)-1)</f>
        <v>music</v>
      </c>
      <c r="T924" t="str">
        <f>RIGHT(R924,LEN(R924)-FIND("/",R924))</f>
        <v>world music</v>
      </c>
      <c r="U924" t="s">
        <v>2039</v>
      </c>
      <c r="V924" t="s">
        <v>2071</v>
      </c>
    </row>
    <row r="925" spans="1:22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>ROUND(E925/D925*100,0)</f>
        <v>238</v>
      </c>
      <c r="G925" s="13" t="s">
        <v>19</v>
      </c>
      <c r="H925">
        <v>40</v>
      </c>
      <c r="I925">
        <f>IF(H925=0,0,ROUND(E925/H925,2))</f>
        <v>101.1</v>
      </c>
      <c r="J925" t="s">
        <v>20</v>
      </c>
      <c r="K925" t="s">
        <v>21</v>
      </c>
      <c r="L925">
        <v>1279083600</v>
      </c>
      <c r="M925">
        <v>1279170000</v>
      </c>
      <c r="N925" s="4">
        <f>((L925/60)/60/24)+DATE(1970,1,1)</f>
        <v>40373.208333333336</v>
      </c>
      <c r="O925" s="4">
        <f>((M925/60)/60/24)+DATE(1970,1,1)</f>
        <v>40374.208333333336</v>
      </c>
      <c r="P925" t="b">
        <v>0</v>
      </c>
      <c r="Q925" t="b">
        <v>0</v>
      </c>
      <c r="R925" t="s">
        <v>32</v>
      </c>
      <c r="S925" t="str">
        <f>LEFT(R925,FIND("/",R925)-1)</f>
        <v>theater</v>
      </c>
      <c r="T925" t="str">
        <f>RIGHT(R925,LEN(R925)-FIND("/",R925))</f>
        <v>plays</v>
      </c>
      <c r="U925" t="s">
        <v>2043</v>
      </c>
      <c r="V925" t="s">
        <v>2061</v>
      </c>
    </row>
    <row r="926" spans="1:22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>ROUND(E926/D926*100,0)</f>
        <v>488</v>
      </c>
      <c r="G926" s="13" t="s">
        <v>19</v>
      </c>
      <c r="H926">
        <v>2289</v>
      </c>
      <c r="I926">
        <f>IF(H926=0,0,ROUND(E926/H926,2))</f>
        <v>84.01</v>
      </c>
      <c r="J926" t="s">
        <v>106</v>
      </c>
      <c r="K926" t="s">
        <v>107</v>
      </c>
      <c r="L926">
        <v>1572498000</v>
      </c>
      <c r="M926">
        <v>1573452000</v>
      </c>
      <c r="N926" s="4">
        <f>((L926/60)/60/24)+DATE(1970,1,1)</f>
        <v>43769.208333333328</v>
      </c>
      <c r="O926" s="4">
        <f>((M926/60)/60/24)+DATE(1970,1,1)</f>
        <v>43780.25</v>
      </c>
      <c r="P926" t="b">
        <v>0</v>
      </c>
      <c r="Q926" t="b">
        <v>0</v>
      </c>
      <c r="R926" t="s">
        <v>32</v>
      </c>
      <c r="S926" t="str">
        <f>LEFT(R926,FIND("/",R926)-1)</f>
        <v>theater</v>
      </c>
      <c r="T926" t="str">
        <f>RIGHT(R926,LEN(R926)-FIND("/",R926))</f>
        <v>plays</v>
      </c>
      <c r="U926" t="s">
        <v>2043</v>
      </c>
      <c r="V926" t="s">
        <v>2061</v>
      </c>
    </row>
    <row r="927" spans="1:22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>ROUND(E927/D927*100,0)</f>
        <v>224</v>
      </c>
      <c r="G927" s="13" t="s">
        <v>19</v>
      </c>
      <c r="H927">
        <v>65</v>
      </c>
      <c r="I927">
        <f>IF(H927=0,0,ROUND(E927/H927,2))</f>
        <v>103.42</v>
      </c>
      <c r="J927" t="s">
        <v>20</v>
      </c>
      <c r="K927" t="s">
        <v>21</v>
      </c>
      <c r="L927">
        <v>1506056400</v>
      </c>
      <c r="M927">
        <v>1507093200</v>
      </c>
      <c r="N927" s="4">
        <f>((L927/60)/60/24)+DATE(1970,1,1)</f>
        <v>43000.208333333328</v>
      </c>
      <c r="O927" s="4">
        <f>((M927/60)/60/24)+DATE(1970,1,1)</f>
        <v>43012.208333333328</v>
      </c>
      <c r="P927" t="b">
        <v>0</v>
      </c>
      <c r="Q927" t="b">
        <v>0</v>
      </c>
      <c r="R927" t="s">
        <v>32</v>
      </c>
      <c r="S927" t="str">
        <f>LEFT(R927,FIND("/",R927)-1)</f>
        <v>theater</v>
      </c>
      <c r="T927" t="str">
        <f>RIGHT(R927,LEN(R927)-FIND("/",R927))</f>
        <v>plays</v>
      </c>
      <c r="U927" t="s">
        <v>2043</v>
      </c>
      <c r="V927" t="s">
        <v>2061</v>
      </c>
    </row>
    <row r="928" spans="1:22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>ROUND(E928/D928*100,0)</f>
        <v>18</v>
      </c>
      <c r="G928" s="10" t="s">
        <v>13</v>
      </c>
      <c r="H928">
        <v>15</v>
      </c>
      <c r="I928">
        <f>IF(H928=0,0,ROUND(E928/H928,2))</f>
        <v>105.13</v>
      </c>
      <c r="J928" t="s">
        <v>20</v>
      </c>
      <c r="K928" t="s">
        <v>21</v>
      </c>
      <c r="L928">
        <v>1463029200</v>
      </c>
      <c r="M928">
        <v>1463374800</v>
      </c>
      <c r="N928" s="4">
        <f>((L928/60)/60/24)+DATE(1970,1,1)</f>
        <v>42502.208333333328</v>
      </c>
      <c r="O928" s="4">
        <f>((M928/60)/60/24)+DATE(1970,1,1)</f>
        <v>42506.208333333328</v>
      </c>
      <c r="P928" t="b">
        <v>0</v>
      </c>
      <c r="Q928" t="b">
        <v>0</v>
      </c>
      <c r="R928" t="s">
        <v>16</v>
      </c>
      <c r="S928" t="str">
        <f>LEFT(R928,FIND("/",R928)-1)</f>
        <v>food</v>
      </c>
      <c r="T928" t="str">
        <f>RIGHT(R928,LEN(R928)-FIND("/",R928))</f>
        <v>food trucks</v>
      </c>
      <c r="U928" t="s">
        <v>2036</v>
      </c>
      <c r="V928" t="s">
        <v>2054</v>
      </c>
    </row>
    <row r="929" spans="1:22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>ROUND(E929/D929*100,0)</f>
        <v>46</v>
      </c>
      <c r="G929" s="10" t="s">
        <v>13</v>
      </c>
      <c r="H929">
        <v>37</v>
      </c>
      <c r="I929">
        <f>IF(H929=0,0,ROUND(E929/H929,2))</f>
        <v>89.22</v>
      </c>
      <c r="J929" t="s">
        <v>20</v>
      </c>
      <c r="K929" t="s">
        <v>21</v>
      </c>
      <c r="L929">
        <v>1342069200</v>
      </c>
      <c r="M929">
        <v>1344574800</v>
      </c>
      <c r="N929" s="4">
        <f>((L929/60)/60/24)+DATE(1970,1,1)</f>
        <v>41102.208333333336</v>
      </c>
      <c r="O929" s="4">
        <f>((M929/60)/60/24)+DATE(1970,1,1)</f>
        <v>41131.208333333336</v>
      </c>
      <c r="P929" t="b">
        <v>0</v>
      </c>
      <c r="Q929" t="b">
        <v>0</v>
      </c>
      <c r="R929" t="s">
        <v>32</v>
      </c>
      <c r="S929" t="str">
        <f>LEFT(R929,FIND("/",R929)-1)</f>
        <v>theater</v>
      </c>
      <c r="T929" t="str">
        <f>RIGHT(R929,LEN(R929)-FIND("/",R929))</f>
        <v>plays</v>
      </c>
      <c r="U929" t="s">
        <v>2043</v>
      </c>
      <c r="V929" t="s">
        <v>2061</v>
      </c>
    </row>
    <row r="930" spans="1:22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>ROUND(E930/D930*100,0)</f>
        <v>117</v>
      </c>
      <c r="G930" s="13" t="s">
        <v>19</v>
      </c>
      <c r="H930">
        <v>3777</v>
      </c>
      <c r="I930">
        <f>IF(H930=0,0,ROUND(E930/H930,2))</f>
        <v>52</v>
      </c>
      <c r="J930" t="s">
        <v>106</v>
      </c>
      <c r="K930" t="s">
        <v>107</v>
      </c>
      <c r="L930">
        <v>1388296800</v>
      </c>
      <c r="M930">
        <v>1389074400</v>
      </c>
      <c r="N930" s="4">
        <f>((L930/60)/60/24)+DATE(1970,1,1)</f>
        <v>41637.25</v>
      </c>
      <c r="O930" s="4">
        <f>((M930/60)/60/24)+DATE(1970,1,1)</f>
        <v>41646.25</v>
      </c>
      <c r="P930" t="b">
        <v>0</v>
      </c>
      <c r="Q930" t="b">
        <v>0</v>
      </c>
      <c r="R930" t="s">
        <v>27</v>
      </c>
      <c r="S930" t="str">
        <f>LEFT(R930,FIND("/",R930)-1)</f>
        <v>technology</v>
      </c>
      <c r="T930" t="str">
        <f>RIGHT(R930,LEN(R930)-FIND("/",R930))</f>
        <v>web</v>
      </c>
      <c r="U930" t="s">
        <v>2042</v>
      </c>
      <c r="V930" t="s">
        <v>2070</v>
      </c>
    </row>
    <row r="931" spans="1:22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>ROUND(E931/D931*100,0)</f>
        <v>217</v>
      </c>
      <c r="G931" s="13" t="s">
        <v>19</v>
      </c>
      <c r="H931">
        <v>184</v>
      </c>
      <c r="I931">
        <f>IF(H931=0,0,ROUND(E931/H931,2))</f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s="4">
        <f>((L931/60)/60/24)+DATE(1970,1,1)</f>
        <v>42858.208333333328</v>
      </c>
      <c r="O931" s="4">
        <f>((M931/60)/60/24)+DATE(1970,1,1)</f>
        <v>42872.208333333328</v>
      </c>
      <c r="P931" t="b">
        <v>0</v>
      </c>
      <c r="Q931" t="b">
        <v>0</v>
      </c>
      <c r="R931" t="s">
        <v>32</v>
      </c>
      <c r="S931" t="str">
        <f>LEFT(R931,FIND("/",R931)-1)</f>
        <v>theater</v>
      </c>
      <c r="T931" t="str">
        <f>RIGHT(R931,LEN(R931)-FIND("/",R931))</f>
        <v>plays</v>
      </c>
      <c r="U931" t="s">
        <v>2043</v>
      </c>
      <c r="V931" t="s">
        <v>2061</v>
      </c>
    </row>
    <row r="932" spans="1:22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>ROUND(E932/D932*100,0)</f>
        <v>112</v>
      </c>
      <c r="G932" s="13" t="s">
        <v>19</v>
      </c>
      <c r="H932">
        <v>85</v>
      </c>
      <c r="I932">
        <f>IF(H932=0,0,ROUND(E932/H932,2))</f>
        <v>46.24</v>
      </c>
      <c r="J932" t="s">
        <v>20</v>
      </c>
      <c r="K932" t="s">
        <v>21</v>
      </c>
      <c r="L932">
        <v>1424844000</v>
      </c>
      <c r="M932">
        <v>1425448800</v>
      </c>
      <c r="N932" s="4">
        <f>((L932/60)/60/24)+DATE(1970,1,1)</f>
        <v>42060.25</v>
      </c>
      <c r="O932" s="4">
        <f>((M932/60)/60/24)+DATE(1970,1,1)</f>
        <v>42067.25</v>
      </c>
      <c r="P932" t="b">
        <v>0</v>
      </c>
      <c r="Q932" t="b">
        <v>1</v>
      </c>
      <c r="R932" t="s">
        <v>32</v>
      </c>
      <c r="S932" t="str">
        <f>LEFT(R932,FIND("/",R932)-1)</f>
        <v>theater</v>
      </c>
      <c r="T932" t="str">
        <f>RIGHT(R932,LEN(R932)-FIND("/",R932))</f>
        <v>plays</v>
      </c>
      <c r="U932" t="s">
        <v>2043</v>
      </c>
      <c r="V932" t="s">
        <v>2061</v>
      </c>
    </row>
    <row r="933" spans="1:22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>ROUND(E933/D933*100,0)</f>
        <v>73</v>
      </c>
      <c r="G933" s="10" t="s">
        <v>13</v>
      </c>
      <c r="H933">
        <v>112</v>
      </c>
      <c r="I933">
        <f>IF(H933=0,0,ROUND(E933/H933,2))</f>
        <v>51.15</v>
      </c>
      <c r="J933" t="s">
        <v>20</v>
      </c>
      <c r="K933" t="s">
        <v>21</v>
      </c>
      <c r="L933">
        <v>1403931600</v>
      </c>
      <c r="M933">
        <v>1404104400</v>
      </c>
      <c r="N933" s="4">
        <f>((L933/60)/60/24)+DATE(1970,1,1)</f>
        <v>41818.208333333336</v>
      </c>
      <c r="O933" s="4">
        <f>((M933/60)/60/24)+DATE(1970,1,1)</f>
        <v>41820.208333333336</v>
      </c>
      <c r="P933" t="b">
        <v>0</v>
      </c>
      <c r="Q933" t="b">
        <v>1</v>
      </c>
      <c r="R933" t="s">
        <v>32</v>
      </c>
      <c r="S933" t="str">
        <f>LEFT(R933,FIND("/",R933)-1)</f>
        <v>theater</v>
      </c>
      <c r="T933" t="str">
        <f>RIGHT(R933,LEN(R933)-FIND("/",R933))</f>
        <v>plays</v>
      </c>
      <c r="U933" t="s">
        <v>2043</v>
      </c>
      <c r="V933" t="s">
        <v>2061</v>
      </c>
    </row>
    <row r="934" spans="1:22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>ROUND(E934/D934*100,0)</f>
        <v>212</v>
      </c>
      <c r="G934" s="13" t="s">
        <v>19</v>
      </c>
      <c r="H934">
        <v>144</v>
      </c>
      <c r="I934">
        <f>IF(H934=0,0,ROUND(E934/H934,2))</f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s="4">
        <f>((L934/60)/60/24)+DATE(1970,1,1)</f>
        <v>41709.208333333336</v>
      </c>
      <c r="O934" s="4">
        <f>((M934/60)/60/24)+DATE(1970,1,1)</f>
        <v>41712.208333333336</v>
      </c>
      <c r="P934" t="b">
        <v>0</v>
      </c>
      <c r="Q934" t="b">
        <v>0</v>
      </c>
      <c r="R934" t="s">
        <v>22</v>
      </c>
      <c r="S934" t="str">
        <f>LEFT(R934,FIND("/",R934)-1)</f>
        <v>music</v>
      </c>
      <c r="T934" t="str">
        <f>RIGHT(R934,LEN(R934)-FIND("/",R934))</f>
        <v>rock</v>
      </c>
      <c r="U934" t="s">
        <v>2039</v>
      </c>
      <c r="V934" t="s">
        <v>2063</v>
      </c>
    </row>
    <row r="935" spans="1:22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>ROUND(E935/D935*100,0)</f>
        <v>240</v>
      </c>
      <c r="G935" s="13" t="s">
        <v>19</v>
      </c>
      <c r="H935">
        <v>1902</v>
      </c>
      <c r="I935">
        <f>IF(H935=0,0,ROUND(E935/H935,2))</f>
        <v>92.02</v>
      </c>
      <c r="J935" t="s">
        <v>20</v>
      </c>
      <c r="K935" t="s">
        <v>21</v>
      </c>
      <c r="L935">
        <v>1365397200</v>
      </c>
      <c r="M935">
        <v>1366520400</v>
      </c>
      <c r="N935" s="4">
        <f>((L935/60)/60/24)+DATE(1970,1,1)</f>
        <v>41372.208333333336</v>
      </c>
      <c r="O935" s="4">
        <f>((M935/60)/60/24)+DATE(1970,1,1)</f>
        <v>41385.208333333336</v>
      </c>
      <c r="P935" t="b">
        <v>0</v>
      </c>
      <c r="Q935" t="b">
        <v>0</v>
      </c>
      <c r="R935" t="s">
        <v>32</v>
      </c>
      <c r="S935" t="str">
        <f>LEFT(R935,FIND("/",R935)-1)</f>
        <v>theater</v>
      </c>
      <c r="T935" t="str">
        <f>RIGHT(R935,LEN(R935)-FIND("/",R935))</f>
        <v>plays</v>
      </c>
      <c r="U935" t="s">
        <v>2043</v>
      </c>
      <c r="V935" t="s">
        <v>2061</v>
      </c>
    </row>
    <row r="936" spans="1:22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>ROUND(E936/D936*100,0)</f>
        <v>182</v>
      </c>
      <c r="G936" s="13" t="s">
        <v>19</v>
      </c>
      <c r="H936">
        <v>105</v>
      </c>
      <c r="I936">
        <f>IF(H936=0,0,ROUND(E936/H936,2))</f>
        <v>107.43</v>
      </c>
      <c r="J936" t="s">
        <v>20</v>
      </c>
      <c r="K936" t="s">
        <v>21</v>
      </c>
      <c r="L936">
        <v>1456120800</v>
      </c>
      <c r="M936">
        <v>1456639200</v>
      </c>
      <c r="N936" s="4">
        <f>((L936/60)/60/24)+DATE(1970,1,1)</f>
        <v>42422.25</v>
      </c>
      <c r="O936" s="4">
        <f>((M936/60)/60/24)+DATE(1970,1,1)</f>
        <v>42428.25</v>
      </c>
      <c r="P936" t="b">
        <v>0</v>
      </c>
      <c r="Q936" t="b">
        <v>0</v>
      </c>
      <c r="R936" t="s">
        <v>32</v>
      </c>
      <c r="S936" t="str">
        <f>LEFT(R936,FIND("/",R936)-1)</f>
        <v>theater</v>
      </c>
      <c r="T936" t="str">
        <f>RIGHT(R936,LEN(R936)-FIND("/",R936))</f>
        <v>plays</v>
      </c>
      <c r="U936" t="s">
        <v>2043</v>
      </c>
      <c r="V936" t="s">
        <v>2061</v>
      </c>
    </row>
    <row r="937" spans="1:22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>ROUND(E937/D937*100,0)</f>
        <v>164</v>
      </c>
      <c r="G937" s="13" t="s">
        <v>19</v>
      </c>
      <c r="H937">
        <v>132</v>
      </c>
      <c r="I937">
        <f>IF(H937=0,0,ROUND(E937/H937,2))</f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s="4">
        <f>((L937/60)/60/24)+DATE(1970,1,1)</f>
        <v>42209.208333333328</v>
      </c>
      <c r="O937" s="4">
        <f>((M937/60)/60/24)+DATE(1970,1,1)</f>
        <v>42216.208333333328</v>
      </c>
      <c r="P937" t="b">
        <v>0</v>
      </c>
      <c r="Q937" t="b">
        <v>0</v>
      </c>
      <c r="R937" t="s">
        <v>32</v>
      </c>
      <c r="S937" t="str">
        <f>LEFT(R937,FIND("/",R937)-1)</f>
        <v>theater</v>
      </c>
      <c r="T937" t="str">
        <f>RIGHT(R937,LEN(R937)-FIND("/",R937))</f>
        <v>plays</v>
      </c>
      <c r="U937" t="s">
        <v>2043</v>
      </c>
      <c r="V937" t="s">
        <v>2061</v>
      </c>
    </row>
    <row r="938" spans="1:22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>ROUND(E938/D938*100,0)</f>
        <v>2</v>
      </c>
      <c r="G938" s="10" t="s">
        <v>13</v>
      </c>
      <c r="H938">
        <v>21</v>
      </c>
      <c r="I938">
        <f>IF(H938=0,0,ROUND(E938/H938,2))</f>
        <v>80.48</v>
      </c>
      <c r="J938" t="s">
        <v>20</v>
      </c>
      <c r="K938" t="s">
        <v>21</v>
      </c>
      <c r="L938">
        <v>1563771600</v>
      </c>
      <c r="M938">
        <v>1564030800</v>
      </c>
      <c r="N938" s="4">
        <f>((L938/60)/60/24)+DATE(1970,1,1)</f>
        <v>43668.208333333328</v>
      </c>
      <c r="O938" s="4">
        <f>((M938/60)/60/24)+DATE(1970,1,1)</f>
        <v>43671.208333333328</v>
      </c>
      <c r="P938" t="b">
        <v>1</v>
      </c>
      <c r="Q938" t="b">
        <v>0</v>
      </c>
      <c r="R938" t="s">
        <v>32</v>
      </c>
      <c r="S938" t="str">
        <f>LEFT(R938,FIND("/",R938)-1)</f>
        <v>theater</v>
      </c>
      <c r="T938" t="str">
        <f>RIGHT(R938,LEN(R938)-FIND("/",R938))</f>
        <v>plays</v>
      </c>
      <c r="U938" t="s">
        <v>2043</v>
      </c>
      <c r="V938" t="s">
        <v>2061</v>
      </c>
    </row>
    <row r="939" spans="1:22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>ROUND(E939/D939*100,0)</f>
        <v>50</v>
      </c>
      <c r="G939" s="9" t="s">
        <v>73</v>
      </c>
      <c r="H939">
        <v>976</v>
      </c>
      <c r="I939">
        <f>IF(H939=0,0,ROUND(E939/H939,2))</f>
        <v>86.98</v>
      </c>
      <c r="J939" t="s">
        <v>20</v>
      </c>
      <c r="K939" t="s">
        <v>21</v>
      </c>
      <c r="L939">
        <v>1448517600</v>
      </c>
      <c r="M939">
        <v>1449295200</v>
      </c>
      <c r="N939" s="4">
        <f>((L939/60)/60/24)+DATE(1970,1,1)</f>
        <v>42334.25</v>
      </c>
      <c r="O939" s="4">
        <f>((M939/60)/60/24)+DATE(1970,1,1)</f>
        <v>42343.25</v>
      </c>
      <c r="P939" t="b">
        <v>0</v>
      </c>
      <c r="Q939" t="b">
        <v>0</v>
      </c>
      <c r="R939" t="s">
        <v>41</v>
      </c>
      <c r="S939" t="str">
        <f>LEFT(R939,FIND("/",R939)-1)</f>
        <v>film &amp; video</v>
      </c>
      <c r="T939" t="str">
        <f>RIGHT(R939,LEN(R939)-FIND("/",R939))</f>
        <v>documentary</v>
      </c>
      <c r="U939" t="s">
        <v>2035</v>
      </c>
      <c r="V939" t="s">
        <v>2050</v>
      </c>
    </row>
    <row r="940" spans="1:22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>ROUND(E940/D940*100,0)</f>
        <v>110</v>
      </c>
      <c r="G940" s="13" t="s">
        <v>19</v>
      </c>
      <c r="H940">
        <v>96</v>
      </c>
      <c r="I940">
        <f>IF(H940=0,0,ROUND(E940/H940,2))</f>
        <v>105.14</v>
      </c>
      <c r="J940" t="s">
        <v>20</v>
      </c>
      <c r="K940" t="s">
        <v>21</v>
      </c>
      <c r="L940">
        <v>1528779600</v>
      </c>
      <c r="M940">
        <v>1531890000</v>
      </c>
      <c r="N940" s="4">
        <f>((L940/60)/60/24)+DATE(1970,1,1)</f>
        <v>43263.208333333328</v>
      </c>
      <c r="O940" s="4">
        <f>((M940/60)/60/24)+DATE(1970,1,1)</f>
        <v>43299.208333333328</v>
      </c>
      <c r="P940" t="b">
        <v>0</v>
      </c>
      <c r="Q940" t="b">
        <v>1</v>
      </c>
      <c r="R940" t="s">
        <v>118</v>
      </c>
      <c r="S940" t="str">
        <f>LEFT(R940,FIND("/",R940)-1)</f>
        <v>publishing</v>
      </c>
      <c r="T940" t="str">
        <f>RIGHT(R940,LEN(R940)-FIND("/",R940))</f>
        <v>fiction</v>
      </c>
      <c r="U940" t="s">
        <v>2041</v>
      </c>
      <c r="V940" t="s">
        <v>2053</v>
      </c>
    </row>
    <row r="941" spans="1:22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>ROUND(E941/D941*100,0)</f>
        <v>49</v>
      </c>
      <c r="G941" s="10" t="s">
        <v>13</v>
      </c>
      <c r="H941">
        <v>67</v>
      </c>
      <c r="I941">
        <f>IF(H941=0,0,ROUND(E941/H941,2))</f>
        <v>57.3</v>
      </c>
      <c r="J941" t="s">
        <v>20</v>
      </c>
      <c r="K941" t="s">
        <v>21</v>
      </c>
      <c r="L941">
        <v>1304744400</v>
      </c>
      <c r="M941">
        <v>1306213200</v>
      </c>
      <c r="N941" s="4">
        <f>((L941/60)/60/24)+DATE(1970,1,1)</f>
        <v>40670.208333333336</v>
      </c>
      <c r="O941" s="4">
        <f>((M941/60)/60/24)+DATE(1970,1,1)</f>
        <v>40687.208333333336</v>
      </c>
      <c r="P941" t="b">
        <v>0</v>
      </c>
      <c r="Q941" t="b">
        <v>1</v>
      </c>
      <c r="R941" t="s">
        <v>88</v>
      </c>
      <c r="S941" t="str">
        <f>LEFT(R941,FIND("/",R941)-1)</f>
        <v>games</v>
      </c>
      <c r="T941" t="str">
        <f>RIGHT(R941,LEN(R941)-FIND("/",R941))</f>
        <v>video games</v>
      </c>
      <c r="U941" t="s">
        <v>2037</v>
      </c>
      <c r="V941" t="s">
        <v>2068</v>
      </c>
    </row>
    <row r="942" spans="1:22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>ROUND(E942/D942*100,0)</f>
        <v>62</v>
      </c>
      <c r="G942" s="11" t="s">
        <v>46</v>
      </c>
      <c r="H942">
        <v>66</v>
      </c>
      <c r="I942">
        <f>IF(H942=0,0,ROUND(E942/H942,2))</f>
        <v>93.35</v>
      </c>
      <c r="J942" t="s">
        <v>14</v>
      </c>
      <c r="K942" t="s">
        <v>15</v>
      </c>
      <c r="L942">
        <v>1354341600</v>
      </c>
      <c r="M942">
        <v>1356242400</v>
      </c>
      <c r="N942" s="4">
        <f>((L942/60)/60/24)+DATE(1970,1,1)</f>
        <v>41244.25</v>
      </c>
      <c r="O942" s="4">
        <f>((M942/60)/60/24)+DATE(1970,1,1)</f>
        <v>41266.25</v>
      </c>
      <c r="P942" t="b">
        <v>0</v>
      </c>
      <c r="Q942" t="b">
        <v>0</v>
      </c>
      <c r="R942" t="s">
        <v>27</v>
      </c>
      <c r="S942" t="str">
        <f>LEFT(R942,FIND("/",R942)-1)</f>
        <v>technology</v>
      </c>
      <c r="T942" t="str">
        <f>RIGHT(R942,LEN(R942)-FIND("/",R942))</f>
        <v>web</v>
      </c>
      <c r="U942" t="s">
        <v>2042</v>
      </c>
      <c r="V942" t="s">
        <v>2070</v>
      </c>
    </row>
    <row r="943" spans="1:22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>ROUND(E943/D943*100,0)</f>
        <v>13</v>
      </c>
      <c r="G943" s="10" t="s">
        <v>13</v>
      </c>
      <c r="H943">
        <v>78</v>
      </c>
      <c r="I943">
        <f>IF(H943=0,0,ROUND(E943/H943,2))</f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s="4">
        <f>((L943/60)/60/24)+DATE(1970,1,1)</f>
        <v>40552.25</v>
      </c>
      <c r="O943" s="4">
        <f>((M943/60)/60/24)+DATE(1970,1,1)</f>
        <v>40587.25</v>
      </c>
      <c r="P943" t="b">
        <v>1</v>
      </c>
      <c r="Q943" t="b">
        <v>0</v>
      </c>
      <c r="R943" t="s">
        <v>32</v>
      </c>
      <c r="S943" t="str">
        <f>LEFT(R943,FIND("/",R943)-1)</f>
        <v>theater</v>
      </c>
      <c r="T943" t="str">
        <f>RIGHT(R943,LEN(R943)-FIND("/",R943))</f>
        <v>plays</v>
      </c>
      <c r="U943" t="s">
        <v>2043</v>
      </c>
      <c r="V943" t="s">
        <v>2061</v>
      </c>
    </row>
    <row r="944" spans="1:22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>ROUND(E944/D944*100,0)</f>
        <v>65</v>
      </c>
      <c r="G944" s="10" t="s">
        <v>13</v>
      </c>
      <c r="H944">
        <v>67</v>
      </c>
      <c r="I944">
        <f>IF(H944=0,0,ROUND(E944/H944,2))</f>
        <v>92.61</v>
      </c>
      <c r="J944" t="s">
        <v>25</v>
      </c>
      <c r="K944" t="s">
        <v>26</v>
      </c>
      <c r="L944">
        <v>1295935200</v>
      </c>
      <c r="M944">
        <v>1296194400</v>
      </c>
      <c r="N944" s="4">
        <f>((L944/60)/60/24)+DATE(1970,1,1)</f>
        <v>40568.25</v>
      </c>
      <c r="O944" s="4">
        <f>((M944/60)/60/24)+DATE(1970,1,1)</f>
        <v>40571.25</v>
      </c>
      <c r="P944" t="b">
        <v>0</v>
      </c>
      <c r="Q944" t="b">
        <v>0</v>
      </c>
      <c r="R944" t="s">
        <v>32</v>
      </c>
      <c r="S944" t="str">
        <f>LEFT(R944,FIND("/",R944)-1)</f>
        <v>theater</v>
      </c>
      <c r="T944" t="str">
        <f>RIGHT(R944,LEN(R944)-FIND("/",R944))</f>
        <v>plays</v>
      </c>
      <c r="U944" t="s">
        <v>2043</v>
      </c>
      <c r="V944" t="s">
        <v>2061</v>
      </c>
    </row>
    <row r="945" spans="1:22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>ROUND(E945/D945*100,0)</f>
        <v>160</v>
      </c>
      <c r="G945" s="13" t="s">
        <v>19</v>
      </c>
      <c r="H945">
        <v>114</v>
      </c>
      <c r="I945">
        <f>IF(H945=0,0,ROUND(E945/H945,2))</f>
        <v>104.99</v>
      </c>
      <c r="J945" t="s">
        <v>20</v>
      </c>
      <c r="K945" t="s">
        <v>21</v>
      </c>
      <c r="L945">
        <v>1411534800</v>
      </c>
      <c r="M945">
        <v>1414558800</v>
      </c>
      <c r="N945" s="4">
        <f>((L945/60)/60/24)+DATE(1970,1,1)</f>
        <v>41906.208333333336</v>
      </c>
      <c r="O945" s="4">
        <f>((M945/60)/60/24)+DATE(1970,1,1)</f>
        <v>41941.208333333336</v>
      </c>
      <c r="P945" t="b">
        <v>0</v>
      </c>
      <c r="Q945" t="b">
        <v>0</v>
      </c>
      <c r="R945" t="s">
        <v>16</v>
      </c>
      <c r="S945" t="str">
        <f>LEFT(R945,FIND("/",R945)-1)</f>
        <v>food</v>
      </c>
      <c r="T945" t="str">
        <f>RIGHT(R945,LEN(R945)-FIND("/",R945))</f>
        <v>food trucks</v>
      </c>
      <c r="U945" t="s">
        <v>2036</v>
      </c>
      <c r="V945" t="s">
        <v>2054</v>
      </c>
    </row>
    <row r="946" spans="1:22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>ROUND(E946/D946*100,0)</f>
        <v>81</v>
      </c>
      <c r="G946" s="10" t="s">
        <v>13</v>
      </c>
      <c r="H946">
        <v>263</v>
      </c>
      <c r="I946">
        <f>IF(H946=0,0,ROUND(E946/H946,2))</f>
        <v>30.96</v>
      </c>
      <c r="J946" t="s">
        <v>25</v>
      </c>
      <c r="K946" t="s">
        <v>26</v>
      </c>
      <c r="L946">
        <v>1486706400</v>
      </c>
      <c r="M946">
        <v>1488348000</v>
      </c>
      <c r="N946" s="4">
        <f>((L946/60)/60/24)+DATE(1970,1,1)</f>
        <v>42776.25</v>
      </c>
      <c r="O946" s="4">
        <f>((M946/60)/60/24)+DATE(1970,1,1)</f>
        <v>42795.25</v>
      </c>
      <c r="P946" t="b">
        <v>0</v>
      </c>
      <c r="Q946" t="b">
        <v>0</v>
      </c>
      <c r="R946" t="s">
        <v>121</v>
      </c>
      <c r="S946" t="str">
        <f>LEFT(R946,FIND("/",R946)-1)</f>
        <v>photography</v>
      </c>
      <c r="T946" t="str">
        <f>RIGHT(R946,LEN(R946)-FIND("/",R946))</f>
        <v>photography books</v>
      </c>
      <c r="U946" t="s">
        <v>2040</v>
      </c>
      <c r="V946" t="s">
        <v>2060</v>
      </c>
    </row>
    <row r="947" spans="1:22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>ROUND(E947/D947*100,0)</f>
        <v>32</v>
      </c>
      <c r="G947" s="10" t="s">
        <v>13</v>
      </c>
      <c r="H947">
        <v>1691</v>
      </c>
      <c r="I947">
        <f>IF(H947=0,0,ROUND(E947/H947,2))</f>
        <v>33</v>
      </c>
      <c r="J947" t="s">
        <v>20</v>
      </c>
      <c r="K947" t="s">
        <v>21</v>
      </c>
      <c r="L947">
        <v>1333602000</v>
      </c>
      <c r="M947">
        <v>1334898000</v>
      </c>
      <c r="N947" s="4">
        <f>((L947/60)/60/24)+DATE(1970,1,1)</f>
        <v>41004.208333333336</v>
      </c>
      <c r="O947" s="4">
        <f>((M947/60)/60/24)+DATE(1970,1,1)</f>
        <v>41019.208333333336</v>
      </c>
      <c r="P947" t="b">
        <v>1</v>
      </c>
      <c r="Q947" t="b">
        <v>0</v>
      </c>
      <c r="R947" t="s">
        <v>121</v>
      </c>
      <c r="S947" t="str">
        <f>LEFT(R947,FIND("/",R947)-1)</f>
        <v>photography</v>
      </c>
      <c r="T947" t="str">
        <f>RIGHT(R947,LEN(R947)-FIND("/",R947))</f>
        <v>photography books</v>
      </c>
      <c r="U947" t="s">
        <v>2040</v>
      </c>
      <c r="V947" t="s">
        <v>2060</v>
      </c>
    </row>
    <row r="948" spans="1:22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>ROUND(E948/D948*100,0)</f>
        <v>10</v>
      </c>
      <c r="G948" s="10" t="s">
        <v>13</v>
      </c>
      <c r="H948">
        <v>181</v>
      </c>
      <c r="I948">
        <f>IF(H948=0,0,ROUND(E948/H948,2))</f>
        <v>84.19</v>
      </c>
      <c r="J948" t="s">
        <v>20</v>
      </c>
      <c r="K948" t="s">
        <v>21</v>
      </c>
      <c r="L948">
        <v>1308200400</v>
      </c>
      <c r="M948">
        <v>1308373200</v>
      </c>
      <c r="N948" s="4">
        <f>((L948/60)/60/24)+DATE(1970,1,1)</f>
        <v>40710.208333333336</v>
      </c>
      <c r="O948" s="4">
        <f>((M948/60)/60/24)+DATE(1970,1,1)</f>
        <v>40712.208333333336</v>
      </c>
      <c r="P948" t="b">
        <v>0</v>
      </c>
      <c r="Q948" t="b">
        <v>0</v>
      </c>
      <c r="R948" t="s">
        <v>32</v>
      </c>
      <c r="S948" t="str">
        <f>LEFT(R948,FIND("/",R948)-1)</f>
        <v>theater</v>
      </c>
      <c r="T948" t="str">
        <f>RIGHT(R948,LEN(R948)-FIND("/",R948))</f>
        <v>plays</v>
      </c>
      <c r="U948" t="s">
        <v>2043</v>
      </c>
      <c r="V948" t="s">
        <v>2061</v>
      </c>
    </row>
    <row r="949" spans="1:22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>ROUND(E949/D949*100,0)</f>
        <v>27</v>
      </c>
      <c r="G949" s="10" t="s">
        <v>13</v>
      </c>
      <c r="H949">
        <v>13</v>
      </c>
      <c r="I949">
        <f>IF(H949=0,0,ROUND(E949/H949,2))</f>
        <v>73.92</v>
      </c>
      <c r="J949" t="s">
        <v>20</v>
      </c>
      <c r="K949" t="s">
        <v>21</v>
      </c>
      <c r="L949">
        <v>1411707600</v>
      </c>
      <c r="M949">
        <v>1412312400</v>
      </c>
      <c r="N949" s="4">
        <f>((L949/60)/60/24)+DATE(1970,1,1)</f>
        <v>41908.208333333336</v>
      </c>
      <c r="O949" s="4">
        <f>((M949/60)/60/24)+DATE(1970,1,1)</f>
        <v>41915.208333333336</v>
      </c>
      <c r="P949" t="b">
        <v>0</v>
      </c>
      <c r="Q949" t="b">
        <v>0</v>
      </c>
      <c r="R949" t="s">
        <v>32</v>
      </c>
      <c r="S949" t="str">
        <f>LEFT(R949,FIND("/",R949)-1)</f>
        <v>theater</v>
      </c>
      <c r="T949" t="str">
        <f>RIGHT(R949,LEN(R949)-FIND("/",R949))</f>
        <v>plays</v>
      </c>
      <c r="U949" t="s">
        <v>2043</v>
      </c>
      <c r="V949" t="s">
        <v>2061</v>
      </c>
    </row>
    <row r="950" spans="1:22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>ROUND(E950/D950*100,0)</f>
        <v>63</v>
      </c>
      <c r="G950" s="9" t="s">
        <v>73</v>
      </c>
      <c r="H950">
        <v>160</v>
      </c>
      <c r="I950">
        <f>IF(H950=0,0,ROUND(E950/H950,2))</f>
        <v>36.99</v>
      </c>
      <c r="J950" t="s">
        <v>20</v>
      </c>
      <c r="K950" t="s">
        <v>21</v>
      </c>
      <c r="L950">
        <v>1418364000</v>
      </c>
      <c r="M950">
        <v>1419228000</v>
      </c>
      <c r="N950" s="4">
        <f>((L950/60)/60/24)+DATE(1970,1,1)</f>
        <v>41985.25</v>
      </c>
      <c r="O950" s="4">
        <f>((M950/60)/60/24)+DATE(1970,1,1)</f>
        <v>41995.25</v>
      </c>
      <c r="P950" t="b">
        <v>1</v>
      </c>
      <c r="Q950" t="b">
        <v>1</v>
      </c>
      <c r="R950" t="s">
        <v>41</v>
      </c>
      <c r="S950" t="str">
        <f>LEFT(R950,FIND("/",R950)-1)</f>
        <v>film &amp; video</v>
      </c>
      <c r="T950" t="str">
        <f>RIGHT(R950,LEN(R950)-FIND("/",R950))</f>
        <v>documentary</v>
      </c>
      <c r="U950" t="s">
        <v>2035</v>
      </c>
      <c r="V950" t="s">
        <v>2050</v>
      </c>
    </row>
    <row r="951" spans="1:22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>ROUND(E951/D951*100,0)</f>
        <v>161</v>
      </c>
      <c r="G951" s="13" t="s">
        <v>19</v>
      </c>
      <c r="H951">
        <v>203</v>
      </c>
      <c r="I951">
        <f>IF(H951=0,0,ROUND(E951/H951,2))</f>
        <v>46.9</v>
      </c>
      <c r="J951" t="s">
        <v>20</v>
      </c>
      <c r="K951" t="s">
        <v>21</v>
      </c>
      <c r="L951">
        <v>1429333200</v>
      </c>
      <c r="M951">
        <v>1430974800</v>
      </c>
      <c r="N951" s="4">
        <f>((L951/60)/60/24)+DATE(1970,1,1)</f>
        <v>42112.208333333328</v>
      </c>
      <c r="O951" s="4">
        <f>((M951/60)/60/24)+DATE(1970,1,1)</f>
        <v>42131.208333333328</v>
      </c>
      <c r="P951" t="b">
        <v>0</v>
      </c>
      <c r="Q951" t="b">
        <v>0</v>
      </c>
      <c r="R951" t="s">
        <v>27</v>
      </c>
      <c r="S951" t="str">
        <f>LEFT(R951,FIND("/",R951)-1)</f>
        <v>technology</v>
      </c>
      <c r="T951" t="str">
        <f>RIGHT(R951,LEN(R951)-FIND("/",R951))</f>
        <v>web</v>
      </c>
      <c r="U951" t="s">
        <v>2042</v>
      </c>
      <c r="V951" t="s">
        <v>2070</v>
      </c>
    </row>
    <row r="952" spans="1:22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>ROUND(E952/D952*100,0)</f>
        <v>5</v>
      </c>
      <c r="G952" s="10" t="s">
        <v>13</v>
      </c>
      <c r="H952">
        <v>1</v>
      </c>
      <c r="I952">
        <f>IF(H952=0,0,ROUND(E952/H952,2))</f>
        <v>5</v>
      </c>
      <c r="J952" t="s">
        <v>20</v>
      </c>
      <c r="K952" t="s">
        <v>21</v>
      </c>
      <c r="L952">
        <v>1555390800</v>
      </c>
      <c r="M952">
        <v>1555822800</v>
      </c>
      <c r="N952" s="4">
        <f>((L952/60)/60/24)+DATE(1970,1,1)</f>
        <v>43571.208333333328</v>
      </c>
      <c r="O952" s="4">
        <f>((M952/60)/60/24)+DATE(1970,1,1)</f>
        <v>43576.208333333328</v>
      </c>
      <c r="P952" t="b">
        <v>0</v>
      </c>
      <c r="Q952" t="b">
        <v>1</v>
      </c>
      <c r="R952" t="s">
        <v>32</v>
      </c>
      <c r="S952" t="str">
        <f>LEFT(R952,FIND("/",R952)-1)</f>
        <v>theater</v>
      </c>
      <c r="T952" t="str">
        <f>RIGHT(R952,LEN(R952)-FIND("/",R952))</f>
        <v>plays</v>
      </c>
      <c r="U952" t="s">
        <v>2043</v>
      </c>
      <c r="V952" t="s">
        <v>2061</v>
      </c>
    </row>
    <row r="953" spans="1:22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>ROUND(E953/D953*100,0)</f>
        <v>1097</v>
      </c>
      <c r="G953" s="13" t="s">
        <v>19</v>
      </c>
      <c r="H953">
        <v>1559</v>
      </c>
      <c r="I953">
        <f>IF(H953=0,0,ROUND(E953/H953,2))</f>
        <v>102.02</v>
      </c>
      <c r="J953" t="s">
        <v>20</v>
      </c>
      <c r="K953" t="s">
        <v>21</v>
      </c>
      <c r="L953">
        <v>1482732000</v>
      </c>
      <c r="M953">
        <v>1482818400</v>
      </c>
      <c r="N953" s="4">
        <f>((L953/60)/60/24)+DATE(1970,1,1)</f>
        <v>42730.25</v>
      </c>
      <c r="O953" s="4">
        <f>((M953/60)/60/24)+DATE(1970,1,1)</f>
        <v>42731.25</v>
      </c>
      <c r="P953" t="b">
        <v>0</v>
      </c>
      <c r="Q953" t="b">
        <v>1</v>
      </c>
      <c r="R953" t="s">
        <v>22</v>
      </c>
      <c r="S953" t="str">
        <f>LEFT(R953,FIND("/",R953)-1)</f>
        <v>music</v>
      </c>
      <c r="T953" t="str">
        <f>RIGHT(R953,LEN(R953)-FIND("/",R953))</f>
        <v>rock</v>
      </c>
      <c r="U953" t="s">
        <v>2039</v>
      </c>
      <c r="V953" t="s">
        <v>2063</v>
      </c>
    </row>
    <row r="954" spans="1:22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>ROUND(E954/D954*100,0)</f>
        <v>70</v>
      </c>
      <c r="G954" s="9" t="s">
        <v>73</v>
      </c>
      <c r="H954">
        <v>2266</v>
      </c>
      <c r="I954">
        <f>IF(H954=0,0,ROUND(E954/H954,2))</f>
        <v>45.01</v>
      </c>
      <c r="J954" t="s">
        <v>20</v>
      </c>
      <c r="K954" t="s">
        <v>21</v>
      </c>
      <c r="L954">
        <v>1470718800</v>
      </c>
      <c r="M954">
        <v>1471928400</v>
      </c>
      <c r="N954" s="4">
        <f>((L954/60)/60/24)+DATE(1970,1,1)</f>
        <v>42591.208333333328</v>
      </c>
      <c r="O954" s="4">
        <f>((M954/60)/60/24)+DATE(1970,1,1)</f>
        <v>42605.208333333328</v>
      </c>
      <c r="P954" t="b">
        <v>0</v>
      </c>
      <c r="Q954" t="b">
        <v>0</v>
      </c>
      <c r="R954" t="s">
        <v>41</v>
      </c>
      <c r="S954" t="str">
        <f>LEFT(R954,FIND("/",R954)-1)</f>
        <v>film &amp; video</v>
      </c>
      <c r="T954" t="str">
        <f>RIGHT(R954,LEN(R954)-FIND("/",R954))</f>
        <v>documentary</v>
      </c>
      <c r="U954" t="s">
        <v>2035</v>
      </c>
      <c r="V954" t="s">
        <v>2050</v>
      </c>
    </row>
    <row r="955" spans="1:22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>ROUND(E955/D955*100,0)</f>
        <v>60</v>
      </c>
      <c r="G955" s="10" t="s">
        <v>13</v>
      </c>
      <c r="H955">
        <v>21</v>
      </c>
      <c r="I955">
        <f>IF(H955=0,0,ROUND(E955/H955,2))</f>
        <v>94.29</v>
      </c>
      <c r="J955" t="s">
        <v>20</v>
      </c>
      <c r="K955" t="s">
        <v>21</v>
      </c>
      <c r="L955">
        <v>1450591200</v>
      </c>
      <c r="M955">
        <v>1453701600</v>
      </c>
      <c r="N955" s="4">
        <f>((L955/60)/60/24)+DATE(1970,1,1)</f>
        <v>42358.25</v>
      </c>
      <c r="O955" s="4">
        <f>((M955/60)/60/24)+DATE(1970,1,1)</f>
        <v>42394.25</v>
      </c>
      <c r="P955" t="b">
        <v>0</v>
      </c>
      <c r="Q955" t="b">
        <v>1</v>
      </c>
      <c r="R955" t="s">
        <v>473</v>
      </c>
      <c r="S955" t="str">
        <f>LEFT(R955,FIND("/",R955)-1)</f>
        <v>film &amp; video</v>
      </c>
      <c r="T955" t="str">
        <f>RIGHT(R955,LEN(R955)-FIND("/",R955))</f>
        <v>science fiction</v>
      </c>
      <c r="U955" t="s">
        <v>2035</v>
      </c>
      <c r="V955" t="s">
        <v>2064</v>
      </c>
    </row>
    <row r="956" spans="1:22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>ROUND(E956/D956*100,0)</f>
        <v>367</v>
      </c>
      <c r="G956" s="13" t="s">
        <v>19</v>
      </c>
      <c r="H956">
        <v>1548</v>
      </c>
      <c r="I956">
        <f>IF(H956=0,0,ROUND(E956/H956,2))</f>
        <v>101.02</v>
      </c>
      <c r="J956" t="s">
        <v>25</v>
      </c>
      <c r="K956" t="s">
        <v>26</v>
      </c>
      <c r="L956">
        <v>1348290000</v>
      </c>
      <c r="M956">
        <v>1350363600</v>
      </c>
      <c r="N956" s="4">
        <f>((L956/60)/60/24)+DATE(1970,1,1)</f>
        <v>41174.208333333336</v>
      </c>
      <c r="O956" s="4">
        <f>((M956/60)/60/24)+DATE(1970,1,1)</f>
        <v>41198.208333333336</v>
      </c>
      <c r="P956" t="b">
        <v>0</v>
      </c>
      <c r="Q956" t="b">
        <v>0</v>
      </c>
      <c r="R956" t="s">
        <v>27</v>
      </c>
      <c r="S956" t="str">
        <f>LEFT(R956,FIND("/",R956)-1)</f>
        <v>technology</v>
      </c>
      <c r="T956" t="str">
        <f>RIGHT(R956,LEN(R956)-FIND("/",R956))</f>
        <v>web</v>
      </c>
      <c r="U956" t="s">
        <v>2042</v>
      </c>
      <c r="V956" t="s">
        <v>2070</v>
      </c>
    </row>
    <row r="957" spans="1:22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>ROUND(E957/D957*100,0)</f>
        <v>1109</v>
      </c>
      <c r="G957" s="13" t="s">
        <v>19</v>
      </c>
      <c r="H957">
        <v>80</v>
      </c>
      <c r="I957">
        <f>IF(H957=0,0,ROUND(E957/H957,2))</f>
        <v>97.04</v>
      </c>
      <c r="J957" t="s">
        <v>20</v>
      </c>
      <c r="K957" t="s">
        <v>21</v>
      </c>
      <c r="L957">
        <v>1353823200</v>
      </c>
      <c r="M957">
        <v>1353996000</v>
      </c>
      <c r="N957" s="4">
        <f>((L957/60)/60/24)+DATE(1970,1,1)</f>
        <v>41238.25</v>
      </c>
      <c r="O957" s="4">
        <f>((M957/60)/60/24)+DATE(1970,1,1)</f>
        <v>41240.25</v>
      </c>
      <c r="P957" t="b">
        <v>0</v>
      </c>
      <c r="Q957" t="b">
        <v>0</v>
      </c>
      <c r="R957" t="s">
        <v>32</v>
      </c>
      <c r="S957" t="str">
        <f>LEFT(R957,FIND("/",R957)-1)</f>
        <v>theater</v>
      </c>
      <c r="T957" t="str">
        <f>RIGHT(R957,LEN(R957)-FIND("/",R957))</f>
        <v>plays</v>
      </c>
      <c r="U957" t="s">
        <v>2043</v>
      </c>
      <c r="V957" t="s">
        <v>2061</v>
      </c>
    </row>
    <row r="958" spans="1:22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>ROUND(E958/D958*100,0)</f>
        <v>19</v>
      </c>
      <c r="G958" s="10" t="s">
        <v>13</v>
      </c>
      <c r="H958">
        <v>830</v>
      </c>
      <c r="I958">
        <f>IF(H958=0,0,ROUND(E958/H958,2))</f>
        <v>43.01</v>
      </c>
      <c r="J958" t="s">
        <v>20</v>
      </c>
      <c r="K958" t="s">
        <v>21</v>
      </c>
      <c r="L958">
        <v>1450764000</v>
      </c>
      <c r="M958">
        <v>1451109600</v>
      </c>
      <c r="N958" s="4">
        <f>((L958/60)/60/24)+DATE(1970,1,1)</f>
        <v>42360.25</v>
      </c>
      <c r="O958" s="4">
        <f>((M958/60)/60/24)+DATE(1970,1,1)</f>
        <v>42364.25</v>
      </c>
      <c r="P958" t="b">
        <v>0</v>
      </c>
      <c r="Q958" t="b">
        <v>0</v>
      </c>
      <c r="R958" t="s">
        <v>473</v>
      </c>
      <c r="S958" t="str">
        <f>LEFT(R958,FIND("/",R958)-1)</f>
        <v>film &amp; video</v>
      </c>
      <c r="T958" t="str">
        <f>RIGHT(R958,LEN(R958)-FIND("/",R958))</f>
        <v>science fiction</v>
      </c>
      <c r="U958" t="s">
        <v>2035</v>
      </c>
      <c r="V958" t="s">
        <v>2064</v>
      </c>
    </row>
    <row r="959" spans="1:22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>ROUND(E959/D959*100,0)</f>
        <v>127</v>
      </c>
      <c r="G959" s="13" t="s">
        <v>19</v>
      </c>
      <c r="H959">
        <v>131</v>
      </c>
      <c r="I959">
        <f>IF(H959=0,0,ROUND(E959/H959,2))</f>
        <v>94.92</v>
      </c>
      <c r="J959" t="s">
        <v>20</v>
      </c>
      <c r="K959" t="s">
        <v>21</v>
      </c>
      <c r="L959">
        <v>1329372000</v>
      </c>
      <c r="M959">
        <v>1329631200</v>
      </c>
      <c r="N959" s="4">
        <f>((L959/60)/60/24)+DATE(1970,1,1)</f>
        <v>40955.25</v>
      </c>
      <c r="O959" s="4">
        <f>((M959/60)/60/24)+DATE(1970,1,1)</f>
        <v>40958.25</v>
      </c>
      <c r="P959" t="b">
        <v>0</v>
      </c>
      <c r="Q959" t="b">
        <v>0</v>
      </c>
      <c r="R959" t="s">
        <v>32</v>
      </c>
      <c r="S959" t="str">
        <f>LEFT(R959,FIND("/",R959)-1)</f>
        <v>theater</v>
      </c>
      <c r="T959" t="str">
        <f>RIGHT(R959,LEN(R959)-FIND("/",R959))</f>
        <v>plays</v>
      </c>
      <c r="U959" t="s">
        <v>2043</v>
      </c>
      <c r="V959" t="s">
        <v>2061</v>
      </c>
    </row>
    <row r="960" spans="1:22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>ROUND(E960/D960*100,0)</f>
        <v>735</v>
      </c>
      <c r="G960" s="13" t="s">
        <v>19</v>
      </c>
      <c r="H960">
        <v>112</v>
      </c>
      <c r="I960">
        <f>IF(H960=0,0,ROUND(E960/H960,2))</f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s="4">
        <f>((L960/60)/60/24)+DATE(1970,1,1)</f>
        <v>40350.208333333336</v>
      </c>
      <c r="O960" s="4">
        <f>((M960/60)/60/24)+DATE(1970,1,1)</f>
        <v>40372.208333333336</v>
      </c>
      <c r="P960" t="b">
        <v>0</v>
      </c>
      <c r="Q960" t="b">
        <v>0</v>
      </c>
      <c r="R960" t="s">
        <v>70</v>
      </c>
      <c r="S960" t="str">
        <f>LEFT(R960,FIND("/",R960)-1)</f>
        <v>film &amp; video</v>
      </c>
      <c r="T960" t="str">
        <f>RIGHT(R960,LEN(R960)-FIND("/",R960))</f>
        <v>animation</v>
      </c>
      <c r="U960" t="s">
        <v>2035</v>
      </c>
      <c r="V960" t="s">
        <v>2048</v>
      </c>
    </row>
    <row r="961" spans="1:22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>ROUND(E961/D961*100,0)</f>
        <v>5</v>
      </c>
      <c r="G961" s="10" t="s">
        <v>13</v>
      </c>
      <c r="H961">
        <v>130</v>
      </c>
      <c r="I961">
        <f>IF(H961=0,0,ROUND(E961/H961,2))</f>
        <v>51.01</v>
      </c>
      <c r="J961" t="s">
        <v>20</v>
      </c>
      <c r="K961" t="s">
        <v>21</v>
      </c>
      <c r="L961">
        <v>1277701200</v>
      </c>
      <c r="M961">
        <v>1280120400</v>
      </c>
      <c r="N961" s="4">
        <f>((L961/60)/60/24)+DATE(1970,1,1)</f>
        <v>40357.208333333336</v>
      </c>
      <c r="O961" s="4">
        <f>((M961/60)/60/24)+DATE(1970,1,1)</f>
        <v>40385.208333333336</v>
      </c>
      <c r="P961" t="b">
        <v>0</v>
      </c>
      <c r="Q961" t="b">
        <v>0</v>
      </c>
      <c r="R961" t="s">
        <v>205</v>
      </c>
      <c r="S961" t="str">
        <f>LEFT(R961,FIND("/",R961)-1)</f>
        <v>publishing</v>
      </c>
      <c r="T961" t="str">
        <f>RIGHT(R961,LEN(R961)-FIND("/",R961))</f>
        <v>translations</v>
      </c>
      <c r="U961" t="s">
        <v>2041</v>
      </c>
      <c r="V961" t="s">
        <v>2067</v>
      </c>
    </row>
    <row r="962" spans="1:22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>ROUND(E962/D962*100,0)</f>
        <v>85</v>
      </c>
      <c r="G962" s="10" t="s">
        <v>13</v>
      </c>
      <c r="H962">
        <v>55</v>
      </c>
      <c r="I962">
        <f>IF(H962=0,0,ROUND(E962/H962,2))</f>
        <v>85.05</v>
      </c>
      <c r="J962" t="s">
        <v>20</v>
      </c>
      <c r="K962" t="s">
        <v>21</v>
      </c>
      <c r="L962">
        <v>1454911200</v>
      </c>
      <c r="M962">
        <v>1458104400</v>
      </c>
      <c r="N962" s="4">
        <f>((L962/60)/60/24)+DATE(1970,1,1)</f>
        <v>42408.25</v>
      </c>
      <c r="O962" s="4">
        <f>((M962/60)/60/24)+DATE(1970,1,1)</f>
        <v>42445.208333333328</v>
      </c>
      <c r="P962" t="b">
        <v>0</v>
      </c>
      <c r="Q962" t="b">
        <v>0</v>
      </c>
      <c r="R962" t="s">
        <v>27</v>
      </c>
      <c r="S962" t="str">
        <f>LEFT(R962,FIND("/",R962)-1)</f>
        <v>technology</v>
      </c>
      <c r="T962" t="str">
        <f>RIGHT(R962,LEN(R962)-FIND("/",R962))</f>
        <v>web</v>
      </c>
      <c r="U962" t="s">
        <v>2042</v>
      </c>
      <c r="V962" t="s">
        <v>2070</v>
      </c>
    </row>
    <row r="963" spans="1:22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>ROUND(E963/D963*100,0)</f>
        <v>119</v>
      </c>
      <c r="G963" s="13" t="s">
        <v>19</v>
      </c>
      <c r="H963">
        <v>155</v>
      </c>
      <c r="I963">
        <f>IF(H963=0,0,ROUND(E963/H963,2))</f>
        <v>43.87</v>
      </c>
      <c r="J963" t="s">
        <v>20</v>
      </c>
      <c r="K963" t="s">
        <v>21</v>
      </c>
      <c r="L963">
        <v>1297922400</v>
      </c>
      <c r="M963">
        <v>1298268000</v>
      </c>
      <c r="N963" s="4">
        <f>((L963/60)/60/24)+DATE(1970,1,1)</f>
        <v>40591.25</v>
      </c>
      <c r="O963" s="4">
        <f>((M963/60)/60/24)+DATE(1970,1,1)</f>
        <v>40595.25</v>
      </c>
      <c r="P963" t="b">
        <v>0</v>
      </c>
      <c r="Q963" t="b">
        <v>0</v>
      </c>
      <c r="R963" t="s">
        <v>205</v>
      </c>
      <c r="S963" t="str">
        <f>LEFT(R963,FIND("/",R963)-1)</f>
        <v>publishing</v>
      </c>
      <c r="T963" t="str">
        <f>RIGHT(R963,LEN(R963)-FIND("/",R963))</f>
        <v>translations</v>
      </c>
      <c r="U963" t="s">
        <v>2041</v>
      </c>
      <c r="V963" t="s">
        <v>2067</v>
      </c>
    </row>
    <row r="964" spans="1:22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>ROUND(E964/D964*100,0)</f>
        <v>296</v>
      </c>
      <c r="G964" s="13" t="s">
        <v>19</v>
      </c>
      <c r="H964">
        <v>266</v>
      </c>
      <c r="I964">
        <f>IF(H964=0,0,ROUND(E964/H964,2))</f>
        <v>40.06</v>
      </c>
      <c r="J964" t="s">
        <v>20</v>
      </c>
      <c r="K964" t="s">
        <v>21</v>
      </c>
      <c r="L964">
        <v>1384408800</v>
      </c>
      <c r="M964">
        <v>1386223200</v>
      </c>
      <c r="N964" s="4">
        <f>((L964/60)/60/24)+DATE(1970,1,1)</f>
        <v>41592.25</v>
      </c>
      <c r="O964" s="4">
        <f>((M964/60)/60/24)+DATE(1970,1,1)</f>
        <v>41613.25</v>
      </c>
      <c r="P964" t="b">
        <v>0</v>
      </c>
      <c r="Q964" t="b">
        <v>0</v>
      </c>
      <c r="R964" t="s">
        <v>16</v>
      </c>
      <c r="S964" t="str">
        <f>LEFT(R964,FIND("/",R964)-1)</f>
        <v>food</v>
      </c>
      <c r="T964" t="str">
        <f>RIGHT(R964,LEN(R964)-FIND("/",R964))</f>
        <v>food trucks</v>
      </c>
      <c r="U964" t="s">
        <v>2036</v>
      </c>
      <c r="V964" t="s">
        <v>2054</v>
      </c>
    </row>
    <row r="965" spans="1:22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>ROUND(E965/D965*100,0)</f>
        <v>85</v>
      </c>
      <c r="G965" s="10" t="s">
        <v>13</v>
      </c>
      <c r="H965">
        <v>114</v>
      </c>
      <c r="I965">
        <f>IF(H965=0,0,ROUND(E965/H965,2))</f>
        <v>43.83</v>
      </c>
      <c r="J965" t="s">
        <v>106</v>
      </c>
      <c r="K965" t="s">
        <v>107</v>
      </c>
      <c r="L965">
        <v>1299304800</v>
      </c>
      <c r="M965">
        <v>1299823200</v>
      </c>
      <c r="N965" s="4">
        <f>((L965/60)/60/24)+DATE(1970,1,1)</f>
        <v>40607.25</v>
      </c>
      <c r="O965" s="4">
        <f>((M965/60)/60/24)+DATE(1970,1,1)</f>
        <v>40613.25</v>
      </c>
      <c r="P965" t="b">
        <v>0</v>
      </c>
      <c r="Q965" t="b">
        <v>1</v>
      </c>
      <c r="R965" t="s">
        <v>121</v>
      </c>
      <c r="S965" t="str">
        <f>LEFT(R965,FIND("/",R965)-1)</f>
        <v>photography</v>
      </c>
      <c r="T965" t="str">
        <f>RIGHT(R965,LEN(R965)-FIND("/",R965))</f>
        <v>photography books</v>
      </c>
      <c r="U965" t="s">
        <v>2040</v>
      </c>
      <c r="V965" t="s">
        <v>2060</v>
      </c>
    </row>
    <row r="966" spans="1:22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>ROUND(E966/D966*100,0)</f>
        <v>356</v>
      </c>
      <c r="G966" s="13" t="s">
        <v>19</v>
      </c>
      <c r="H966">
        <v>155</v>
      </c>
      <c r="I966">
        <f>IF(H966=0,0,ROUND(E966/H966,2))</f>
        <v>84.93</v>
      </c>
      <c r="J966" t="s">
        <v>20</v>
      </c>
      <c r="K966" t="s">
        <v>21</v>
      </c>
      <c r="L966">
        <v>1431320400</v>
      </c>
      <c r="M966">
        <v>1431752400</v>
      </c>
      <c r="N966" s="4">
        <f>((L966/60)/60/24)+DATE(1970,1,1)</f>
        <v>42135.208333333328</v>
      </c>
      <c r="O966" s="4">
        <f>((M966/60)/60/24)+DATE(1970,1,1)</f>
        <v>42140.208333333328</v>
      </c>
      <c r="P966" t="b">
        <v>0</v>
      </c>
      <c r="Q966" t="b">
        <v>0</v>
      </c>
      <c r="R966" t="s">
        <v>32</v>
      </c>
      <c r="S966" t="str">
        <f>LEFT(R966,FIND("/",R966)-1)</f>
        <v>theater</v>
      </c>
      <c r="T966" t="str">
        <f>RIGHT(R966,LEN(R966)-FIND("/",R966))</f>
        <v>plays</v>
      </c>
      <c r="U966" t="s">
        <v>2043</v>
      </c>
      <c r="V966" t="s">
        <v>2061</v>
      </c>
    </row>
    <row r="967" spans="1:22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>ROUND(E967/D967*100,0)</f>
        <v>386</v>
      </c>
      <c r="G967" s="13" t="s">
        <v>19</v>
      </c>
      <c r="H967">
        <v>207</v>
      </c>
      <c r="I967">
        <f>IF(H967=0,0,ROUND(E967/H967,2))</f>
        <v>41.07</v>
      </c>
      <c r="J967" t="s">
        <v>39</v>
      </c>
      <c r="K967" t="s">
        <v>40</v>
      </c>
      <c r="L967">
        <v>1264399200</v>
      </c>
      <c r="M967">
        <v>1267855200</v>
      </c>
      <c r="N967" s="4">
        <f>((L967/60)/60/24)+DATE(1970,1,1)</f>
        <v>40203.25</v>
      </c>
      <c r="O967" s="4">
        <f>((M967/60)/60/24)+DATE(1970,1,1)</f>
        <v>40243.25</v>
      </c>
      <c r="P967" t="b">
        <v>0</v>
      </c>
      <c r="Q967" t="b">
        <v>0</v>
      </c>
      <c r="R967" t="s">
        <v>22</v>
      </c>
      <c r="S967" t="str">
        <f>LEFT(R967,FIND("/",R967)-1)</f>
        <v>music</v>
      </c>
      <c r="T967" t="str">
        <f>RIGHT(R967,LEN(R967)-FIND("/",R967))</f>
        <v>rock</v>
      </c>
      <c r="U967" t="s">
        <v>2039</v>
      </c>
      <c r="V967" t="s">
        <v>2063</v>
      </c>
    </row>
    <row r="968" spans="1:22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>ROUND(E968/D968*100,0)</f>
        <v>792</v>
      </c>
      <c r="G968" s="13" t="s">
        <v>19</v>
      </c>
      <c r="H968">
        <v>245</v>
      </c>
      <c r="I968">
        <f>IF(H968=0,0,ROUND(E968/H968,2))</f>
        <v>54.97</v>
      </c>
      <c r="J968" t="s">
        <v>20</v>
      </c>
      <c r="K968" t="s">
        <v>21</v>
      </c>
      <c r="L968">
        <v>1497502800</v>
      </c>
      <c r="M968">
        <v>1497675600</v>
      </c>
      <c r="N968" s="4">
        <f>((L968/60)/60/24)+DATE(1970,1,1)</f>
        <v>42901.208333333328</v>
      </c>
      <c r="O968" s="4">
        <f>((M968/60)/60/24)+DATE(1970,1,1)</f>
        <v>42903.208333333328</v>
      </c>
      <c r="P968" t="b">
        <v>0</v>
      </c>
      <c r="Q968" t="b">
        <v>0</v>
      </c>
      <c r="R968" t="s">
        <v>32</v>
      </c>
      <c r="S968" t="str">
        <f>LEFT(R968,FIND("/",R968)-1)</f>
        <v>theater</v>
      </c>
      <c r="T968" t="str">
        <f>RIGHT(R968,LEN(R968)-FIND("/",R968))</f>
        <v>plays</v>
      </c>
      <c r="U968" t="s">
        <v>2043</v>
      </c>
      <c r="V968" t="s">
        <v>2061</v>
      </c>
    </row>
    <row r="969" spans="1:22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>ROUND(E969/D969*100,0)</f>
        <v>137</v>
      </c>
      <c r="G969" s="13" t="s">
        <v>19</v>
      </c>
      <c r="H969">
        <v>1573</v>
      </c>
      <c r="I969">
        <f>IF(H969=0,0,ROUND(E969/H969,2))</f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s="4">
        <f>((L969/60)/60/24)+DATE(1970,1,1)</f>
        <v>41005.208333333336</v>
      </c>
      <c r="O969" s="4">
        <f>((M969/60)/60/24)+DATE(1970,1,1)</f>
        <v>41042.208333333336</v>
      </c>
      <c r="P969" t="b">
        <v>0</v>
      </c>
      <c r="Q969" t="b">
        <v>0</v>
      </c>
      <c r="R969" t="s">
        <v>318</v>
      </c>
      <c r="S969" t="str">
        <f>LEFT(R969,FIND("/",R969)-1)</f>
        <v>music</v>
      </c>
      <c r="T969" t="str">
        <f>RIGHT(R969,LEN(R969)-FIND("/",R969))</f>
        <v>world music</v>
      </c>
      <c r="U969" t="s">
        <v>2039</v>
      </c>
      <c r="V969" t="s">
        <v>2071</v>
      </c>
    </row>
    <row r="970" spans="1:22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>ROUND(E970/D970*100,0)</f>
        <v>338</v>
      </c>
      <c r="G970" s="13" t="s">
        <v>19</v>
      </c>
      <c r="H970">
        <v>114</v>
      </c>
      <c r="I970">
        <f>IF(H970=0,0,ROUND(E970/H970,2))</f>
        <v>71.2</v>
      </c>
      <c r="J970" t="s">
        <v>20</v>
      </c>
      <c r="K970" t="s">
        <v>21</v>
      </c>
      <c r="L970">
        <v>1293861600</v>
      </c>
      <c r="M970">
        <v>1295157600</v>
      </c>
      <c r="N970" s="4">
        <f>((L970/60)/60/24)+DATE(1970,1,1)</f>
        <v>40544.25</v>
      </c>
      <c r="O970" s="4">
        <f>((M970/60)/60/24)+DATE(1970,1,1)</f>
        <v>40559.25</v>
      </c>
      <c r="P970" t="b">
        <v>0</v>
      </c>
      <c r="Q970" t="b">
        <v>0</v>
      </c>
      <c r="R970" t="s">
        <v>16</v>
      </c>
      <c r="S970" t="str">
        <f>LEFT(R970,FIND("/",R970)-1)</f>
        <v>food</v>
      </c>
      <c r="T970" t="str">
        <f>RIGHT(R970,LEN(R970)-FIND("/",R970))</f>
        <v>food trucks</v>
      </c>
      <c r="U970" t="s">
        <v>2036</v>
      </c>
      <c r="V970" t="s">
        <v>2054</v>
      </c>
    </row>
    <row r="971" spans="1:22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>ROUND(E971/D971*100,0)</f>
        <v>108</v>
      </c>
      <c r="G971" s="13" t="s">
        <v>19</v>
      </c>
      <c r="H971">
        <v>93</v>
      </c>
      <c r="I971">
        <f>IF(H971=0,0,ROUND(E971/H971,2))</f>
        <v>91.94</v>
      </c>
      <c r="J971" t="s">
        <v>20</v>
      </c>
      <c r="K971" t="s">
        <v>21</v>
      </c>
      <c r="L971">
        <v>1576994400</v>
      </c>
      <c r="M971">
        <v>1577599200</v>
      </c>
      <c r="N971" s="4">
        <f>((L971/60)/60/24)+DATE(1970,1,1)</f>
        <v>43821.25</v>
      </c>
      <c r="O971" s="4">
        <f>((M971/60)/60/24)+DATE(1970,1,1)</f>
        <v>43828.25</v>
      </c>
      <c r="P971" t="b">
        <v>0</v>
      </c>
      <c r="Q971" t="b">
        <v>0</v>
      </c>
      <c r="R971" t="s">
        <v>32</v>
      </c>
      <c r="S971" t="str">
        <f>LEFT(R971,FIND("/",R971)-1)</f>
        <v>theater</v>
      </c>
      <c r="T971" t="str">
        <f>RIGHT(R971,LEN(R971)-FIND("/",R971))</f>
        <v>plays</v>
      </c>
      <c r="U971" t="s">
        <v>2043</v>
      </c>
      <c r="V971" t="s">
        <v>2061</v>
      </c>
    </row>
    <row r="972" spans="1:22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>ROUND(E972/D972*100,0)</f>
        <v>61</v>
      </c>
      <c r="G972" s="10" t="s">
        <v>13</v>
      </c>
      <c r="H972">
        <v>594</v>
      </c>
      <c r="I972">
        <f>IF(H972=0,0,ROUND(E972/H972,2))</f>
        <v>97.07</v>
      </c>
      <c r="J972" t="s">
        <v>20</v>
      </c>
      <c r="K972" t="s">
        <v>21</v>
      </c>
      <c r="L972">
        <v>1304917200</v>
      </c>
      <c r="M972">
        <v>1305003600</v>
      </c>
      <c r="N972" s="4">
        <f>((L972/60)/60/24)+DATE(1970,1,1)</f>
        <v>40672.208333333336</v>
      </c>
      <c r="O972" s="4">
        <f>((M972/60)/60/24)+DATE(1970,1,1)</f>
        <v>40673.208333333336</v>
      </c>
      <c r="P972" t="b">
        <v>0</v>
      </c>
      <c r="Q972" t="b">
        <v>0</v>
      </c>
      <c r="R972" t="s">
        <v>32</v>
      </c>
      <c r="S972" t="str">
        <f>LEFT(R972,FIND("/",R972)-1)</f>
        <v>theater</v>
      </c>
      <c r="T972" t="str">
        <f>RIGHT(R972,LEN(R972)-FIND("/",R972))</f>
        <v>plays</v>
      </c>
      <c r="U972" t="s">
        <v>2043</v>
      </c>
      <c r="V972" t="s">
        <v>2061</v>
      </c>
    </row>
    <row r="973" spans="1:22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>ROUND(E973/D973*100,0)</f>
        <v>28</v>
      </c>
      <c r="G973" s="10" t="s">
        <v>13</v>
      </c>
      <c r="H973">
        <v>24</v>
      </c>
      <c r="I973">
        <f>IF(H973=0,0,ROUND(E973/H973,2))</f>
        <v>58.92</v>
      </c>
      <c r="J973" t="s">
        <v>20</v>
      </c>
      <c r="K973" t="s">
        <v>21</v>
      </c>
      <c r="L973">
        <v>1381208400</v>
      </c>
      <c r="M973">
        <v>1381726800</v>
      </c>
      <c r="N973" s="4">
        <f>((L973/60)/60/24)+DATE(1970,1,1)</f>
        <v>41555.208333333336</v>
      </c>
      <c r="O973" s="4">
        <f>((M973/60)/60/24)+DATE(1970,1,1)</f>
        <v>41561.208333333336</v>
      </c>
      <c r="P973" t="b">
        <v>0</v>
      </c>
      <c r="Q973" t="b">
        <v>0</v>
      </c>
      <c r="R973" t="s">
        <v>268</v>
      </c>
      <c r="S973" t="str">
        <f>LEFT(R973,FIND("/",R973)-1)</f>
        <v>film &amp; video</v>
      </c>
      <c r="T973" t="str">
        <f>RIGHT(R973,LEN(R973)-FIND("/",R973))</f>
        <v>television</v>
      </c>
      <c r="U973" t="s">
        <v>2035</v>
      </c>
      <c r="V973" t="s">
        <v>2066</v>
      </c>
    </row>
    <row r="974" spans="1:22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>ROUND(E974/D974*100,0)</f>
        <v>228</v>
      </c>
      <c r="G974" s="13" t="s">
        <v>19</v>
      </c>
      <c r="H974">
        <v>1681</v>
      </c>
      <c r="I974">
        <f>IF(H974=0,0,ROUND(E974/H974,2))</f>
        <v>58.02</v>
      </c>
      <c r="J974" t="s">
        <v>20</v>
      </c>
      <c r="K974" t="s">
        <v>21</v>
      </c>
      <c r="L974">
        <v>1401685200</v>
      </c>
      <c r="M974">
        <v>1402462800</v>
      </c>
      <c r="N974" s="4">
        <f>((L974/60)/60/24)+DATE(1970,1,1)</f>
        <v>41792.208333333336</v>
      </c>
      <c r="O974" s="4">
        <f>((M974/60)/60/24)+DATE(1970,1,1)</f>
        <v>41801.208333333336</v>
      </c>
      <c r="P974" t="b">
        <v>0</v>
      </c>
      <c r="Q974" t="b">
        <v>1</v>
      </c>
      <c r="R974" t="s">
        <v>27</v>
      </c>
      <c r="S974" t="str">
        <f>LEFT(R974,FIND("/",R974)-1)</f>
        <v>technology</v>
      </c>
      <c r="T974" t="str">
        <f>RIGHT(R974,LEN(R974)-FIND("/",R974))</f>
        <v>web</v>
      </c>
      <c r="U974" t="s">
        <v>2042</v>
      </c>
      <c r="V974" t="s">
        <v>2070</v>
      </c>
    </row>
    <row r="975" spans="1:22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>ROUND(E975/D975*100,0)</f>
        <v>22</v>
      </c>
      <c r="G975" s="10" t="s">
        <v>13</v>
      </c>
      <c r="H975">
        <v>252</v>
      </c>
      <c r="I975">
        <f>IF(H975=0,0,ROUND(E975/H975,2))</f>
        <v>103.87</v>
      </c>
      <c r="J975" t="s">
        <v>20</v>
      </c>
      <c r="K975" t="s">
        <v>21</v>
      </c>
      <c r="L975">
        <v>1291960800</v>
      </c>
      <c r="M975">
        <v>1292133600</v>
      </c>
      <c r="N975" s="4">
        <f>((L975/60)/60/24)+DATE(1970,1,1)</f>
        <v>40522.25</v>
      </c>
      <c r="O975" s="4">
        <f>((M975/60)/60/24)+DATE(1970,1,1)</f>
        <v>40524.25</v>
      </c>
      <c r="P975" t="b">
        <v>0</v>
      </c>
      <c r="Q975" t="b">
        <v>1</v>
      </c>
      <c r="R975" t="s">
        <v>32</v>
      </c>
      <c r="S975" t="str">
        <f>LEFT(R975,FIND("/",R975)-1)</f>
        <v>theater</v>
      </c>
      <c r="T975" t="str">
        <f>RIGHT(R975,LEN(R975)-FIND("/",R975))</f>
        <v>plays</v>
      </c>
      <c r="U975" t="s">
        <v>2043</v>
      </c>
      <c r="V975" t="s">
        <v>2061</v>
      </c>
    </row>
    <row r="976" spans="1:22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>ROUND(E976/D976*100,0)</f>
        <v>374</v>
      </c>
      <c r="G976" s="13" t="s">
        <v>19</v>
      </c>
      <c r="H976">
        <v>32</v>
      </c>
      <c r="I976">
        <f>IF(H976=0,0,ROUND(E976/H976,2))</f>
        <v>93.47</v>
      </c>
      <c r="J976" t="s">
        <v>20</v>
      </c>
      <c r="K976" t="s">
        <v>21</v>
      </c>
      <c r="L976">
        <v>1368853200</v>
      </c>
      <c r="M976">
        <v>1368939600</v>
      </c>
      <c r="N976" s="4">
        <f>((L976/60)/60/24)+DATE(1970,1,1)</f>
        <v>41412.208333333336</v>
      </c>
      <c r="O976" s="4">
        <f>((M976/60)/60/24)+DATE(1970,1,1)</f>
        <v>41413.208333333336</v>
      </c>
      <c r="P976" t="b">
        <v>0</v>
      </c>
      <c r="Q976" t="b">
        <v>0</v>
      </c>
      <c r="R976" t="s">
        <v>59</v>
      </c>
      <c r="S976" t="str">
        <f>LEFT(R976,FIND("/",R976)-1)</f>
        <v>music</v>
      </c>
      <c r="T976" t="str">
        <f>RIGHT(R976,LEN(R976)-FIND("/",R976))</f>
        <v>indie rock</v>
      </c>
      <c r="U976" t="s">
        <v>2039</v>
      </c>
      <c r="V976" t="s">
        <v>2055</v>
      </c>
    </row>
    <row r="977" spans="1:22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>ROUND(E977/D977*100,0)</f>
        <v>155</v>
      </c>
      <c r="G977" s="13" t="s">
        <v>19</v>
      </c>
      <c r="H977">
        <v>135</v>
      </c>
      <c r="I977">
        <f>IF(H977=0,0,ROUND(E977/H977,2))</f>
        <v>61.97</v>
      </c>
      <c r="J977" t="s">
        <v>20</v>
      </c>
      <c r="K977" t="s">
        <v>21</v>
      </c>
      <c r="L977">
        <v>1448776800</v>
      </c>
      <c r="M977">
        <v>1452146400</v>
      </c>
      <c r="N977" s="4">
        <f>((L977/60)/60/24)+DATE(1970,1,1)</f>
        <v>42337.25</v>
      </c>
      <c r="O977" s="4">
        <f>((M977/60)/60/24)+DATE(1970,1,1)</f>
        <v>42376.25</v>
      </c>
      <c r="P977" t="b">
        <v>0</v>
      </c>
      <c r="Q977" t="b">
        <v>1</v>
      </c>
      <c r="R977" t="s">
        <v>32</v>
      </c>
      <c r="S977" t="str">
        <f>LEFT(R977,FIND("/",R977)-1)</f>
        <v>theater</v>
      </c>
      <c r="T977" t="str">
        <f>RIGHT(R977,LEN(R977)-FIND("/",R977))</f>
        <v>plays</v>
      </c>
      <c r="U977" t="s">
        <v>2043</v>
      </c>
      <c r="V977" t="s">
        <v>2061</v>
      </c>
    </row>
    <row r="978" spans="1:22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>ROUND(E978/D978*100,0)</f>
        <v>322</v>
      </c>
      <c r="G978" s="13" t="s">
        <v>19</v>
      </c>
      <c r="H978">
        <v>140</v>
      </c>
      <c r="I978">
        <f>IF(H978=0,0,ROUND(E978/H978,2))</f>
        <v>92.04</v>
      </c>
      <c r="J978" t="s">
        <v>20</v>
      </c>
      <c r="K978" t="s">
        <v>21</v>
      </c>
      <c r="L978">
        <v>1296194400</v>
      </c>
      <c r="M978">
        <v>1296712800</v>
      </c>
      <c r="N978" s="4">
        <f>((L978/60)/60/24)+DATE(1970,1,1)</f>
        <v>40571.25</v>
      </c>
      <c r="O978" s="4">
        <f>((M978/60)/60/24)+DATE(1970,1,1)</f>
        <v>40577.25</v>
      </c>
      <c r="P978" t="b">
        <v>0</v>
      </c>
      <c r="Q978" t="b">
        <v>1</v>
      </c>
      <c r="R978" t="s">
        <v>32</v>
      </c>
      <c r="S978" t="str">
        <f>LEFT(R978,FIND("/",R978)-1)</f>
        <v>theater</v>
      </c>
      <c r="T978" t="str">
        <f>RIGHT(R978,LEN(R978)-FIND("/",R978))</f>
        <v>plays</v>
      </c>
      <c r="U978" t="s">
        <v>2043</v>
      </c>
      <c r="V978" t="s">
        <v>2061</v>
      </c>
    </row>
    <row r="979" spans="1:22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>ROUND(E979/D979*100,0)</f>
        <v>74</v>
      </c>
      <c r="G979" s="10" t="s">
        <v>13</v>
      </c>
      <c r="H979">
        <v>67</v>
      </c>
      <c r="I979">
        <f>IF(H979=0,0,ROUND(E979/H979,2))</f>
        <v>77.27</v>
      </c>
      <c r="J979" t="s">
        <v>20</v>
      </c>
      <c r="K979" t="s">
        <v>21</v>
      </c>
      <c r="L979">
        <v>1517983200</v>
      </c>
      <c r="M979">
        <v>1520748000</v>
      </c>
      <c r="N979" s="4">
        <f>((L979/60)/60/24)+DATE(1970,1,1)</f>
        <v>43138.25</v>
      </c>
      <c r="O979" s="4">
        <f>((M979/60)/60/24)+DATE(1970,1,1)</f>
        <v>43170.25</v>
      </c>
      <c r="P979" t="b">
        <v>0</v>
      </c>
      <c r="Q979" t="b">
        <v>0</v>
      </c>
      <c r="R979" t="s">
        <v>16</v>
      </c>
      <c r="S979" t="str">
        <f>LEFT(R979,FIND("/",R979)-1)</f>
        <v>food</v>
      </c>
      <c r="T979" t="str">
        <f>RIGHT(R979,LEN(R979)-FIND("/",R979))</f>
        <v>food trucks</v>
      </c>
      <c r="U979" t="s">
        <v>2036</v>
      </c>
      <c r="V979" t="s">
        <v>2054</v>
      </c>
    </row>
    <row r="980" spans="1:22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>ROUND(E980/D980*100,0)</f>
        <v>864</v>
      </c>
      <c r="G980" s="13" t="s">
        <v>19</v>
      </c>
      <c r="H980">
        <v>92</v>
      </c>
      <c r="I980">
        <f>IF(H980=0,0,ROUND(E980/H980,2))</f>
        <v>93.92</v>
      </c>
      <c r="J980" t="s">
        <v>20</v>
      </c>
      <c r="K980" t="s">
        <v>21</v>
      </c>
      <c r="L980">
        <v>1478930400</v>
      </c>
      <c r="M980">
        <v>1480831200</v>
      </c>
      <c r="N980" s="4">
        <f>((L980/60)/60/24)+DATE(1970,1,1)</f>
        <v>42686.25</v>
      </c>
      <c r="O980" s="4">
        <f>((M980/60)/60/24)+DATE(1970,1,1)</f>
        <v>42708.25</v>
      </c>
      <c r="P980" t="b">
        <v>0</v>
      </c>
      <c r="Q980" t="b">
        <v>0</v>
      </c>
      <c r="R980" t="s">
        <v>88</v>
      </c>
      <c r="S980" t="str">
        <f>LEFT(R980,FIND("/",R980)-1)</f>
        <v>games</v>
      </c>
      <c r="T980" t="str">
        <f>RIGHT(R980,LEN(R980)-FIND("/",R980))</f>
        <v>video games</v>
      </c>
      <c r="U980" t="s">
        <v>2037</v>
      </c>
      <c r="V980" t="s">
        <v>2068</v>
      </c>
    </row>
    <row r="981" spans="1:22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>ROUND(E981/D981*100,0)</f>
        <v>143</v>
      </c>
      <c r="G981" s="13" t="s">
        <v>19</v>
      </c>
      <c r="H981">
        <v>1015</v>
      </c>
      <c r="I981">
        <f>IF(H981=0,0,ROUND(E981/H981,2))</f>
        <v>84.97</v>
      </c>
      <c r="J981" t="s">
        <v>39</v>
      </c>
      <c r="K981" t="s">
        <v>40</v>
      </c>
      <c r="L981">
        <v>1426395600</v>
      </c>
      <c r="M981">
        <v>1426914000</v>
      </c>
      <c r="N981" s="4">
        <f>((L981/60)/60/24)+DATE(1970,1,1)</f>
        <v>42078.208333333328</v>
      </c>
      <c r="O981" s="4">
        <f>((M981/60)/60/24)+DATE(1970,1,1)</f>
        <v>42084.208333333328</v>
      </c>
      <c r="P981" t="b">
        <v>0</v>
      </c>
      <c r="Q981" t="b">
        <v>0</v>
      </c>
      <c r="R981" t="s">
        <v>32</v>
      </c>
      <c r="S981" t="str">
        <f>LEFT(R981,FIND("/",R981)-1)</f>
        <v>theater</v>
      </c>
      <c r="T981" t="str">
        <f>RIGHT(R981,LEN(R981)-FIND("/",R981))</f>
        <v>plays</v>
      </c>
      <c r="U981" t="s">
        <v>2043</v>
      </c>
      <c r="V981" t="s">
        <v>2061</v>
      </c>
    </row>
    <row r="982" spans="1:22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>ROUND(E982/D982*100,0)</f>
        <v>40</v>
      </c>
      <c r="G982" s="10" t="s">
        <v>13</v>
      </c>
      <c r="H982">
        <v>742</v>
      </c>
      <c r="I982">
        <f>IF(H982=0,0,ROUND(E982/H982,2))</f>
        <v>105.97</v>
      </c>
      <c r="J982" t="s">
        <v>20</v>
      </c>
      <c r="K982" t="s">
        <v>21</v>
      </c>
      <c r="L982">
        <v>1446181200</v>
      </c>
      <c r="M982">
        <v>1446616800</v>
      </c>
      <c r="N982" s="4">
        <f>((L982/60)/60/24)+DATE(1970,1,1)</f>
        <v>42307.208333333328</v>
      </c>
      <c r="O982" s="4">
        <f>((M982/60)/60/24)+DATE(1970,1,1)</f>
        <v>42312.25</v>
      </c>
      <c r="P982" t="b">
        <v>1</v>
      </c>
      <c r="Q982" t="b">
        <v>0</v>
      </c>
      <c r="R982" t="s">
        <v>67</v>
      </c>
      <c r="S982" t="str">
        <f>LEFT(R982,FIND("/",R982)-1)</f>
        <v>publishing</v>
      </c>
      <c r="T982" t="str">
        <f>RIGHT(R982,LEN(R982)-FIND("/",R982))</f>
        <v>nonfiction</v>
      </c>
      <c r="U982" t="s">
        <v>2041</v>
      </c>
      <c r="V982" t="s">
        <v>2059</v>
      </c>
    </row>
    <row r="983" spans="1:22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>ROUND(E983/D983*100,0)</f>
        <v>178</v>
      </c>
      <c r="G983" s="13" t="s">
        <v>19</v>
      </c>
      <c r="H983">
        <v>323</v>
      </c>
      <c r="I983">
        <f>IF(H983=0,0,ROUND(E983/H983,2))</f>
        <v>36.97</v>
      </c>
      <c r="J983" t="s">
        <v>20</v>
      </c>
      <c r="K983" t="s">
        <v>21</v>
      </c>
      <c r="L983">
        <v>1514181600</v>
      </c>
      <c r="M983">
        <v>1517032800</v>
      </c>
      <c r="N983" s="4">
        <f>((L983/60)/60/24)+DATE(1970,1,1)</f>
        <v>43094.25</v>
      </c>
      <c r="O983" s="4">
        <f>((M983/60)/60/24)+DATE(1970,1,1)</f>
        <v>43127.25</v>
      </c>
      <c r="P983" t="b">
        <v>0</v>
      </c>
      <c r="Q983" t="b">
        <v>0</v>
      </c>
      <c r="R983" t="s">
        <v>27</v>
      </c>
      <c r="S983" t="str">
        <f>LEFT(R983,FIND("/",R983)-1)</f>
        <v>technology</v>
      </c>
      <c r="T983" t="str">
        <f>RIGHT(R983,LEN(R983)-FIND("/",R983))</f>
        <v>web</v>
      </c>
      <c r="U983" t="s">
        <v>2042</v>
      </c>
      <c r="V983" t="s">
        <v>2070</v>
      </c>
    </row>
    <row r="984" spans="1:22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>ROUND(E984/D984*100,0)</f>
        <v>85</v>
      </c>
      <c r="G984" s="10" t="s">
        <v>13</v>
      </c>
      <c r="H984">
        <v>75</v>
      </c>
      <c r="I984">
        <f>IF(H984=0,0,ROUND(E984/H984,2))</f>
        <v>81.53</v>
      </c>
      <c r="J984" t="s">
        <v>20</v>
      </c>
      <c r="K984" t="s">
        <v>21</v>
      </c>
      <c r="L984">
        <v>1311051600</v>
      </c>
      <c r="M984">
        <v>1311224400</v>
      </c>
      <c r="N984" s="4">
        <f>((L984/60)/60/24)+DATE(1970,1,1)</f>
        <v>40743.208333333336</v>
      </c>
      <c r="O984" s="4">
        <f>((M984/60)/60/24)+DATE(1970,1,1)</f>
        <v>40745.208333333336</v>
      </c>
      <c r="P984" t="b">
        <v>0</v>
      </c>
      <c r="Q984" t="b">
        <v>1</v>
      </c>
      <c r="R984" t="s">
        <v>41</v>
      </c>
      <c r="S984" t="str">
        <f>LEFT(R984,FIND("/",R984)-1)</f>
        <v>film &amp; video</v>
      </c>
      <c r="T984" t="str">
        <f>RIGHT(R984,LEN(R984)-FIND("/",R984))</f>
        <v>documentary</v>
      </c>
      <c r="U984" t="s">
        <v>2035</v>
      </c>
      <c r="V984" t="s">
        <v>2050</v>
      </c>
    </row>
    <row r="985" spans="1:22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>ROUND(E985/D985*100,0)</f>
        <v>146</v>
      </c>
      <c r="G985" s="13" t="s">
        <v>19</v>
      </c>
      <c r="H985">
        <v>2326</v>
      </c>
      <c r="I985">
        <f>IF(H985=0,0,ROUND(E985/H985,2))</f>
        <v>81</v>
      </c>
      <c r="J985" t="s">
        <v>20</v>
      </c>
      <c r="K985" t="s">
        <v>21</v>
      </c>
      <c r="L985">
        <v>1564894800</v>
      </c>
      <c r="M985">
        <v>1566190800</v>
      </c>
      <c r="N985" s="4">
        <f>((L985/60)/60/24)+DATE(1970,1,1)</f>
        <v>43681.208333333328</v>
      </c>
      <c r="O985" s="4">
        <f>((M985/60)/60/24)+DATE(1970,1,1)</f>
        <v>43696.208333333328</v>
      </c>
      <c r="P985" t="b">
        <v>0</v>
      </c>
      <c r="Q985" t="b">
        <v>0</v>
      </c>
      <c r="R985" t="s">
        <v>41</v>
      </c>
      <c r="S985" t="str">
        <f>LEFT(R985,FIND("/",R985)-1)</f>
        <v>film &amp; video</v>
      </c>
      <c r="T985" t="str">
        <f>RIGHT(R985,LEN(R985)-FIND("/",R985))</f>
        <v>documentary</v>
      </c>
      <c r="U985" t="s">
        <v>2035</v>
      </c>
      <c r="V985" t="s">
        <v>2050</v>
      </c>
    </row>
    <row r="986" spans="1:22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>ROUND(E986/D986*100,0)</f>
        <v>152</v>
      </c>
      <c r="G986" s="13" t="s">
        <v>19</v>
      </c>
      <c r="H986">
        <v>381</v>
      </c>
      <c r="I986">
        <f>IF(H986=0,0,ROUND(E986/H986,2))</f>
        <v>26.01</v>
      </c>
      <c r="J986" t="s">
        <v>20</v>
      </c>
      <c r="K986" t="s">
        <v>21</v>
      </c>
      <c r="L986">
        <v>1567918800</v>
      </c>
      <c r="M986">
        <v>1570165200</v>
      </c>
      <c r="N986" s="4">
        <f>((L986/60)/60/24)+DATE(1970,1,1)</f>
        <v>43716.208333333328</v>
      </c>
      <c r="O986" s="4">
        <f>((M986/60)/60/24)+DATE(1970,1,1)</f>
        <v>43742.208333333328</v>
      </c>
      <c r="P986" t="b">
        <v>0</v>
      </c>
      <c r="Q986" t="b">
        <v>0</v>
      </c>
      <c r="R986" t="s">
        <v>32</v>
      </c>
      <c r="S986" t="str">
        <f>LEFT(R986,FIND("/",R986)-1)</f>
        <v>theater</v>
      </c>
      <c r="T986" t="str">
        <f>RIGHT(R986,LEN(R986)-FIND("/",R986))</f>
        <v>plays</v>
      </c>
      <c r="U986" t="s">
        <v>2043</v>
      </c>
      <c r="V986" t="s">
        <v>2061</v>
      </c>
    </row>
    <row r="987" spans="1:22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>ROUND(E987/D987*100,0)</f>
        <v>67</v>
      </c>
      <c r="G987" s="10" t="s">
        <v>13</v>
      </c>
      <c r="H987">
        <v>4405</v>
      </c>
      <c r="I987">
        <f>IF(H987=0,0,ROUND(E987/H987,2))</f>
        <v>26</v>
      </c>
      <c r="J987" t="s">
        <v>20</v>
      </c>
      <c r="K987" t="s">
        <v>21</v>
      </c>
      <c r="L987">
        <v>1386309600</v>
      </c>
      <c r="M987">
        <v>1388556000</v>
      </c>
      <c r="N987" s="4">
        <f>((L987/60)/60/24)+DATE(1970,1,1)</f>
        <v>41614.25</v>
      </c>
      <c r="O987" s="4">
        <f>((M987/60)/60/24)+DATE(1970,1,1)</f>
        <v>41640.25</v>
      </c>
      <c r="P987" t="b">
        <v>0</v>
      </c>
      <c r="Q987" t="b">
        <v>1</v>
      </c>
      <c r="R987" t="s">
        <v>22</v>
      </c>
      <c r="S987" t="str">
        <f>LEFT(R987,FIND("/",R987)-1)</f>
        <v>music</v>
      </c>
      <c r="T987" t="str">
        <f>RIGHT(R987,LEN(R987)-FIND("/",R987))</f>
        <v>rock</v>
      </c>
      <c r="U987" t="s">
        <v>2039</v>
      </c>
      <c r="V987" t="s">
        <v>2063</v>
      </c>
    </row>
    <row r="988" spans="1:22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>ROUND(E988/D988*100,0)</f>
        <v>40</v>
      </c>
      <c r="G988" s="10" t="s">
        <v>13</v>
      </c>
      <c r="H988">
        <v>92</v>
      </c>
      <c r="I988">
        <f>IF(H988=0,0,ROUND(E988/H988,2))</f>
        <v>34.17</v>
      </c>
      <c r="J988" t="s">
        <v>20</v>
      </c>
      <c r="K988" t="s">
        <v>21</v>
      </c>
      <c r="L988">
        <v>1301979600</v>
      </c>
      <c r="M988">
        <v>1303189200</v>
      </c>
      <c r="N988" s="4">
        <f>((L988/60)/60/24)+DATE(1970,1,1)</f>
        <v>40638.208333333336</v>
      </c>
      <c r="O988" s="4">
        <f>((M988/60)/60/24)+DATE(1970,1,1)</f>
        <v>40652.208333333336</v>
      </c>
      <c r="P988" t="b">
        <v>0</v>
      </c>
      <c r="Q988" t="b">
        <v>0</v>
      </c>
      <c r="R988" t="s">
        <v>22</v>
      </c>
      <c r="S988" t="str">
        <f>LEFT(R988,FIND("/",R988)-1)</f>
        <v>music</v>
      </c>
      <c r="T988" t="str">
        <f>RIGHT(R988,LEN(R988)-FIND("/",R988))</f>
        <v>rock</v>
      </c>
      <c r="U988" t="s">
        <v>2039</v>
      </c>
      <c r="V988" t="s">
        <v>2063</v>
      </c>
    </row>
    <row r="989" spans="1:22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>ROUND(E989/D989*100,0)</f>
        <v>217</v>
      </c>
      <c r="G989" s="13" t="s">
        <v>19</v>
      </c>
      <c r="H989">
        <v>480</v>
      </c>
      <c r="I989">
        <f>IF(H989=0,0,ROUND(E989/H989,2))</f>
        <v>28</v>
      </c>
      <c r="J989" t="s">
        <v>20</v>
      </c>
      <c r="K989" t="s">
        <v>21</v>
      </c>
      <c r="L989">
        <v>1493269200</v>
      </c>
      <c r="M989">
        <v>1494478800</v>
      </c>
      <c r="N989" s="4">
        <f>((L989/60)/60/24)+DATE(1970,1,1)</f>
        <v>42852.208333333328</v>
      </c>
      <c r="O989" s="4">
        <f>((M989/60)/60/24)+DATE(1970,1,1)</f>
        <v>42866.208333333328</v>
      </c>
      <c r="P989" t="b">
        <v>0</v>
      </c>
      <c r="Q989" t="b">
        <v>0</v>
      </c>
      <c r="R989" t="s">
        <v>41</v>
      </c>
      <c r="S989" t="str">
        <f>LEFT(R989,FIND("/",R989)-1)</f>
        <v>film &amp; video</v>
      </c>
      <c r="T989" t="str">
        <f>RIGHT(R989,LEN(R989)-FIND("/",R989))</f>
        <v>documentary</v>
      </c>
      <c r="U989" t="s">
        <v>2035</v>
      </c>
      <c r="V989" t="s">
        <v>2050</v>
      </c>
    </row>
    <row r="990" spans="1:22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>ROUND(E990/D990*100,0)</f>
        <v>52</v>
      </c>
      <c r="G990" s="10" t="s">
        <v>13</v>
      </c>
      <c r="H990">
        <v>64</v>
      </c>
      <c r="I990">
        <f>IF(H990=0,0,ROUND(E990/H990,2))</f>
        <v>76.55</v>
      </c>
      <c r="J990" t="s">
        <v>20</v>
      </c>
      <c r="K990" t="s">
        <v>21</v>
      </c>
      <c r="L990">
        <v>1478930400</v>
      </c>
      <c r="M990">
        <v>1480744800</v>
      </c>
      <c r="N990" s="4">
        <f>((L990/60)/60/24)+DATE(1970,1,1)</f>
        <v>42686.25</v>
      </c>
      <c r="O990" s="4">
        <f>((M990/60)/60/24)+DATE(1970,1,1)</f>
        <v>42707.25</v>
      </c>
      <c r="P990" t="b">
        <v>0</v>
      </c>
      <c r="Q990" t="b">
        <v>0</v>
      </c>
      <c r="R990" t="s">
        <v>132</v>
      </c>
      <c r="S990" t="str">
        <f>LEFT(R990,FIND("/",R990)-1)</f>
        <v>publishing</v>
      </c>
      <c r="T990" t="str">
        <f>RIGHT(R990,LEN(R990)-FIND("/",R990))</f>
        <v>radio &amp; podcasts</v>
      </c>
      <c r="U990" t="s">
        <v>2041</v>
      </c>
      <c r="V990" t="s">
        <v>2062</v>
      </c>
    </row>
    <row r="991" spans="1:22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>ROUND(E991/D991*100,0)</f>
        <v>500</v>
      </c>
      <c r="G991" s="13" t="s">
        <v>19</v>
      </c>
      <c r="H991">
        <v>226</v>
      </c>
      <c r="I991">
        <f>IF(H991=0,0,ROUND(E991/H991,2))</f>
        <v>53.05</v>
      </c>
      <c r="J991" t="s">
        <v>20</v>
      </c>
      <c r="K991" t="s">
        <v>21</v>
      </c>
      <c r="L991">
        <v>1555390800</v>
      </c>
      <c r="M991">
        <v>1555822800</v>
      </c>
      <c r="N991" s="4">
        <f>((L991/60)/60/24)+DATE(1970,1,1)</f>
        <v>43571.208333333328</v>
      </c>
      <c r="O991" s="4">
        <f>((M991/60)/60/24)+DATE(1970,1,1)</f>
        <v>43576.208333333328</v>
      </c>
      <c r="P991" t="b">
        <v>0</v>
      </c>
      <c r="Q991" t="b">
        <v>0</v>
      </c>
      <c r="R991" t="s">
        <v>205</v>
      </c>
      <c r="S991" t="str">
        <f>LEFT(R991,FIND("/",R991)-1)</f>
        <v>publishing</v>
      </c>
      <c r="T991" t="str">
        <f>RIGHT(R991,LEN(R991)-FIND("/",R991))</f>
        <v>translations</v>
      </c>
      <c r="U991" t="s">
        <v>2041</v>
      </c>
      <c r="V991" t="s">
        <v>2067</v>
      </c>
    </row>
    <row r="992" spans="1:22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>ROUND(E992/D992*100,0)</f>
        <v>88</v>
      </c>
      <c r="G992" s="10" t="s">
        <v>13</v>
      </c>
      <c r="H992">
        <v>64</v>
      </c>
      <c r="I992">
        <f>IF(H992=0,0,ROUND(E992/H992,2))</f>
        <v>106.86</v>
      </c>
      <c r="J992" t="s">
        <v>20</v>
      </c>
      <c r="K992" t="s">
        <v>21</v>
      </c>
      <c r="L992">
        <v>1456984800</v>
      </c>
      <c r="M992">
        <v>1458882000</v>
      </c>
      <c r="N992" s="4">
        <f>((L992/60)/60/24)+DATE(1970,1,1)</f>
        <v>42432.25</v>
      </c>
      <c r="O992" s="4">
        <f>((M992/60)/60/24)+DATE(1970,1,1)</f>
        <v>42454.208333333328</v>
      </c>
      <c r="P992" t="b">
        <v>0</v>
      </c>
      <c r="Q992" t="b">
        <v>1</v>
      </c>
      <c r="R992" t="s">
        <v>52</v>
      </c>
      <c r="S992" t="str">
        <f>LEFT(R992,FIND("/",R992)-1)</f>
        <v>film &amp; video</v>
      </c>
      <c r="T992" t="str">
        <f>RIGHT(R992,LEN(R992)-FIND("/",R992))</f>
        <v>drama</v>
      </c>
      <c r="U992" t="s">
        <v>2035</v>
      </c>
      <c r="V992" t="s">
        <v>2051</v>
      </c>
    </row>
    <row r="993" spans="1:22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>ROUND(E993/D993*100,0)</f>
        <v>113</v>
      </c>
      <c r="G993" s="13" t="s">
        <v>19</v>
      </c>
      <c r="H993">
        <v>241</v>
      </c>
      <c r="I993">
        <f>IF(H993=0,0,ROUND(E993/H993,2))</f>
        <v>46.02</v>
      </c>
      <c r="J993" t="s">
        <v>20</v>
      </c>
      <c r="K993" t="s">
        <v>21</v>
      </c>
      <c r="L993">
        <v>1411621200</v>
      </c>
      <c r="M993">
        <v>1411966800</v>
      </c>
      <c r="N993" s="4">
        <f>((L993/60)/60/24)+DATE(1970,1,1)</f>
        <v>41907.208333333336</v>
      </c>
      <c r="O993" s="4">
        <f>((M993/60)/60/24)+DATE(1970,1,1)</f>
        <v>41911.208333333336</v>
      </c>
      <c r="P993" t="b">
        <v>0</v>
      </c>
      <c r="Q993" t="b">
        <v>1</v>
      </c>
      <c r="R993" t="s">
        <v>22</v>
      </c>
      <c r="S993" t="str">
        <f>LEFT(R993,FIND("/",R993)-1)</f>
        <v>music</v>
      </c>
      <c r="T993" t="str">
        <f>RIGHT(R993,LEN(R993)-FIND("/",R993))</f>
        <v>rock</v>
      </c>
      <c r="U993" t="s">
        <v>2039</v>
      </c>
      <c r="V993" t="s">
        <v>2063</v>
      </c>
    </row>
    <row r="994" spans="1:22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>ROUND(E994/D994*100,0)</f>
        <v>427</v>
      </c>
      <c r="G994" s="13" t="s">
        <v>19</v>
      </c>
      <c r="H994">
        <v>132</v>
      </c>
      <c r="I994">
        <f>IF(H994=0,0,ROUND(E994/H994,2))</f>
        <v>100.17</v>
      </c>
      <c r="J994" t="s">
        <v>20</v>
      </c>
      <c r="K994" t="s">
        <v>21</v>
      </c>
      <c r="L994">
        <v>1525669200</v>
      </c>
      <c r="M994">
        <v>1526878800</v>
      </c>
      <c r="N994" s="4">
        <f>((L994/60)/60/24)+DATE(1970,1,1)</f>
        <v>43227.208333333328</v>
      </c>
      <c r="O994" s="4">
        <f>((M994/60)/60/24)+DATE(1970,1,1)</f>
        <v>43241.208333333328</v>
      </c>
      <c r="P994" t="b">
        <v>0</v>
      </c>
      <c r="Q994" t="b">
        <v>1</v>
      </c>
      <c r="R994" t="s">
        <v>52</v>
      </c>
      <c r="S994" t="str">
        <f>LEFT(R994,FIND("/",R994)-1)</f>
        <v>film &amp; video</v>
      </c>
      <c r="T994" t="str">
        <f>RIGHT(R994,LEN(R994)-FIND("/",R994))</f>
        <v>drama</v>
      </c>
      <c r="U994" t="s">
        <v>2035</v>
      </c>
      <c r="V994" t="s">
        <v>2051</v>
      </c>
    </row>
    <row r="995" spans="1:22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>ROUND(E995/D995*100,0)</f>
        <v>78</v>
      </c>
      <c r="G995" s="9" t="s">
        <v>73</v>
      </c>
      <c r="H995">
        <v>75</v>
      </c>
      <c r="I995">
        <f>IF(H995=0,0,ROUND(E995/H995,2))</f>
        <v>101.44</v>
      </c>
      <c r="J995" t="s">
        <v>106</v>
      </c>
      <c r="K995" t="s">
        <v>107</v>
      </c>
      <c r="L995">
        <v>1450936800</v>
      </c>
      <c r="M995">
        <v>1452405600</v>
      </c>
      <c r="N995" s="4">
        <f>((L995/60)/60/24)+DATE(1970,1,1)</f>
        <v>42362.25</v>
      </c>
      <c r="O995" s="4">
        <f>((M995/60)/60/24)+DATE(1970,1,1)</f>
        <v>42379.25</v>
      </c>
      <c r="P995" t="b">
        <v>0</v>
      </c>
      <c r="Q995" t="b">
        <v>1</v>
      </c>
      <c r="R995" t="s">
        <v>121</v>
      </c>
      <c r="S995" t="str">
        <f>LEFT(R995,FIND("/",R995)-1)</f>
        <v>photography</v>
      </c>
      <c r="T995" t="str">
        <f>RIGHT(R995,LEN(R995)-FIND("/",R995))</f>
        <v>photography books</v>
      </c>
      <c r="U995" t="s">
        <v>2040</v>
      </c>
      <c r="V995" t="s">
        <v>2060</v>
      </c>
    </row>
    <row r="996" spans="1:22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>ROUND(E996/D996*100,0)</f>
        <v>52</v>
      </c>
      <c r="G996" s="10" t="s">
        <v>13</v>
      </c>
      <c r="H996">
        <v>842</v>
      </c>
      <c r="I996">
        <f>IF(H996=0,0,ROUND(E996/H996,2))</f>
        <v>87.97</v>
      </c>
      <c r="J996" t="s">
        <v>20</v>
      </c>
      <c r="K996" t="s">
        <v>21</v>
      </c>
      <c r="L996">
        <v>1413522000</v>
      </c>
      <c r="M996">
        <v>1414040400</v>
      </c>
      <c r="N996" s="4">
        <f>((L996/60)/60/24)+DATE(1970,1,1)</f>
        <v>41929.208333333336</v>
      </c>
      <c r="O996" s="4">
        <f>((M996/60)/60/24)+DATE(1970,1,1)</f>
        <v>41935.208333333336</v>
      </c>
      <c r="P996" t="b">
        <v>0</v>
      </c>
      <c r="Q996" t="b">
        <v>1</v>
      </c>
      <c r="R996" t="s">
        <v>205</v>
      </c>
      <c r="S996" t="str">
        <f>LEFT(R996,FIND("/",R996)-1)</f>
        <v>publishing</v>
      </c>
      <c r="T996" t="str">
        <f>RIGHT(R996,LEN(R996)-FIND("/",R996))</f>
        <v>translations</v>
      </c>
      <c r="U996" t="s">
        <v>2041</v>
      </c>
      <c r="V996" t="s">
        <v>2067</v>
      </c>
    </row>
    <row r="997" spans="1:22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>ROUND(E997/D997*100,0)</f>
        <v>157</v>
      </c>
      <c r="G997" s="13" t="s">
        <v>19</v>
      </c>
      <c r="H997">
        <v>2043</v>
      </c>
      <c r="I997">
        <f>IF(H997=0,0,ROUND(E997/H997,2))</f>
        <v>75</v>
      </c>
      <c r="J997" t="s">
        <v>20</v>
      </c>
      <c r="K997" t="s">
        <v>21</v>
      </c>
      <c r="L997">
        <v>1541307600</v>
      </c>
      <c r="M997">
        <v>1543816800</v>
      </c>
      <c r="N997" s="4">
        <f>((L997/60)/60/24)+DATE(1970,1,1)</f>
        <v>43408.208333333328</v>
      </c>
      <c r="O997" s="4">
        <f>((M997/60)/60/24)+DATE(1970,1,1)</f>
        <v>43437.25</v>
      </c>
      <c r="P997" t="b">
        <v>0</v>
      </c>
      <c r="Q997" t="b">
        <v>1</v>
      </c>
      <c r="R997" t="s">
        <v>16</v>
      </c>
      <c r="S997" t="str">
        <f>LEFT(R997,FIND("/",R997)-1)</f>
        <v>food</v>
      </c>
      <c r="T997" t="str">
        <f>RIGHT(R997,LEN(R997)-FIND("/",R997))</f>
        <v>food trucks</v>
      </c>
      <c r="U997" t="s">
        <v>2036</v>
      </c>
      <c r="V997" t="s">
        <v>2054</v>
      </c>
    </row>
    <row r="998" spans="1:22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>ROUND(E998/D998*100,0)</f>
        <v>73</v>
      </c>
      <c r="G998" s="10" t="s">
        <v>13</v>
      </c>
      <c r="H998">
        <v>112</v>
      </c>
      <c r="I998">
        <f>IF(H998=0,0,ROUND(E998/H998,2))</f>
        <v>42.98</v>
      </c>
      <c r="J998" t="s">
        <v>20</v>
      </c>
      <c r="K998" t="s">
        <v>21</v>
      </c>
      <c r="L998">
        <v>1357106400</v>
      </c>
      <c r="M998">
        <v>1359698400</v>
      </c>
      <c r="N998" s="4">
        <f>((L998/60)/60/24)+DATE(1970,1,1)</f>
        <v>41276.25</v>
      </c>
      <c r="O998" s="4">
        <f>((M998/60)/60/24)+DATE(1970,1,1)</f>
        <v>41306.25</v>
      </c>
      <c r="P998" t="b">
        <v>0</v>
      </c>
      <c r="Q998" t="b">
        <v>0</v>
      </c>
      <c r="R998" t="s">
        <v>32</v>
      </c>
      <c r="S998" t="str">
        <f>LEFT(R998,FIND("/",R998)-1)</f>
        <v>theater</v>
      </c>
      <c r="T998" t="str">
        <f>RIGHT(R998,LEN(R998)-FIND("/",R998))</f>
        <v>plays</v>
      </c>
      <c r="U998" t="s">
        <v>2043</v>
      </c>
      <c r="V998" t="s">
        <v>2061</v>
      </c>
    </row>
    <row r="999" spans="1:22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>ROUND(E999/D999*100,0)</f>
        <v>61</v>
      </c>
      <c r="G999" s="9" t="s">
        <v>73</v>
      </c>
      <c r="H999">
        <v>139</v>
      </c>
      <c r="I999">
        <f>IF(H999=0,0,ROUND(E999/H999,2))</f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s="4">
        <f>((L999/60)/60/24)+DATE(1970,1,1)</f>
        <v>41659.25</v>
      </c>
      <c r="O999" s="4">
        <f>((M999/60)/60/24)+DATE(1970,1,1)</f>
        <v>41664.25</v>
      </c>
      <c r="P999" t="b">
        <v>0</v>
      </c>
      <c r="Q999" t="b">
        <v>0</v>
      </c>
      <c r="R999" t="s">
        <v>32</v>
      </c>
      <c r="S999" t="str">
        <f>LEFT(R999,FIND("/",R999)-1)</f>
        <v>theater</v>
      </c>
      <c r="T999" t="str">
        <f>RIGHT(R999,LEN(R999)-FIND("/",R999))</f>
        <v>plays</v>
      </c>
      <c r="U999" t="s">
        <v>2043</v>
      </c>
      <c r="V999" t="s">
        <v>2061</v>
      </c>
    </row>
    <row r="1000" spans="1:22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>ROUND(E1000/D1000*100,0)</f>
        <v>57</v>
      </c>
      <c r="G1000" s="10" t="s">
        <v>13</v>
      </c>
      <c r="H1000">
        <v>374</v>
      </c>
      <c r="I1000">
        <f>IF(H1000=0,0,ROUND(E1000/H1000,2))</f>
        <v>101.13</v>
      </c>
      <c r="J1000" t="s">
        <v>20</v>
      </c>
      <c r="K1000" t="s">
        <v>21</v>
      </c>
      <c r="L1000">
        <v>1265868000</v>
      </c>
      <c r="M1000">
        <v>1267077600</v>
      </c>
      <c r="N1000" s="4">
        <f>((L1000/60)/60/24)+DATE(1970,1,1)</f>
        <v>40220.25</v>
      </c>
      <c r="O1000" s="4">
        <f>((M1000/60)/60/24)+DATE(1970,1,1)</f>
        <v>40234.25</v>
      </c>
      <c r="P1000" t="b">
        <v>0</v>
      </c>
      <c r="Q1000" t="b">
        <v>1</v>
      </c>
      <c r="R1000" t="s">
        <v>59</v>
      </c>
      <c r="S1000" t="str">
        <f>LEFT(R1000,FIND("/",R1000)-1)</f>
        <v>music</v>
      </c>
      <c r="T1000" t="str">
        <f>RIGHT(R1000,LEN(R1000)-FIND("/",R1000))</f>
        <v>indie rock</v>
      </c>
      <c r="U1000" t="s">
        <v>2039</v>
      </c>
      <c r="V1000" t="s">
        <v>2055</v>
      </c>
    </row>
    <row r="1001" spans="1:22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>ROUND(E1001/D1001*100,0)</f>
        <v>57</v>
      </c>
      <c r="G1001" s="9" t="s">
        <v>73</v>
      </c>
      <c r="H1001">
        <v>1122</v>
      </c>
      <c r="I1001">
        <f>IF(H1001=0,0,ROUND(E1001/H1001,2))</f>
        <v>55.99</v>
      </c>
      <c r="J1001" t="s">
        <v>20</v>
      </c>
      <c r="K1001" t="s">
        <v>21</v>
      </c>
      <c r="L1001">
        <v>1467176400</v>
      </c>
      <c r="M1001">
        <v>1467781200</v>
      </c>
      <c r="N1001" s="4">
        <f>((L1001/60)/60/24)+DATE(1970,1,1)</f>
        <v>42550.208333333328</v>
      </c>
      <c r="O1001" s="4">
        <f>((M1001/60)/60/24)+DATE(1970,1,1)</f>
        <v>42557.208333333328</v>
      </c>
      <c r="P1001" t="b">
        <v>0</v>
      </c>
      <c r="Q1001" t="b">
        <v>0</v>
      </c>
      <c r="R1001" t="s">
        <v>16</v>
      </c>
      <c r="S1001" t="str">
        <f>LEFT(R1001,FIND("/",R1001)-1)</f>
        <v>food</v>
      </c>
      <c r="T1001" t="str">
        <f>RIGHT(R1001,LEN(R1001)-FIND("/",R1001))</f>
        <v>food trucks</v>
      </c>
      <c r="U1001" t="s">
        <v>2036</v>
      </c>
      <c r="V1001" t="s">
        <v>2054</v>
      </c>
    </row>
  </sheetData>
  <autoFilter ref="A1:T1001" xr:uid="{00000000-0001-0000-0000-000000000000}"/>
  <conditionalFormatting sqref="F1:F1048576">
    <cfRule type="colorScale" priority="9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conditionalFormatting sqref="G1:G1048576">
    <cfRule type="cellIs" priority="2" operator="equal">
      <formula>"""live"", ""successful"", ""canceled"", ""failed"""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Parent Category and Years</vt:lpstr>
      <vt:lpstr>crewdfunding Goal Analysis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 kombe</cp:lastModifiedBy>
  <dcterms:created xsi:type="dcterms:W3CDTF">2021-09-29T18:52:28Z</dcterms:created>
  <dcterms:modified xsi:type="dcterms:W3CDTF">2024-04-03T20:05:15Z</dcterms:modified>
</cp:coreProperties>
</file>