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ST Tp1\"/>
    </mc:Choice>
  </mc:AlternateContent>
  <xr:revisionPtr revIDLastSave="0" documentId="13_ncr:1_{F7CC5B2A-09F6-4F7B-BDCC-D830ACBCB2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de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39" i="1" l="1"/>
  <c r="Y3" i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" i="1"/>
  <c r="E239" i="1" l="1"/>
  <c r="F239" i="1"/>
  <c r="G239" i="1"/>
  <c r="H239" i="1"/>
  <c r="H240" i="1" s="1"/>
  <c r="I239" i="1"/>
  <c r="J239" i="1"/>
  <c r="K239" i="1"/>
  <c r="L239" i="1"/>
  <c r="L240" i="1" s="1"/>
  <c r="E240" i="1"/>
  <c r="F240" i="1"/>
  <c r="G240" i="1"/>
  <c r="I240" i="1"/>
  <c r="J240" i="1"/>
  <c r="K240" i="1"/>
  <c r="D240" i="1"/>
  <c r="D239" i="1"/>
  <c r="AT18" i="1"/>
  <c r="AT15" i="1"/>
  <c r="S23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" i="1"/>
  <c r="R2" i="1"/>
  <c r="R239" i="1"/>
  <c r="AI239" i="1"/>
  <c r="X238" i="1"/>
  <c r="AJ23" i="1"/>
  <c r="AK23" i="1"/>
  <c r="AL23" i="1"/>
  <c r="AP23" i="1"/>
  <c r="AJ24" i="1"/>
  <c r="AK24" i="1"/>
  <c r="AL24" i="1"/>
  <c r="AP24" i="1"/>
  <c r="AJ25" i="1"/>
  <c r="AK25" i="1"/>
  <c r="AL25" i="1"/>
  <c r="AP25" i="1"/>
  <c r="AJ26" i="1"/>
  <c r="AK26" i="1"/>
  <c r="AL26" i="1"/>
  <c r="AP26" i="1"/>
  <c r="AJ27" i="1"/>
  <c r="AK27" i="1"/>
  <c r="AL27" i="1"/>
  <c r="AP27" i="1"/>
  <c r="AJ28" i="1"/>
  <c r="AK28" i="1"/>
  <c r="AL28" i="1"/>
  <c r="AP28" i="1"/>
  <c r="AJ29" i="1"/>
  <c r="AK29" i="1"/>
  <c r="AL29" i="1"/>
  <c r="AP29" i="1"/>
  <c r="AJ30" i="1"/>
  <c r="AK30" i="1"/>
  <c r="AP30" i="1" s="1"/>
  <c r="AL30" i="1"/>
  <c r="AJ31" i="1"/>
  <c r="AK31" i="1"/>
  <c r="AL31" i="1"/>
  <c r="AP31" i="1"/>
  <c r="AJ32" i="1"/>
  <c r="AK32" i="1"/>
  <c r="AL32" i="1"/>
  <c r="AP32" i="1"/>
  <c r="AJ33" i="1"/>
  <c r="AK33" i="1"/>
  <c r="AL33" i="1"/>
  <c r="AP33" i="1"/>
  <c r="AJ34" i="1"/>
  <c r="AK34" i="1"/>
  <c r="AL34" i="1"/>
  <c r="AJ35" i="1"/>
  <c r="AK35" i="1"/>
  <c r="AL35" i="1"/>
  <c r="AP35" i="1"/>
  <c r="AJ36" i="1"/>
  <c r="AK36" i="1"/>
  <c r="AL36" i="1"/>
  <c r="AP36" i="1"/>
  <c r="AJ37" i="1"/>
  <c r="AK37" i="1"/>
  <c r="AL37" i="1"/>
  <c r="AP37" i="1"/>
  <c r="AJ38" i="1"/>
  <c r="AK38" i="1"/>
  <c r="AL38" i="1"/>
  <c r="AP38" i="1"/>
  <c r="AJ39" i="1"/>
  <c r="AK39" i="1"/>
  <c r="AL39" i="1"/>
  <c r="AP39" i="1"/>
  <c r="AJ40" i="1"/>
  <c r="AK40" i="1"/>
  <c r="AL40" i="1"/>
  <c r="AP40" i="1"/>
  <c r="AJ41" i="1"/>
  <c r="AK41" i="1"/>
  <c r="AL41" i="1"/>
  <c r="AP41" i="1"/>
  <c r="AJ42" i="1"/>
  <c r="AK42" i="1"/>
  <c r="AL42" i="1"/>
  <c r="AP42" i="1"/>
  <c r="AJ43" i="1"/>
  <c r="AK43" i="1"/>
  <c r="AL43" i="1"/>
  <c r="AP43" i="1"/>
  <c r="AJ44" i="1"/>
  <c r="AK44" i="1"/>
  <c r="AL44" i="1"/>
  <c r="AP44" i="1"/>
  <c r="AJ45" i="1"/>
  <c r="AK45" i="1"/>
  <c r="AL45" i="1"/>
  <c r="AP45" i="1"/>
  <c r="AJ46" i="1"/>
  <c r="AK46" i="1"/>
  <c r="AP46" i="1" s="1"/>
  <c r="AL46" i="1"/>
  <c r="AJ47" i="1"/>
  <c r="AK47" i="1"/>
  <c r="AL47" i="1"/>
  <c r="AP47" i="1"/>
  <c r="AJ48" i="1"/>
  <c r="AK48" i="1"/>
  <c r="AL48" i="1"/>
  <c r="AP48" i="1"/>
  <c r="AJ49" i="1"/>
  <c r="AK49" i="1"/>
  <c r="AL49" i="1"/>
  <c r="AP49" i="1"/>
  <c r="AJ50" i="1"/>
  <c r="AK50" i="1"/>
  <c r="AP50" i="1" s="1"/>
  <c r="AL50" i="1"/>
  <c r="AJ51" i="1"/>
  <c r="AK51" i="1"/>
  <c r="AL51" i="1"/>
  <c r="AP51" i="1"/>
  <c r="AJ52" i="1"/>
  <c r="AK52" i="1"/>
  <c r="AL52" i="1"/>
  <c r="AP52" i="1"/>
  <c r="AJ53" i="1"/>
  <c r="AK53" i="1"/>
  <c r="AL53" i="1"/>
  <c r="AP53" i="1"/>
  <c r="AJ54" i="1"/>
  <c r="AK54" i="1"/>
  <c r="AL54" i="1"/>
  <c r="AP54" i="1"/>
  <c r="AJ55" i="1"/>
  <c r="AK55" i="1"/>
  <c r="AL55" i="1"/>
  <c r="AP55" i="1"/>
  <c r="AJ56" i="1"/>
  <c r="AK56" i="1"/>
  <c r="AL56" i="1"/>
  <c r="AP56" i="1"/>
  <c r="AJ57" i="1"/>
  <c r="AK57" i="1"/>
  <c r="AL57" i="1"/>
  <c r="AP57" i="1"/>
  <c r="AJ58" i="1"/>
  <c r="AK58" i="1"/>
  <c r="AL58" i="1"/>
  <c r="AP58" i="1"/>
  <c r="AJ59" i="1"/>
  <c r="AK59" i="1"/>
  <c r="AL59" i="1"/>
  <c r="AP59" i="1"/>
  <c r="AJ60" i="1"/>
  <c r="AK60" i="1"/>
  <c r="AL60" i="1"/>
  <c r="AP60" i="1"/>
  <c r="AJ61" i="1"/>
  <c r="AK61" i="1"/>
  <c r="AL61" i="1"/>
  <c r="AP61" i="1"/>
  <c r="AJ62" i="1"/>
  <c r="AK62" i="1"/>
  <c r="AP62" i="1" s="1"/>
  <c r="AL62" i="1"/>
  <c r="AJ63" i="1"/>
  <c r="AK63" i="1"/>
  <c r="AL63" i="1"/>
  <c r="AP63" i="1"/>
  <c r="AJ64" i="1"/>
  <c r="AK64" i="1"/>
  <c r="AL64" i="1"/>
  <c r="AP64" i="1"/>
  <c r="AJ65" i="1"/>
  <c r="AK65" i="1"/>
  <c r="AL65" i="1"/>
  <c r="AP65" i="1"/>
  <c r="AJ66" i="1"/>
  <c r="AK66" i="1"/>
  <c r="AP66" i="1" s="1"/>
  <c r="AL66" i="1"/>
  <c r="AJ67" i="1"/>
  <c r="AK67" i="1"/>
  <c r="AL67" i="1"/>
  <c r="AP67" i="1"/>
  <c r="AJ68" i="1"/>
  <c r="AK68" i="1"/>
  <c r="AL68" i="1"/>
  <c r="AP68" i="1"/>
  <c r="AJ69" i="1"/>
  <c r="AK69" i="1"/>
  <c r="AL69" i="1"/>
  <c r="AP69" i="1"/>
  <c r="AJ70" i="1"/>
  <c r="AK70" i="1"/>
  <c r="AL70" i="1"/>
  <c r="AP70" i="1"/>
  <c r="AJ71" i="1"/>
  <c r="AK71" i="1"/>
  <c r="AL71" i="1"/>
  <c r="AP71" i="1"/>
  <c r="AJ72" i="1"/>
  <c r="AK72" i="1"/>
  <c r="AL72" i="1"/>
  <c r="AP72" i="1"/>
  <c r="AJ73" i="1"/>
  <c r="AK73" i="1"/>
  <c r="AL73" i="1"/>
  <c r="AP73" i="1"/>
  <c r="AJ74" i="1"/>
  <c r="AK74" i="1"/>
  <c r="AP74" i="1" s="1"/>
  <c r="AL74" i="1"/>
  <c r="AJ75" i="1"/>
  <c r="AK75" i="1"/>
  <c r="AP75" i="1" s="1"/>
  <c r="AL75" i="1"/>
  <c r="AJ76" i="1"/>
  <c r="AK76" i="1"/>
  <c r="AL76" i="1"/>
  <c r="AP76" i="1"/>
  <c r="AJ77" i="1"/>
  <c r="AK77" i="1"/>
  <c r="AL77" i="1"/>
  <c r="AP77" i="1"/>
  <c r="AJ78" i="1"/>
  <c r="AK78" i="1"/>
  <c r="AP78" i="1" s="1"/>
  <c r="AL78" i="1"/>
  <c r="AJ79" i="1"/>
  <c r="AK79" i="1"/>
  <c r="AL79" i="1"/>
  <c r="AP79" i="1"/>
  <c r="AJ80" i="1"/>
  <c r="AK80" i="1"/>
  <c r="AP80" i="1" s="1"/>
  <c r="AL80" i="1"/>
  <c r="AJ81" i="1"/>
  <c r="AK81" i="1"/>
  <c r="AL81" i="1"/>
  <c r="AP81" i="1"/>
  <c r="AJ82" i="1"/>
  <c r="AK82" i="1"/>
  <c r="AP82" i="1" s="1"/>
  <c r="AL82" i="1"/>
  <c r="AJ83" i="1"/>
  <c r="AK83" i="1"/>
  <c r="AL83" i="1"/>
  <c r="AP83" i="1"/>
  <c r="AJ84" i="1"/>
  <c r="AK84" i="1"/>
  <c r="AL84" i="1"/>
  <c r="AP84" i="1"/>
  <c r="AJ85" i="1"/>
  <c r="AK85" i="1"/>
  <c r="AL85" i="1"/>
  <c r="AP85" i="1"/>
  <c r="AJ86" i="1"/>
  <c r="AK86" i="1"/>
  <c r="AP86" i="1" s="1"/>
  <c r="AL86" i="1"/>
  <c r="AJ87" i="1"/>
  <c r="AK87" i="1"/>
  <c r="AP87" i="1" s="1"/>
  <c r="AL87" i="1"/>
  <c r="AJ88" i="1"/>
  <c r="AK88" i="1"/>
  <c r="AL88" i="1"/>
  <c r="AP88" i="1"/>
  <c r="AJ89" i="1"/>
  <c r="AK89" i="1"/>
  <c r="AL89" i="1"/>
  <c r="AP89" i="1"/>
  <c r="AJ90" i="1"/>
  <c r="AK90" i="1"/>
  <c r="AL90" i="1"/>
  <c r="AP90" i="1"/>
  <c r="AJ91" i="1"/>
  <c r="AK91" i="1"/>
  <c r="AL91" i="1"/>
  <c r="AP91" i="1"/>
  <c r="AJ92" i="1"/>
  <c r="AK92" i="1"/>
  <c r="AL92" i="1"/>
  <c r="AP92" i="1"/>
  <c r="AJ93" i="1"/>
  <c r="AK93" i="1"/>
  <c r="AL93" i="1"/>
  <c r="AP93" i="1"/>
  <c r="AJ94" i="1"/>
  <c r="AK94" i="1"/>
  <c r="AL94" i="1"/>
  <c r="AP94" i="1"/>
  <c r="AJ95" i="1"/>
  <c r="AK95" i="1"/>
  <c r="AP95" i="1" s="1"/>
  <c r="AL95" i="1"/>
  <c r="AJ96" i="1"/>
  <c r="AK96" i="1"/>
  <c r="AL96" i="1"/>
  <c r="AP96" i="1"/>
  <c r="AJ97" i="1"/>
  <c r="AK97" i="1"/>
  <c r="AL97" i="1"/>
  <c r="AP97" i="1"/>
  <c r="AJ98" i="1"/>
  <c r="AK98" i="1"/>
  <c r="AL98" i="1"/>
  <c r="AP98" i="1"/>
  <c r="AJ99" i="1"/>
  <c r="AK99" i="1"/>
  <c r="AL99" i="1"/>
  <c r="AP99" i="1"/>
  <c r="AJ100" i="1"/>
  <c r="AK100" i="1"/>
  <c r="AL100" i="1"/>
  <c r="AP100" i="1"/>
  <c r="AJ101" i="1"/>
  <c r="AK101" i="1"/>
  <c r="AL101" i="1"/>
  <c r="AP101" i="1"/>
  <c r="AJ102" i="1"/>
  <c r="AK102" i="1"/>
  <c r="AL102" i="1"/>
  <c r="AP102" i="1"/>
  <c r="AJ103" i="1"/>
  <c r="AK103" i="1"/>
  <c r="AL103" i="1"/>
  <c r="AP103" i="1"/>
  <c r="AJ104" i="1"/>
  <c r="AK104" i="1"/>
  <c r="AL104" i="1"/>
  <c r="AP104" i="1"/>
  <c r="AJ105" i="1"/>
  <c r="AK105" i="1"/>
  <c r="AL105" i="1"/>
  <c r="AP105" i="1"/>
  <c r="AJ106" i="1"/>
  <c r="AK106" i="1"/>
  <c r="AL106" i="1"/>
  <c r="AP106" i="1"/>
  <c r="AJ107" i="1"/>
  <c r="AK107" i="1"/>
  <c r="AL107" i="1"/>
  <c r="AP107" i="1"/>
  <c r="AJ108" i="1"/>
  <c r="AK108" i="1"/>
  <c r="AL108" i="1"/>
  <c r="AP108" i="1"/>
  <c r="AJ109" i="1"/>
  <c r="AK109" i="1"/>
  <c r="AL109" i="1"/>
  <c r="AP109" i="1"/>
  <c r="AJ110" i="1"/>
  <c r="AK110" i="1"/>
  <c r="AL110" i="1"/>
  <c r="AP110" i="1"/>
  <c r="AJ111" i="1"/>
  <c r="AK111" i="1"/>
  <c r="AL111" i="1"/>
  <c r="AP111" i="1"/>
  <c r="AJ112" i="1"/>
  <c r="AK112" i="1"/>
  <c r="AL112" i="1"/>
  <c r="AP112" i="1"/>
  <c r="AJ113" i="1"/>
  <c r="AK113" i="1"/>
  <c r="AL113" i="1"/>
  <c r="AP113" i="1"/>
  <c r="AJ114" i="1"/>
  <c r="AK114" i="1"/>
  <c r="AL114" i="1"/>
  <c r="T114" i="1"/>
  <c r="AP114" i="1"/>
  <c r="AJ115" i="1"/>
  <c r="AK115" i="1"/>
  <c r="AP115" i="1" s="1"/>
  <c r="AL115" i="1"/>
  <c r="AJ116" i="1"/>
  <c r="AK116" i="1"/>
  <c r="AL116" i="1"/>
  <c r="AP116" i="1"/>
  <c r="AJ117" i="1"/>
  <c r="AK117" i="1"/>
  <c r="AL117" i="1"/>
  <c r="AP117" i="1"/>
  <c r="AJ118" i="1"/>
  <c r="AK118" i="1"/>
  <c r="AL118" i="1"/>
  <c r="AP118" i="1"/>
  <c r="AJ119" i="1"/>
  <c r="AK119" i="1"/>
  <c r="AL119" i="1"/>
  <c r="AP119" i="1"/>
  <c r="AJ120" i="1"/>
  <c r="AK120" i="1"/>
  <c r="AL120" i="1"/>
  <c r="AP120" i="1"/>
  <c r="AJ121" i="1"/>
  <c r="AK121" i="1"/>
  <c r="AP121" i="1" s="1"/>
  <c r="AL121" i="1"/>
  <c r="AJ122" i="1"/>
  <c r="AK122" i="1"/>
  <c r="AP122" i="1" s="1"/>
  <c r="AL122" i="1"/>
  <c r="AJ123" i="1"/>
  <c r="AK123" i="1"/>
  <c r="AL123" i="1"/>
  <c r="AP123" i="1"/>
  <c r="AJ124" i="1"/>
  <c r="AK124" i="1"/>
  <c r="AL124" i="1"/>
  <c r="AP124" i="1"/>
  <c r="AJ125" i="1"/>
  <c r="AK125" i="1"/>
  <c r="AL125" i="1"/>
  <c r="AP125" i="1"/>
  <c r="AJ126" i="1"/>
  <c r="AK126" i="1"/>
  <c r="AL126" i="1"/>
  <c r="AP126" i="1"/>
  <c r="AJ127" i="1"/>
  <c r="AK127" i="1"/>
  <c r="AP127" i="1" s="1"/>
  <c r="AL127" i="1"/>
  <c r="AJ128" i="1"/>
  <c r="AK128" i="1"/>
  <c r="AL128" i="1"/>
  <c r="AP128" i="1"/>
  <c r="AJ129" i="1"/>
  <c r="AK129" i="1"/>
  <c r="AL129" i="1"/>
  <c r="AP129" i="1"/>
  <c r="AJ130" i="1"/>
  <c r="AK130" i="1"/>
  <c r="AL130" i="1"/>
  <c r="AP130" i="1"/>
  <c r="AJ131" i="1"/>
  <c r="AK131" i="1"/>
  <c r="AP131" i="1" s="1"/>
  <c r="AL131" i="1"/>
  <c r="AJ132" i="1"/>
  <c r="AK132" i="1"/>
  <c r="AL132" i="1"/>
  <c r="AP132" i="1"/>
  <c r="AJ133" i="1"/>
  <c r="AK133" i="1"/>
  <c r="AL133" i="1"/>
  <c r="AP133" i="1"/>
  <c r="AJ134" i="1"/>
  <c r="AK134" i="1"/>
  <c r="AL134" i="1"/>
  <c r="AP134" i="1"/>
  <c r="AJ135" i="1"/>
  <c r="AK135" i="1"/>
  <c r="AP135" i="1" s="1"/>
  <c r="AL135" i="1"/>
  <c r="AJ136" i="1"/>
  <c r="AK136" i="1"/>
  <c r="AL136" i="1"/>
  <c r="AP136" i="1"/>
  <c r="AJ137" i="1"/>
  <c r="AK137" i="1"/>
  <c r="AL137" i="1"/>
  <c r="AP137" i="1"/>
  <c r="AJ138" i="1"/>
  <c r="AK138" i="1"/>
  <c r="AP138" i="1" s="1"/>
  <c r="AL138" i="1"/>
  <c r="AJ139" i="1"/>
  <c r="AK139" i="1"/>
  <c r="AL139" i="1"/>
  <c r="AP139" i="1"/>
  <c r="AJ140" i="1"/>
  <c r="AK140" i="1"/>
  <c r="AL140" i="1"/>
  <c r="T140" i="1"/>
  <c r="AP140" i="1"/>
  <c r="AJ141" i="1"/>
  <c r="AK141" i="1"/>
  <c r="AL141" i="1"/>
  <c r="AP141" i="1"/>
  <c r="AJ142" i="1"/>
  <c r="AK142" i="1"/>
  <c r="AL142" i="1"/>
  <c r="AP142" i="1"/>
  <c r="AJ143" i="1"/>
  <c r="AK143" i="1"/>
  <c r="AP143" i="1" s="1"/>
  <c r="AL143" i="1"/>
  <c r="AJ144" i="1"/>
  <c r="AK144" i="1"/>
  <c r="AL144" i="1"/>
  <c r="AP144" i="1"/>
  <c r="AJ145" i="1"/>
  <c r="AK145" i="1"/>
  <c r="AL145" i="1"/>
  <c r="T145" i="1"/>
  <c r="AP145" i="1"/>
  <c r="AJ146" i="1"/>
  <c r="AK146" i="1"/>
  <c r="AL146" i="1"/>
  <c r="AP146" i="1"/>
  <c r="AJ147" i="1"/>
  <c r="AK147" i="1"/>
  <c r="AP147" i="1" s="1"/>
  <c r="AL147" i="1"/>
  <c r="AJ148" i="1"/>
  <c r="AK148" i="1"/>
  <c r="AL148" i="1"/>
  <c r="AP148" i="1"/>
  <c r="AJ149" i="1"/>
  <c r="AK149" i="1"/>
  <c r="AL149" i="1"/>
  <c r="AP149" i="1"/>
  <c r="AJ150" i="1"/>
  <c r="AK150" i="1"/>
  <c r="AL150" i="1"/>
  <c r="AP150" i="1"/>
  <c r="AJ151" i="1"/>
  <c r="AK151" i="1"/>
  <c r="AP151" i="1" s="1"/>
  <c r="AL151" i="1"/>
  <c r="AJ152" i="1"/>
  <c r="AK152" i="1"/>
  <c r="AL152" i="1"/>
  <c r="AP152" i="1"/>
  <c r="AJ153" i="1"/>
  <c r="AK153" i="1"/>
  <c r="AP153" i="1" s="1"/>
  <c r="AL153" i="1"/>
  <c r="AJ154" i="1"/>
  <c r="AK154" i="1"/>
  <c r="AL154" i="1"/>
  <c r="AP154" i="1"/>
  <c r="AJ155" i="1"/>
  <c r="AK155" i="1"/>
  <c r="AP155" i="1" s="1"/>
  <c r="AL155" i="1"/>
  <c r="AJ156" i="1"/>
  <c r="AK156" i="1"/>
  <c r="AL156" i="1"/>
  <c r="AP156" i="1"/>
  <c r="AJ157" i="1"/>
  <c r="AK157" i="1"/>
  <c r="AL157" i="1"/>
  <c r="AP157" i="1"/>
  <c r="AJ158" i="1"/>
  <c r="AK158" i="1"/>
  <c r="AP158" i="1" s="1"/>
  <c r="AL158" i="1"/>
  <c r="AJ159" i="1"/>
  <c r="AK159" i="1"/>
  <c r="AP159" i="1" s="1"/>
  <c r="AL159" i="1"/>
  <c r="AJ160" i="1"/>
  <c r="AK160" i="1"/>
  <c r="AL160" i="1"/>
  <c r="AP160" i="1"/>
  <c r="AJ161" i="1"/>
  <c r="AK161" i="1"/>
  <c r="AP161" i="1" s="1"/>
  <c r="AL161" i="1"/>
  <c r="AJ162" i="1"/>
  <c r="AK162" i="1"/>
  <c r="AL162" i="1"/>
  <c r="AP162" i="1"/>
  <c r="AJ163" i="1"/>
  <c r="AK163" i="1"/>
  <c r="AP163" i="1" s="1"/>
  <c r="AL163" i="1"/>
  <c r="AJ164" i="1"/>
  <c r="AK164" i="1"/>
  <c r="AL164" i="1"/>
  <c r="AP164" i="1"/>
  <c r="AJ165" i="1"/>
  <c r="AK165" i="1"/>
  <c r="AL165" i="1"/>
  <c r="AP165" i="1"/>
  <c r="AJ166" i="1"/>
  <c r="AK166" i="1"/>
  <c r="AP166" i="1" s="1"/>
  <c r="AL166" i="1"/>
  <c r="AJ167" i="1"/>
  <c r="AK167" i="1"/>
  <c r="AP167" i="1" s="1"/>
  <c r="AL167" i="1"/>
  <c r="AJ168" i="1"/>
  <c r="AK168" i="1"/>
  <c r="AL168" i="1"/>
  <c r="AP168" i="1"/>
  <c r="AJ169" i="1"/>
  <c r="AK169" i="1"/>
  <c r="AP169" i="1" s="1"/>
  <c r="AL169" i="1"/>
  <c r="AJ170" i="1"/>
  <c r="AK170" i="1"/>
  <c r="AL170" i="1"/>
  <c r="AP170" i="1"/>
  <c r="AJ171" i="1"/>
  <c r="AK171" i="1"/>
  <c r="AP171" i="1" s="1"/>
  <c r="AL171" i="1"/>
  <c r="AJ172" i="1"/>
  <c r="AK172" i="1"/>
  <c r="AL172" i="1"/>
  <c r="AP172" i="1"/>
  <c r="AJ173" i="1"/>
  <c r="AK173" i="1"/>
  <c r="AL173" i="1"/>
  <c r="AP173" i="1"/>
  <c r="AJ174" i="1"/>
  <c r="AK174" i="1"/>
  <c r="AP174" i="1" s="1"/>
  <c r="AL174" i="1"/>
  <c r="T174" i="1"/>
  <c r="AJ175" i="1"/>
  <c r="AK175" i="1"/>
  <c r="AP175" i="1" s="1"/>
  <c r="AL175" i="1"/>
  <c r="AJ176" i="1"/>
  <c r="AK176" i="1"/>
  <c r="AL176" i="1"/>
  <c r="AP176" i="1"/>
  <c r="AJ177" i="1"/>
  <c r="AK177" i="1"/>
  <c r="AP177" i="1" s="1"/>
  <c r="AL177" i="1"/>
  <c r="AJ178" i="1"/>
  <c r="AK178" i="1"/>
  <c r="AL178" i="1"/>
  <c r="AP178" i="1"/>
  <c r="AJ179" i="1"/>
  <c r="AK179" i="1"/>
  <c r="AP179" i="1" s="1"/>
  <c r="AL179" i="1"/>
  <c r="AJ180" i="1"/>
  <c r="AK180" i="1"/>
  <c r="AL180" i="1"/>
  <c r="AP180" i="1"/>
  <c r="AJ181" i="1"/>
  <c r="AK181" i="1"/>
  <c r="AL181" i="1"/>
  <c r="AP181" i="1"/>
  <c r="AJ182" i="1"/>
  <c r="AK182" i="1"/>
  <c r="AP182" i="1" s="1"/>
  <c r="AL182" i="1"/>
  <c r="AJ183" i="1"/>
  <c r="AK183" i="1"/>
  <c r="AL183" i="1"/>
  <c r="AP183" i="1"/>
  <c r="AJ184" i="1"/>
  <c r="AK184" i="1"/>
  <c r="AP184" i="1" s="1"/>
  <c r="AL184" i="1"/>
  <c r="AJ185" i="1"/>
  <c r="AK185" i="1"/>
  <c r="AP185" i="1" s="1"/>
  <c r="AL185" i="1"/>
  <c r="AJ186" i="1"/>
  <c r="AK186" i="1"/>
  <c r="AL186" i="1"/>
  <c r="T186" i="1"/>
  <c r="AP186" i="1"/>
  <c r="AJ187" i="1"/>
  <c r="AK187" i="1"/>
  <c r="AP187" i="1" s="1"/>
  <c r="AL187" i="1"/>
  <c r="AJ188" i="1"/>
  <c r="AK188" i="1"/>
  <c r="AL188" i="1"/>
  <c r="AP188" i="1"/>
  <c r="AJ189" i="1"/>
  <c r="AK189" i="1"/>
  <c r="AL189" i="1"/>
  <c r="AP189" i="1"/>
  <c r="AJ190" i="1"/>
  <c r="AK190" i="1"/>
  <c r="AP190" i="1" s="1"/>
  <c r="AL190" i="1"/>
  <c r="AJ191" i="1"/>
  <c r="AK191" i="1"/>
  <c r="AL191" i="1"/>
  <c r="AP191" i="1"/>
  <c r="AJ192" i="1"/>
  <c r="AK192" i="1"/>
  <c r="AP192" i="1" s="1"/>
  <c r="AL192" i="1"/>
  <c r="AJ193" i="1"/>
  <c r="AK193" i="1"/>
  <c r="AP193" i="1" s="1"/>
  <c r="AL193" i="1"/>
  <c r="AJ194" i="1"/>
  <c r="AK194" i="1"/>
  <c r="AL194" i="1"/>
  <c r="T194" i="1"/>
  <c r="AP194" i="1"/>
  <c r="AJ195" i="1"/>
  <c r="AK195" i="1"/>
  <c r="AP195" i="1" s="1"/>
  <c r="AL195" i="1"/>
  <c r="T195" i="1"/>
  <c r="AJ196" i="1"/>
  <c r="AK196" i="1"/>
  <c r="AP196" i="1" s="1"/>
  <c r="AL196" i="1"/>
  <c r="T196" i="1"/>
  <c r="AJ197" i="1"/>
  <c r="AK197" i="1"/>
  <c r="AL197" i="1"/>
  <c r="AP197" i="1"/>
  <c r="AJ198" i="1"/>
  <c r="AK198" i="1"/>
  <c r="AP198" i="1" s="1"/>
  <c r="AL198" i="1"/>
  <c r="AJ199" i="1"/>
  <c r="AK199" i="1"/>
  <c r="AL199" i="1"/>
  <c r="AP199" i="1"/>
  <c r="AJ200" i="1"/>
  <c r="AK200" i="1"/>
  <c r="AP200" i="1" s="1"/>
  <c r="AL200" i="1"/>
  <c r="AJ201" i="1"/>
  <c r="AK201" i="1"/>
  <c r="AP201" i="1" s="1"/>
  <c r="AL201" i="1"/>
  <c r="AJ202" i="1"/>
  <c r="AK202" i="1"/>
  <c r="AL202" i="1"/>
  <c r="T202" i="1"/>
  <c r="AP202" i="1"/>
  <c r="AJ203" i="1"/>
  <c r="AK203" i="1"/>
  <c r="AP203" i="1" s="1"/>
  <c r="AL203" i="1"/>
  <c r="AJ204" i="1"/>
  <c r="AK204" i="1"/>
  <c r="AL204" i="1"/>
  <c r="AP204" i="1"/>
  <c r="AJ205" i="1"/>
  <c r="AK205" i="1"/>
  <c r="AL205" i="1"/>
  <c r="AP205" i="1"/>
  <c r="AJ206" i="1"/>
  <c r="AK206" i="1"/>
  <c r="AP206" i="1" s="1"/>
  <c r="AL206" i="1"/>
  <c r="AJ207" i="1"/>
  <c r="AK207" i="1"/>
  <c r="AL207" i="1"/>
  <c r="AP207" i="1"/>
  <c r="AJ208" i="1"/>
  <c r="AK208" i="1"/>
  <c r="AP208" i="1" s="1"/>
  <c r="AL208" i="1"/>
  <c r="AJ209" i="1"/>
  <c r="AK209" i="1"/>
  <c r="AP209" i="1" s="1"/>
  <c r="AL209" i="1"/>
  <c r="AJ210" i="1"/>
  <c r="AK210" i="1"/>
  <c r="AL210" i="1"/>
  <c r="T210" i="1"/>
  <c r="AP210" i="1"/>
  <c r="AJ211" i="1"/>
  <c r="AK211" i="1"/>
  <c r="AP211" i="1" s="1"/>
  <c r="AL211" i="1"/>
  <c r="AJ212" i="1"/>
  <c r="AK212" i="1"/>
  <c r="AL212" i="1"/>
  <c r="AP212" i="1"/>
  <c r="AJ213" i="1"/>
  <c r="AK213" i="1"/>
  <c r="AL213" i="1"/>
  <c r="AP213" i="1"/>
  <c r="AJ214" i="1"/>
  <c r="AK214" i="1"/>
  <c r="AP214" i="1" s="1"/>
  <c r="AL214" i="1"/>
  <c r="AJ215" i="1"/>
  <c r="AK215" i="1"/>
  <c r="AL215" i="1"/>
  <c r="AP215" i="1"/>
  <c r="AJ216" i="1"/>
  <c r="AK216" i="1"/>
  <c r="AP216" i="1" s="1"/>
  <c r="AL216" i="1"/>
  <c r="AJ217" i="1"/>
  <c r="AK217" i="1"/>
  <c r="AP217" i="1" s="1"/>
  <c r="AL217" i="1"/>
  <c r="AJ218" i="1"/>
  <c r="AK218" i="1"/>
  <c r="AL218" i="1"/>
  <c r="T218" i="1"/>
  <c r="AP218" i="1"/>
  <c r="AJ219" i="1"/>
  <c r="AK219" i="1"/>
  <c r="AP219" i="1" s="1"/>
  <c r="AL219" i="1"/>
  <c r="AJ220" i="1"/>
  <c r="AK220" i="1"/>
  <c r="AL220" i="1"/>
  <c r="AP220" i="1"/>
  <c r="AJ221" i="1"/>
  <c r="AK221" i="1"/>
  <c r="AP221" i="1" s="1"/>
  <c r="AL221" i="1"/>
  <c r="T221" i="1"/>
  <c r="AJ222" i="1"/>
  <c r="AK222" i="1"/>
  <c r="AL222" i="1"/>
  <c r="AP222" i="1"/>
  <c r="AJ223" i="1"/>
  <c r="AK223" i="1"/>
  <c r="AL223" i="1"/>
  <c r="AP223" i="1"/>
  <c r="AJ224" i="1"/>
  <c r="AK224" i="1"/>
  <c r="AP224" i="1" s="1"/>
  <c r="AL224" i="1"/>
  <c r="AJ225" i="1"/>
  <c r="AK225" i="1"/>
  <c r="AL225" i="1"/>
  <c r="AP225" i="1"/>
  <c r="AJ226" i="1"/>
  <c r="AK226" i="1"/>
  <c r="AP226" i="1" s="1"/>
  <c r="AL226" i="1"/>
  <c r="AJ227" i="1"/>
  <c r="AK227" i="1"/>
  <c r="AL227" i="1"/>
  <c r="AP227" i="1"/>
  <c r="AJ228" i="1"/>
  <c r="AK228" i="1"/>
  <c r="AP228" i="1" s="1"/>
  <c r="AL228" i="1"/>
  <c r="AJ229" i="1"/>
  <c r="AK229" i="1"/>
  <c r="AL229" i="1"/>
  <c r="AP229" i="1"/>
  <c r="AJ230" i="1"/>
  <c r="AK230" i="1"/>
  <c r="AP230" i="1" s="1"/>
  <c r="AL230" i="1"/>
  <c r="AJ231" i="1"/>
  <c r="AK231" i="1"/>
  <c r="AL231" i="1"/>
  <c r="AP231" i="1"/>
  <c r="AJ232" i="1"/>
  <c r="AK232" i="1"/>
  <c r="AP232" i="1" s="1"/>
  <c r="AL232" i="1"/>
  <c r="AJ233" i="1"/>
  <c r="AK233" i="1"/>
  <c r="AL233" i="1"/>
  <c r="AP233" i="1"/>
  <c r="AJ234" i="1"/>
  <c r="AK234" i="1"/>
  <c r="AP234" i="1" s="1"/>
  <c r="AL234" i="1"/>
  <c r="AJ235" i="1"/>
  <c r="AK235" i="1"/>
  <c r="AL235" i="1"/>
  <c r="AP235" i="1"/>
  <c r="AJ236" i="1"/>
  <c r="AK236" i="1"/>
  <c r="AP236" i="1" s="1"/>
  <c r="AL236" i="1"/>
  <c r="AJ237" i="1"/>
  <c r="AK237" i="1"/>
  <c r="AL237" i="1"/>
  <c r="AP237" i="1"/>
  <c r="AJ238" i="1"/>
  <c r="AK238" i="1"/>
  <c r="AP238" i="1" s="1"/>
  <c r="AL238" i="1"/>
  <c r="X23" i="1"/>
  <c r="Y23" i="1"/>
  <c r="Z23" i="1"/>
  <c r="AA23" i="1"/>
  <c r="AB23" i="1"/>
  <c r="AC23" i="1"/>
  <c r="AD23" i="1"/>
  <c r="AE23" i="1"/>
  <c r="AF23" i="1"/>
  <c r="AG23" i="1"/>
  <c r="X24" i="1"/>
  <c r="Y24" i="1"/>
  <c r="Z24" i="1"/>
  <c r="AA24" i="1"/>
  <c r="AB24" i="1"/>
  <c r="AC24" i="1"/>
  <c r="AD24" i="1"/>
  <c r="AE24" i="1"/>
  <c r="AF24" i="1"/>
  <c r="AG24" i="1"/>
  <c r="X25" i="1"/>
  <c r="Y25" i="1"/>
  <c r="Z25" i="1"/>
  <c r="AA25" i="1"/>
  <c r="AB25" i="1"/>
  <c r="AC25" i="1"/>
  <c r="AD25" i="1"/>
  <c r="AE25" i="1"/>
  <c r="AF25" i="1"/>
  <c r="AG25" i="1"/>
  <c r="X26" i="1"/>
  <c r="Y26" i="1"/>
  <c r="Z26" i="1"/>
  <c r="AA26" i="1"/>
  <c r="AB26" i="1"/>
  <c r="AC26" i="1"/>
  <c r="AD26" i="1"/>
  <c r="AE26" i="1"/>
  <c r="AF26" i="1"/>
  <c r="AG26" i="1"/>
  <c r="X27" i="1"/>
  <c r="Y27" i="1"/>
  <c r="Z27" i="1"/>
  <c r="AA27" i="1"/>
  <c r="AB27" i="1"/>
  <c r="AC27" i="1"/>
  <c r="AD27" i="1"/>
  <c r="AE27" i="1"/>
  <c r="AF27" i="1"/>
  <c r="AG27" i="1"/>
  <c r="X28" i="1"/>
  <c r="Y28" i="1"/>
  <c r="Z28" i="1"/>
  <c r="AA28" i="1"/>
  <c r="AB28" i="1"/>
  <c r="AC28" i="1"/>
  <c r="AD28" i="1"/>
  <c r="AE28" i="1"/>
  <c r="AF28" i="1"/>
  <c r="AG28" i="1"/>
  <c r="X29" i="1"/>
  <c r="Y29" i="1"/>
  <c r="Z29" i="1"/>
  <c r="AA29" i="1"/>
  <c r="AB29" i="1"/>
  <c r="AC29" i="1"/>
  <c r="AD29" i="1"/>
  <c r="AE29" i="1"/>
  <c r="AF29" i="1"/>
  <c r="AG29" i="1"/>
  <c r="X30" i="1"/>
  <c r="Y30" i="1"/>
  <c r="Z30" i="1"/>
  <c r="AA30" i="1"/>
  <c r="AB30" i="1"/>
  <c r="AC30" i="1"/>
  <c r="AD30" i="1"/>
  <c r="AE30" i="1"/>
  <c r="AF30" i="1"/>
  <c r="AG30" i="1"/>
  <c r="X31" i="1"/>
  <c r="Y31" i="1"/>
  <c r="Z31" i="1"/>
  <c r="AA31" i="1"/>
  <c r="AB31" i="1"/>
  <c r="AC31" i="1"/>
  <c r="AD31" i="1"/>
  <c r="AE31" i="1"/>
  <c r="AF31" i="1"/>
  <c r="AG31" i="1"/>
  <c r="X32" i="1"/>
  <c r="Y32" i="1"/>
  <c r="Z32" i="1"/>
  <c r="AA32" i="1"/>
  <c r="AB32" i="1"/>
  <c r="AC32" i="1"/>
  <c r="AD32" i="1"/>
  <c r="AE32" i="1"/>
  <c r="AF32" i="1"/>
  <c r="AG32" i="1"/>
  <c r="X33" i="1"/>
  <c r="Y33" i="1"/>
  <c r="Z33" i="1"/>
  <c r="AA33" i="1"/>
  <c r="AB33" i="1"/>
  <c r="AC33" i="1"/>
  <c r="AD33" i="1"/>
  <c r="AE33" i="1"/>
  <c r="AF33" i="1"/>
  <c r="AG33" i="1"/>
  <c r="X34" i="1"/>
  <c r="Y34" i="1"/>
  <c r="Z34" i="1"/>
  <c r="AA34" i="1"/>
  <c r="AB34" i="1"/>
  <c r="AC34" i="1"/>
  <c r="AD34" i="1"/>
  <c r="AE34" i="1"/>
  <c r="AF34" i="1"/>
  <c r="AG34" i="1"/>
  <c r="X35" i="1"/>
  <c r="Y35" i="1"/>
  <c r="Z35" i="1"/>
  <c r="AA35" i="1"/>
  <c r="AB35" i="1"/>
  <c r="AC35" i="1"/>
  <c r="AD35" i="1"/>
  <c r="AE35" i="1"/>
  <c r="AF35" i="1"/>
  <c r="AG35" i="1"/>
  <c r="X36" i="1"/>
  <c r="Y36" i="1"/>
  <c r="Z36" i="1"/>
  <c r="AA36" i="1"/>
  <c r="AB36" i="1"/>
  <c r="AC36" i="1"/>
  <c r="AD36" i="1"/>
  <c r="AE36" i="1"/>
  <c r="AF36" i="1"/>
  <c r="AG36" i="1"/>
  <c r="X37" i="1"/>
  <c r="Y37" i="1"/>
  <c r="Z37" i="1"/>
  <c r="AA37" i="1"/>
  <c r="AB37" i="1"/>
  <c r="AC37" i="1"/>
  <c r="AD37" i="1"/>
  <c r="AE37" i="1"/>
  <c r="AF37" i="1"/>
  <c r="AG37" i="1"/>
  <c r="X38" i="1"/>
  <c r="Y38" i="1"/>
  <c r="Z38" i="1"/>
  <c r="AA38" i="1"/>
  <c r="AB38" i="1"/>
  <c r="AC38" i="1"/>
  <c r="AD38" i="1"/>
  <c r="AE38" i="1"/>
  <c r="AF38" i="1"/>
  <c r="AG38" i="1"/>
  <c r="X39" i="1"/>
  <c r="Y39" i="1"/>
  <c r="Z39" i="1"/>
  <c r="AA39" i="1"/>
  <c r="AB39" i="1"/>
  <c r="AC39" i="1"/>
  <c r="AD39" i="1"/>
  <c r="AE39" i="1"/>
  <c r="AF39" i="1"/>
  <c r="AG39" i="1"/>
  <c r="X40" i="1"/>
  <c r="Y40" i="1"/>
  <c r="Z40" i="1"/>
  <c r="AA40" i="1"/>
  <c r="AB40" i="1"/>
  <c r="AC40" i="1"/>
  <c r="AD40" i="1"/>
  <c r="AE40" i="1"/>
  <c r="AF40" i="1"/>
  <c r="AG40" i="1"/>
  <c r="X41" i="1"/>
  <c r="Y41" i="1"/>
  <c r="Z41" i="1"/>
  <c r="AA41" i="1"/>
  <c r="AB41" i="1"/>
  <c r="AC41" i="1"/>
  <c r="AD41" i="1"/>
  <c r="AE41" i="1"/>
  <c r="AF41" i="1"/>
  <c r="AG41" i="1"/>
  <c r="X42" i="1"/>
  <c r="Y42" i="1"/>
  <c r="Z42" i="1"/>
  <c r="AA42" i="1"/>
  <c r="AB42" i="1"/>
  <c r="AC42" i="1"/>
  <c r="AD42" i="1"/>
  <c r="AE42" i="1"/>
  <c r="AF42" i="1"/>
  <c r="AG42" i="1"/>
  <c r="X43" i="1"/>
  <c r="Y43" i="1"/>
  <c r="Z43" i="1"/>
  <c r="AA43" i="1"/>
  <c r="AB43" i="1"/>
  <c r="AC43" i="1"/>
  <c r="AD43" i="1"/>
  <c r="AE43" i="1"/>
  <c r="AF43" i="1"/>
  <c r="AG43" i="1"/>
  <c r="X44" i="1"/>
  <c r="Y44" i="1"/>
  <c r="Z44" i="1"/>
  <c r="AA44" i="1"/>
  <c r="AB44" i="1"/>
  <c r="AC44" i="1"/>
  <c r="AD44" i="1"/>
  <c r="AE44" i="1"/>
  <c r="AF44" i="1"/>
  <c r="AG44" i="1"/>
  <c r="X45" i="1"/>
  <c r="Y45" i="1"/>
  <c r="Z45" i="1"/>
  <c r="AA45" i="1"/>
  <c r="AB45" i="1"/>
  <c r="AC45" i="1"/>
  <c r="AD45" i="1"/>
  <c r="AE45" i="1"/>
  <c r="AF45" i="1"/>
  <c r="AG45" i="1"/>
  <c r="X46" i="1"/>
  <c r="Y46" i="1"/>
  <c r="Z46" i="1"/>
  <c r="AA46" i="1"/>
  <c r="AB46" i="1"/>
  <c r="AC46" i="1"/>
  <c r="AD46" i="1"/>
  <c r="AE46" i="1"/>
  <c r="AF46" i="1"/>
  <c r="AG46" i="1"/>
  <c r="X47" i="1"/>
  <c r="Y47" i="1"/>
  <c r="Z47" i="1"/>
  <c r="AA47" i="1"/>
  <c r="AB47" i="1"/>
  <c r="AC47" i="1"/>
  <c r="AD47" i="1"/>
  <c r="AE47" i="1"/>
  <c r="AF47" i="1"/>
  <c r="AG47" i="1"/>
  <c r="X48" i="1"/>
  <c r="Y48" i="1"/>
  <c r="Z48" i="1"/>
  <c r="AA48" i="1"/>
  <c r="AB48" i="1"/>
  <c r="AC48" i="1"/>
  <c r="AD48" i="1"/>
  <c r="AE48" i="1"/>
  <c r="AF48" i="1"/>
  <c r="AG48" i="1"/>
  <c r="X49" i="1"/>
  <c r="Y49" i="1"/>
  <c r="Z49" i="1"/>
  <c r="AA49" i="1"/>
  <c r="AB49" i="1"/>
  <c r="AC49" i="1"/>
  <c r="AD49" i="1"/>
  <c r="AE49" i="1"/>
  <c r="AF49" i="1"/>
  <c r="AG49" i="1"/>
  <c r="X50" i="1"/>
  <c r="Y50" i="1"/>
  <c r="Z50" i="1"/>
  <c r="AA50" i="1"/>
  <c r="AB50" i="1"/>
  <c r="AC50" i="1"/>
  <c r="AD50" i="1"/>
  <c r="AE50" i="1"/>
  <c r="AF50" i="1"/>
  <c r="AG50" i="1"/>
  <c r="X51" i="1"/>
  <c r="Y51" i="1"/>
  <c r="Z51" i="1"/>
  <c r="AA51" i="1"/>
  <c r="AB51" i="1"/>
  <c r="AC51" i="1"/>
  <c r="AD51" i="1"/>
  <c r="AE51" i="1"/>
  <c r="AF51" i="1"/>
  <c r="AG51" i="1"/>
  <c r="X52" i="1"/>
  <c r="Y52" i="1"/>
  <c r="Z52" i="1"/>
  <c r="AA52" i="1"/>
  <c r="AB52" i="1"/>
  <c r="AC52" i="1"/>
  <c r="AD52" i="1"/>
  <c r="AE52" i="1"/>
  <c r="AF52" i="1"/>
  <c r="AG52" i="1"/>
  <c r="X53" i="1"/>
  <c r="Y53" i="1"/>
  <c r="Z53" i="1"/>
  <c r="AA53" i="1"/>
  <c r="AB53" i="1"/>
  <c r="AC53" i="1"/>
  <c r="AD53" i="1"/>
  <c r="AE53" i="1"/>
  <c r="AF53" i="1"/>
  <c r="AG53" i="1"/>
  <c r="X54" i="1"/>
  <c r="Y54" i="1"/>
  <c r="Z54" i="1"/>
  <c r="AA54" i="1"/>
  <c r="AB54" i="1"/>
  <c r="AC54" i="1"/>
  <c r="AD54" i="1"/>
  <c r="AE54" i="1"/>
  <c r="AF54" i="1"/>
  <c r="AG54" i="1"/>
  <c r="X55" i="1"/>
  <c r="Y55" i="1"/>
  <c r="Z55" i="1"/>
  <c r="AA55" i="1"/>
  <c r="AB55" i="1"/>
  <c r="AC55" i="1"/>
  <c r="AD55" i="1"/>
  <c r="AE55" i="1"/>
  <c r="AF55" i="1"/>
  <c r="AG55" i="1"/>
  <c r="X56" i="1"/>
  <c r="Y56" i="1"/>
  <c r="Z56" i="1"/>
  <c r="AA56" i="1"/>
  <c r="AB56" i="1"/>
  <c r="AC56" i="1"/>
  <c r="AD56" i="1"/>
  <c r="AE56" i="1"/>
  <c r="AF56" i="1"/>
  <c r="AG56" i="1"/>
  <c r="X57" i="1"/>
  <c r="Y57" i="1"/>
  <c r="Z57" i="1"/>
  <c r="AA57" i="1"/>
  <c r="AB57" i="1"/>
  <c r="AC57" i="1"/>
  <c r="AD57" i="1"/>
  <c r="AE57" i="1"/>
  <c r="AF57" i="1"/>
  <c r="AG57" i="1"/>
  <c r="X58" i="1"/>
  <c r="Y58" i="1"/>
  <c r="Z58" i="1"/>
  <c r="AA58" i="1"/>
  <c r="AB58" i="1"/>
  <c r="AC58" i="1"/>
  <c r="AD58" i="1"/>
  <c r="AE58" i="1"/>
  <c r="AF58" i="1"/>
  <c r="AG58" i="1"/>
  <c r="X59" i="1"/>
  <c r="Y59" i="1"/>
  <c r="Z59" i="1"/>
  <c r="AA59" i="1"/>
  <c r="AB59" i="1"/>
  <c r="AC59" i="1"/>
  <c r="AD59" i="1"/>
  <c r="AE59" i="1"/>
  <c r="AF59" i="1"/>
  <c r="AG59" i="1"/>
  <c r="X60" i="1"/>
  <c r="Y60" i="1"/>
  <c r="Z60" i="1"/>
  <c r="AA60" i="1"/>
  <c r="AB60" i="1"/>
  <c r="AC60" i="1"/>
  <c r="AD60" i="1"/>
  <c r="AE60" i="1"/>
  <c r="AF60" i="1"/>
  <c r="AG60" i="1"/>
  <c r="X61" i="1"/>
  <c r="Y61" i="1"/>
  <c r="Z61" i="1"/>
  <c r="AA61" i="1"/>
  <c r="AB61" i="1"/>
  <c r="AC61" i="1"/>
  <c r="AD61" i="1"/>
  <c r="AE61" i="1"/>
  <c r="AF61" i="1"/>
  <c r="AG61" i="1"/>
  <c r="X62" i="1"/>
  <c r="Y62" i="1"/>
  <c r="Z62" i="1"/>
  <c r="AA62" i="1"/>
  <c r="AB62" i="1"/>
  <c r="AC62" i="1"/>
  <c r="AD62" i="1"/>
  <c r="AE62" i="1"/>
  <c r="AF62" i="1"/>
  <c r="AG62" i="1"/>
  <c r="X63" i="1"/>
  <c r="Y63" i="1"/>
  <c r="Z63" i="1"/>
  <c r="AA63" i="1"/>
  <c r="AB63" i="1"/>
  <c r="AC63" i="1"/>
  <c r="AD63" i="1"/>
  <c r="AE63" i="1"/>
  <c r="AF63" i="1"/>
  <c r="AG63" i="1"/>
  <c r="X64" i="1"/>
  <c r="Y64" i="1"/>
  <c r="Z64" i="1"/>
  <c r="AA64" i="1"/>
  <c r="AB64" i="1"/>
  <c r="AC64" i="1"/>
  <c r="AD64" i="1"/>
  <c r="AE64" i="1"/>
  <c r="AF64" i="1"/>
  <c r="AG64" i="1"/>
  <c r="X65" i="1"/>
  <c r="Y65" i="1"/>
  <c r="Z65" i="1"/>
  <c r="AA65" i="1"/>
  <c r="AB65" i="1"/>
  <c r="AC65" i="1"/>
  <c r="AD65" i="1"/>
  <c r="AE65" i="1"/>
  <c r="AF65" i="1"/>
  <c r="AG65" i="1"/>
  <c r="X66" i="1"/>
  <c r="Y66" i="1"/>
  <c r="Z66" i="1"/>
  <c r="AA66" i="1"/>
  <c r="AB66" i="1"/>
  <c r="AC66" i="1"/>
  <c r="AD66" i="1"/>
  <c r="AE66" i="1"/>
  <c r="AF66" i="1"/>
  <c r="AG66" i="1"/>
  <c r="X67" i="1"/>
  <c r="Y67" i="1"/>
  <c r="Z67" i="1"/>
  <c r="AA67" i="1"/>
  <c r="AB67" i="1"/>
  <c r="AC67" i="1"/>
  <c r="AD67" i="1"/>
  <c r="AE67" i="1"/>
  <c r="AF67" i="1"/>
  <c r="AG67" i="1"/>
  <c r="X68" i="1"/>
  <c r="Y68" i="1"/>
  <c r="Z68" i="1"/>
  <c r="AA68" i="1"/>
  <c r="AB68" i="1"/>
  <c r="AC68" i="1"/>
  <c r="AD68" i="1"/>
  <c r="AE68" i="1"/>
  <c r="AF68" i="1"/>
  <c r="AG68" i="1"/>
  <c r="X69" i="1"/>
  <c r="Y69" i="1"/>
  <c r="Z69" i="1"/>
  <c r="AA69" i="1"/>
  <c r="AB69" i="1"/>
  <c r="AC69" i="1"/>
  <c r="AD69" i="1"/>
  <c r="AE69" i="1"/>
  <c r="AF69" i="1"/>
  <c r="AG69" i="1"/>
  <c r="X70" i="1"/>
  <c r="Y70" i="1"/>
  <c r="Z70" i="1"/>
  <c r="AA70" i="1"/>
  <c r="AB70" i="1"/>
  <c r="AC70" i="1"/>
  <c r="AD70" i="1"/>
  <c r="AE70" i="1"/>
  <c r="AF70" i="1"/>
  <c r="AG70" i="1"/>
  <c r="X71" i="1"/>
  <c r="Y71" i="1"/>
  <c r="Z71" i="1"/>
  <c r="AA71" i="1"/>
  <c r="AB71" i="1"/>
  <c r="AC71" i="1"/>
  <c r="AD71" i="1"/>
  <c r="AE71" i="1"/>
  <c r="AF71" i="1"/>
  <c r="AG71" i="1"/>
  <c r="X72" i="1"/>
  <c r="Y72" i="1"/>
  <c r="Z72" i="1"/>
  <c r="AA72" i="1"/>
  <c r="AB72" i="1"/>
  <c r="AC72" i="1"/>
  <c r="AD72" i="1"/>
  <c r="AE72" i="1"/>
  <c r="AF72" i="1"/>
  <c r="AG72" i="1"/>
  <c r="X73" i="1"/>
  <c r="Y73" i="1"/>
  <c r="Z73" i="1"/>
  <c r="AA73" i="1"/>
  <c r="AB73" i="1"/>
  <c r="AC73" i="1"/>
  <c r="AD73" i="1"/>
  <c r="AE73" i="1"/>
  <c r="AF73" i="1"/>
  <c r="AG73" i="1"/>
  <c r="X74" i="1"/>
  <c r="Y74" i="1"/>
  <c r="Z74" i="1"/>
  <c r="AA74" i="1"/>
  <c r="AB74" i="1"/>
  <c r="AC74" i="1"/>
  <c r="AD74" i="1"/>
  <c r="AE74" i="1"/>
  <c r="AF74" i="1"/>
  <c r="AG74" i="1"/>
  <c r="X75" i="1"/>
  <c r="Y75" i="1"/>
  <c r="Z75" i="1"/>
  <c r="AA75" i="1"/>
  <c r="AB75" i="1"/>
  <c r="AC75" i="1"/>
  <c r="AD75" i="1"/>
  <c r="AE75" i="1"/>
  <c r="AF75" i="1"/>
  <c r="AG75" i="1"/>
  <c r="X76" i="1"/>
  <c r="Y76" i="1"/>
  <c r="Z76" i="1"/>
  <c r="AA76" i="1"/>
  <c r="AB76" i="1"/>
  <c r="AC76" i="1"/>
  <c r="AD76" i="1"/>
  <c r="AE76" i="1"/>
  <c r="AF76" i="1"/>
  <c r="AG76" i="1"/>
  <c r="X77" i="1"/>
  <c r="Y77" i="1"/>
  <c r="Z77" i="1"/>
  <c r="AA77" i="1"/>
  <c r="AB77" i="1"/>
  <c r="AC77" i="1"/>
  <c r="AD77" i="1"/>
  <c r="AE77" i="1"/>
  <c r="AF77" i="1"/>
  <c r="AG77" i="1"/>
  <c r="X78" i="1"/>
  <c r="Y78" i="1"/>
  <c r="Z78" i="1"/>
  <c r="AA78" i="1"/>
  <c r="AB78" i="1"/>
  <c r="AC78" i="1"/>
  <c r="AD78" i="1"/>
  <c r="AE78" i="1"/>
  <c r="AF78" i="1"/>
  <c r="AG78" i="1"/>
  <c r="X79" i="1"/>
  <c r="Y79" i="1"/>
  <c r="Z79" i="1"/>
  <c r="AA79" i="1"/>
  <c r="AB79" i="1"/>
  <c r="AC79" i="1"/>
  <c r="AD79" i="1"/>
  <c r="AE79" i="1"/>
  <c r="AF79" i="1"/>
  <c r="AG79" i="1"/>
  <c r="X80" i="1"/>
  <c r="Y80" i="1"/>
  <c r="Z80" i="1"/>
  <c r="AA80" i="1"/>
  <c r="AB80" i="1"/>
  <c r="AC80" i="1"/>
  <c r="AD80" i="1"/>
  <c r="AE80" i="1"/>
  <c r="AF80" i="1"/>
  <c r="AG80" i="1"/>
  <c r="X81" i="1"/>
  <c r="Y81" i="1"/>
  <c r="Z81" i="1"/>
  <c r="AA81" i="1"/>
  <c r="AB81" i="1"/>
  <c r="AC81" i="1"/>
  <c r="AD81" i="1"/>
  <c r="AE81" i="1"/>
  <c r="AF81" i="1"/>
  <c r="AG81" i="1"/>
  <c r="X82" i="1"/>
  <c r="Y82" i="1"/>
  <c r="Z82" i="1"/>
  <c r="AA82" i="1"/>
  <c r="AB82" i="1"/>
  <c r="AC82" i="1"/>
  <c r="AD82" i="1"/>
  <c r="AE82" i="1"/>
  <c r="AF82" i="1"/>
  <c r="AG82" i="1"/>
  <c r="X83" i="1"/>
  <c r="Y83" i="1"/>
  <c r="Z83" i="1"/>
  <c r="AA83" i="1"/>
  <c r="AB83" i="1"/>
  <c r="AC83" i="1"/>
  <c r="AD83" i="1"/>
  <c r="AE83" i="1"/>
  <c r="AF83" i="1"/>
  <c r="AG83" i="1"/>
  <c r="X84" i="1"/>
  <c r="Y84" i="1"/>
  <c r="Z84" i="1"/>
  <c r="AA84" i="1"/>
  <c r="AB84" i="1"/>
  <c r="AC84" i="1"/>
  <c r="AD84" i="1"/>
  <c r="AE84" i="1"/>
  <c r="AF84" i="1"/>
  <c r="AG84" i="1"/>
  <c r="X85" i="1"/>
  <c r="Y85" i="1"/>
  <c r="Z85" i="1"/>
  <c r="AA85" i="1"/>
  <c r="AB85" i="1"/>
  <c r="AC85" i="1"/>
  <c r="AD85" i="1"/>
  <c r="AE85" i="1"/>
  <c r="AF85" i="1"/>
  <c r="AG85" i="1"/>
  <c r="X86" i="1"/>
  <c r="Y86" i="1"/>
  <c r="Z86" i="1"/>
  <c r="AA86" i="1"/>
  <c r="AB86" i="1"/>
  <c r="AC86" i="1"/>
  <c r="AD86" i="1"/>
  <c r="AE86" i="1"/>
  <c r="AF86" i="1"/>
  <c r="AG86" i="1"/>
  <c r="X87" i="1"/>
  <c r="Y87" i="1"/>
  <c r="Z87" i="1"/>
  <c r="AA87" i="1"/>
  <c r="AB87" i="1"/>
  <c r="AC87" i="1"/>
  <c r="AD87" i="1"/>
  <c r="AE87" i="1"/>
  <c r="AF87" i="1"/>
  <c r="AG87" i="1"/>
  <c r="X88" i="1"/>
  <c r="Y88" i="1"/>
  <c r="Z88" i="1"/>
  <c r="AA88" i="1"/>
  <c r="AB88" i="1"/>
  <c r="AC88" i="1"/>
  <c r="AD88" i="1"/>
  <c r="AE88" i="1"/>
  <c r="AF88" i="1"/>
  <c r="AG88" i="1"/>
  <c r="X89" i="1"/>
  <c r="Y89" i="1"/>
  <c r="Z89" i="1"/>
  <c r="AA89" i="1"/>
  <c r="AB89" i="1"/>
  <c r="AC89" i="1"/>
  <c r="AD89" i="1"/>
  <c r="AE89" i="1"/>
  <c r="AF89" i="1"/>
  <c r="AG89" i="1"/>
  <c r="X90" i="1"/>
  <c r="Y90" i="1"/>
  <c r="Z90" i="1"/>
  <c r="AA90" i="1"/>
  <c r="AB90" i="1"/>
  <c r="AC90" i="1"/>
  <c r="AD90" i="1"/>
  <c r="AE90" i="1"/>
  <c r="AF90" i="1"/>
  <c r="AG90" i="1"/>
  <c r="X91" i="1"/>
  <c r="Y91" i="1"/>
  <c r="Z91" i="1"/>
  <c r="AA91" i="1"/>
  <c r="AB91" i="1"/>
  <c r="AC91" i="1"/>
  <c r="AD91" i="1"/>
  <c r="AE91" i="1"/>
  <c r="AF91" i="1"/>
  <c r="AG91" i="1"/>
  <c r="X92" i="1"/>
  <c r="Y92" i="1"/>
  <c r="Z92" i="1"/>
  <c r="AA92" i="1"/>
  <c r="AB92" i="1"/>
  <c r="AC92" i="1"/>
  <c r="AD92" i="1"/>
  <c r="AE92" i="1"/>
  <c r="AF92" i="1"/>
  <c r="AG92" i="1"/>
  <c r="X93" i="1"/>
  <c r="Y93" i="1"/>
  <c r="Z93" i="1"/>
  <c r="AA93" i="1"/>
  <c r="AB93" i="1"/>
  <c r="AC93" i="1"/>
  <c r="AD93" i="1"/>
  <c r="AE93" i="1"/>
  <c r="AF93" i="1"/>
  <c r="AG93" i="1"/>
  <c r="X94" i="1"/>
  <c r="Y94" i="1"/>
  <c r="Z94" i="1"/>
  <c r="AA94" i="1"/>
  <c r="AB94" i="1"/>
  <c r="AC94" i="1"/>
  <c r="AD94" i="1"/>
  <c r="AE94" i="1"/>
  <c r="AF94" i="1"/>
  <c r="AG94" i="1"/>
  <c r="X95" i="1"/>
  <c r="Y95" i="1"/>
  <c r="Z95" i="1"/>
  <c r="AA95" i="1"/>
  <c r="AB95" i="1"/>
  <c r="AC95" i="1"/>
  <c r="AD95" i="1"/>
  <c r="AE95" i="1"/>
  <c r="AF95" i="1"/>
  <c r="AG95" i="1"/>
  <c r="X96" i="1"/>
  <c r="Y96" i="1"/>
  <c r="Z96" i="1"/>
  <c r="AA96" i="1"/>
  <c r="AB96" i="1"/>
  <c r="AC96" i="1"/>
  <c r="AD96" i="1"/>
  <c r="AE96" i="1"/>
  <c r="AF96" i="1"/>
  <c r="AG96" i="1"/>
  <c r="X97" i="1"/>
  <c r="Y97" i="1"/>
  <c r="Z97" i="1"/>
  <c r="AA97" i="1"/>
  <c r="AB97" i="1"/>
  <c r="AC97" i="1"/>
  <c r="AD97" i="1"/>
  <c r="AE97" i="1"/>
  <c r="AF97" i="1"/>
  <c r="AG97" i="1"/>
  <c r="X98" i="1"/>
  <c r="Y98" i="1"/>
  <c r="Z98" i="1"/>
  <c r="AA98" i="1"/>
  <c r="AB98" i="1"/>
  <c r="AC98" i="1"/>
  <c r="AD98" i="1"/>
  <c r="AE98" i="1"/>
  <c r="AF98" i="1"/>
  <c r="AG98" i="1"/>
  <c r="X99" i="1"/>
  <c r="Y99" i="1"/>
  <c r="Z99" i="1"/>
  <c r="AA99" i="1"/>
  <c r="AB99" i="1"/>
  <c r="AC99" i="1"/>
  <c r="AD99" i="1"/>
  <c r="AE99" i="1"/>
  <c r="AF99" i="1"/>
  <c r="AG99" i="1"/>
  <c r="X100" i="1"/>
  <c r="Y100" i="1"/>
  <c r="Z100" i="1"/>
  <c r="AA100" i="1"/>
  <c r="AB100" i="1"/>
  <c r="AC100" i="1"/>
  <c r="AD100" i="1"/>
  <c r="AE100" i="1"/>
  <c r="AF100" i="1"/>
  <c r="AG100" i="1"/>
  <c r="X101" i="1"/>
  <c r="Y101" i="1"/>
  <c r="Z101" i="1"/>
  <c r="AA101" i="1"/>
  <c r="AB101" i="1"/>
  <c r="AC101" i="1"/>
  <c r="AD101" i="1"/>
  <c r="AE101" i="1"/>
  <c r="AF101" i="1"/>
  <c r="AG101" i="1"/>
  <c r="X102" i="1"/>
  <c r="Y102" i="1"/>
  <c r="Z102" i="1"/>
  <c r="AA102" i="1"/>
  <c r="AB102" i="1"/>
  <c r="AC102" i="1"/>
  <c r="AD102" i="1"/>
  <c r="AE102" i="1"/>
  <c r="AF102" i="1"/>
  <c r="AG102" i="1"/>
  <c r="X103" i="1"/>
  <c r="Y103" i="1"/>
  <c r="Z103" i="1"/>
  <c r="AA103" i="1"/>
  <c r="AB103" i="1"/>
  <c r="AC103" i="1"/>
  <c r="AD103" i="1"/>
  <c r="AE103" i="1"/>
  <c r="AF103" i="1"/>
  <c r="AG103" i="1"/>
  <c r="X104" i="1"/>
  <c r="Y104" i="1"/>
  <c r="Z104" i="1"/>
  <c r="AA104" i="1"/>
  <c r="AB104" i="1"/>
  <c r="AC104" i="1"/>
  <c r="AD104" i="1"/>
  <c r="AE104" i="1"/>
  <c r="AF104" i="1"/>
  <c r="AG104" i="1"/>
  <c r="X105" i="1"/>
  <c r="Y105" i="1"/>
  <c r="Z105" i="1"/>
  <c r="AA105" i="1"/>
  <c r="AB105" i="1"/>
  <c r="AC105" i="1"/>
  <c r="AD105" i="1"/>
  <c r="AE105" i="1"/>
  <c r="AF105" i="1"/>
  <c r="AG105" i="1"/>
  <c r="X106" i="1"/>
  <c r="Y106" i="1"/>
  <c r="Z106" i="1"/>
  <c r="AA106" i="1"/>
  <c r="AB106" i="1"/>
  <c r="AC106" i="1"/>
  <c r="AD106" i="1"/>
  <c r="AE106" i="1"/>
  <c r="AF106" i="1"/>
  <c r="AG106" i="1"/>
  <c r="X107" i="1"/>
  <c r="Y107" i="1"/>
  <c r="Z107" i="1"/>
  <c r="AA107" i="1"/>
  <c r="AB107" i="1"/>
  <c r="AC107" i="1"/>
  <c r="AD107" i="1"/>
  <c r="AE107" i="1"/>
  <c r="AF107" i="1"/>
  <c r="AG107" i="1"/>
  <c r="X108" i="1"/>
  <c r="Y108" i="1"/>
  <c r="Z108" i="1"/>
  <c r="AA108" i="1"/>
  <c r="AB108" i="1"/>
  <c r="AC108" i="1"/>
  <c r="AD108" i="1"/>
  <c r="AE108" i="1"/>
  <c r="AF108" i="1"/>
  <c r="AG108" i="1"/>
  <c r="X109" i="1"/>
  <c r="Y109" i="1"/>
  <c r="Z109" i="1"/>
  <c r="AA109" i="1"/>
  <c r="AB109" i="1"/>
  <c r="AC109" i="1"/>
  <c r="AD109" i="1"/>
  <c r="AE109" i="1"/>
  <c r="AF109" i="1"/>
  <c r="AG109" i="1"/>
  <c r="X110" i="1"/>
  <c r="Y110" i="1"/>
  <c r="Z110" i="1"/>
  <c r="AA110" i="1"/>
  <c r="AB110" i="1"/>
  <c r="AC110" i="1"/>
  <c r="AD110" i="1"/>
  <c r="AE110" i="1"/>
  <c r="AF110" i="1"/>
  <c r="AG110" i="1"/>
  <c r="X111" i="1"/>
  <c r="Y111" i="1"/>
  <c r="Z111" i="1"/>
  <c r="AA111" i="1"/>
  <c r="AB111" i="1"/>
  <c r="AC111" i="1"/>
  <c r="AD111" i="1"/>
  <c r="AE111" i="1"/>
  <c r="AF111" i="1"/>
  <c r="AG111" i="1"/>
  <c r="X112" i="1"/>
  <c r="Y112" i="1"/>
  <c r="Z112" i="1"/>
  <c r="AA112" i="1"/>
  <c r="AB112" i="1"/>
  <c r="AC112" i="1"/>
  <c r="AD112" i="1"/>
  <c r="AE112" i="1"/>
  <c r="AF112" i="1"/>
  <c r="AG112" i="1"/>
  <c r="X113" i="1"/>
  <c r="Y113" i="1"/>
  <c r="Z113" i="1"/>
  <c r="AA113" i="1"/>
  <c r="AB113" i="1"/>
  <c r="AC113" i="1"/>
  <c r="AD113" i="1"/>
  <c r="AE113" i="1"/>
  <c r="AF113" i="1"/>
  <c r="AG113" i="1"/>
  <c r="X114" i="1"/>
  <c r="Y114" i="1"/>
  <c r="Z114" i="1"/>
  <c r="AA114" i="1"/>
  <c r="AB114" i="1"/>
  <c r="AC114" i="1"/>
  <c r="AD114" i="1"/>
  <c r="AE114" i="1"/>
  <c r="AF114" i="1"/>
  <c r="AG114" i="1"/>
  <c r="X115" i="1"/>
  <c r="Y115" i="1"/>
  <c r="Z115" i="1"/>
  <c r="AA115" i="1"/>
  <c r="AB115" i="1"/>
  <c r="AC115" i="1"/>
  <c r="AD115" i="1"/>
  <c r="AE115" i="1"/>
  <c r="AF115" i="1"/>
  <c r="AG115" i="1"/>
  <c r="X116" i="1"/>
  <c r="Y116" i="1"/>
  <c r="Z116" i="1"/>
  <c r="AA116" i="1"/>
  <c r="AB116" i="1"/>
  <c r="AC116" i="1"/>
  <c r="AD116" i="1"/>
  <c r="AE116" i="1"/>
  <c r="AF116" i="1"/>
  <c r="AG116" i="1"/>
  <c r="X117" i="1"/>
  <c r="Y117" i="1"/>
  <c r="Z117" i="1"/>
  <c r="AA117" i="1"/>
  <c r="AB117" i="1"/>
  <c r="AC117" i="1"/>
  <c r="AD117" i="1"/>
  <c r="AE117" i="1"/>
  <c r="AF117" i="1"/>
  <c r="AG117" i="1"/>
  <c r="X118" i="1"/>
  <c r="Y118" i="1"/>
  <c r="Z118" i="1"/>
  <c r="AA118" i="1"/>
  <c r="AB118" i="1"/>
  <c r="AC118" i="1"/>
  <c r="AD118" i="1"/>
  <c r="AE118" i="1"/>
  <c r="AF118" i="1"/>
  <c r="AG118" i="1"/>
  <c r="X119" i="1"/>
  <c r="Y119" i="1"/>
  <c r="Z119" i="1"/>
  <c r="AA119" i="1"/>
  <c r="AB119" i="1"/>
  <c r="AC119" i="1"/>
  <c r="AD119" i="1"/>
  <c r="AE119" i="1"/>
  <c r="AF119" i="1"/>
  <c r="AG119" i="1"/>
  <c r="X120" i="1"/>
  <c r="Y120" i="1"/>
  <c r="Z120" i="1"/>
  <c r="AA120" i="1"/>
  <c r="AB120" i="1"/>
  <c r="AC120" i="1"/>
  <c r="AD120" i="1"/>
  <c r="AE120" i="1"/>
  <c r="AF120" i="1"/>
  <c r="AG120" i="1"/>
  <c r="X121" i="1"/>
  <c r="Y121" i="1"/>
  <c r="Z121" i="1"/>
  <c r="AA121" i="1"/>
  <c r="AB121" i="1"/>
  <c r="AC121" i="1"/>
  <c r="AD121" i="1"/>
  <c r="AE121" i="1"/>
  <c r="AF121" i="1"/>
  <c r="AG121" i="1"/>
  <c r="X122" i="1"/>
  <c r="Y122" i="1"/>
  <c r="Z122" i="1"/>
  <c r="AA122" i="1"/>
  <c r="AB122" i="1"/>
  <c r="AC122" i="1"/>
  <c r="AD122" i="1"/>
  <c r="AE122" i="1"/>
  <c r="AF122" i="1"/>
  <c r="AG122" i="1"/>
  <c r="X123" i="1"/>
  <c r="Y123" i="1"/>
  <c r="Z123" i="1"/>
  <c r="AA123" i="1"/>
  <c r="AB123" i="1"/>
  <c r="AC123" i="1"/>
  <c r="AD123" i="1"/>
  <c r="AE123" i="1"/>
  <c r="AF123" i="1"/>
  <c r="AG123" i="1"/>
  <c r="X124" i="1"/>
  <c r="Y124" i="1"/>
  <c r="Z124" i="1"/>
  <c r="AA124" i="1"/>
  <c r="AB124" i="1"/>
  <c r="AC124" i="1"/>
  <c r="AD124" i="1"/>
  <c r="AE124" i="1"/>
  <c r="AF124" i="1"/>
  <c r="AG124" i="1"/>
  <c r="X125" i="1"/>
  <c r="Y125" i="1"/>
  <c r="Z125" i="1"/>
  <c r="AA125" i="1"/>
  <c r="AB125" i="1"/>
  <c r="AC125" i="1"/>
  <c r="AD125" i="1"/>
  <c r="AE125" i="1"/>
  <c r="AF125" i="1"/>
  <c r="AG125" i="1"/>
  <c r="X126" i="1"/>
  <c r="Y126" i="1"/>
  <c r="Z126" i="1"/>
  <c r="AA126" i="1"/>
  <c r="AB126" i="1"/>
  <c r="AC126" i="1"/>
  <c r="AD126" i="1"/>
  <c r="AE126" i="1"/>
  <c r="AF126" i="1"/>
  <c r="AG126" i="1"/>
  <c r="X127" i="1"/>
  <c r="Y127" i="1"/>
  <c r="Z127" i="1"/>
  <c r="AA127" i="1"/>
  <c r="AB127" i="1"/>
  <c r="AC127" i="1"/>
  <c r="AD127" i="1"/>
  <c r="AE127" i="1"/>
  <c r="AF127" i="1"/>
  <c r="AG127" i="1"/>
  <c r="X128" i="1"/>
  <c r="Y128" i="1"/>
  <c r="Z128" i="1"/>
  <c r="AA128" i="1"/>
  <c r="AB128" i="1"/>
  <c r="AC128" i="1"/>
  <c r="AD128" i="1"/>
  <c r="AE128" i="1"/>
  <c r="AF128" i="1"/>
  <c r="AG128" i="1"/>
  <c r="X129" i="1"/>
  <c r="Y129" i="1"/>
  <c r="Z129" i="1"/>
  <c r="AA129" i="1"/>
  <c r="AB129" i="1"/>
  <c r="AC129" i="1"/>
  <c r="AD129" i="1"/>
  <c r="AE129" i="1"/>
  <c r="AF129" i="1"/>
  <c r="AG129" i="1"/>
  <c r="X130" i="1"/>
  <c r="Y130" i="1"/>
  <c r="Z130" i="1"/>
  <c r="AA130" i="1"/>
  <c r="AB130" i="1"/>
  <c r="AC130" i="1"/>
  <c r="AD130" i="1"/>
  <c r="AE130" i="1"/>
  <c r="AF130" i="1"/>
  <c r="AG130" i="1"/>
  <c r="X131" i="1"/>
  <c r="Y131" i="1"/>
  <c r="Z131" i="1"/>
  <c r="AA131" i="1"/>
  <c r="AB131" i="1"/>
  <c r="AC131" i="1"/>
  <c r="AD131" i="1"/>
  <c r="AE131" i="1"/>
  <c r="AF131" i="1"/>
  <c r="AG131" i="1"/>
  <c r="X132" i="1"/>
  <c r="Y132" i="1"/>
  <c r="Z132" i="1"/>
  <c r="AA132" i="1"/>
  <c r="AB132" i="1"/>
  <c r="AC132" i="1"/>
  <c r="AD132" i="1"/>
  <c r="AE132" i="1"/>
  <c r="AF132" i="1"/>
  <c r="AG132" i="1"/>
  <c r="X133" i="1"/>
  <c r="Y133" i="1"/>
  <c r="Z133" i="1"/>
  <c r="AA133" i="1"/>
  <c r="AB133" i="1"/>
  <c r="AC133" i="1"/>
  <c r="AD133" i="1"/>
  <c r="AE133" i="1"/>
  <c r="AF133" i="1"/>
  <c r="AG133" i="1"/>
  <c r="X134" i="1"/>
  <c r="Y134" i="1"/>
  <c r="Z134" i="1"/>
  <c r="AA134" i="1"/>
  <c r="AB134" i="1"/>
  <c r="AC134" i="1"/>
  <c r="AD134" i="1"/>
  <c r="AE134" i="1"/>
  <c r="AF134" i="1"/>
  <c r="AG134" i="1"/>
  <c r="X135" i="1"/>
  <c r="Y135" i="1"/>
  <c r="Z135" i="1"/>
  <c r="AA135" i="1"/>
  <c r="AB135" i="1"/>
  <c r="AC135" i="1"/>
  <c r="AD135" i="1"/>
  <c r="AE135" i="1"/>
  <c r="AF135" i="1"/>
  <c r="AG135" i="1"/>
  <c r="X136" i="1"/>
  <c r="Y136" i="1"/>
  <c r="Z136" i="1"/>
  <c r="AA136" i="1"/>
  <c r="AB136" i="1"/>
  <c r="AC136" i="1"/>
  <c r="AD136" i="1"/>
  <c r="AE136" i="1"/>
  <c r="AF136" i="1"/>
  <c r="AG136" i="1"/>
  <c r="X137" i="1"/>
  <c r="Y137" i="1"/>
  <c r="Z137" i="1"/>
  <c r="AA137" i="1"/>
  <c r="AB137" i="1"/>
  <c r="AC137" i="1"/>
  <c r="AD137" i="1"/>
  <c r="AE137" i="1"/>
  <c r="AF137" i="1"/>
  <c r="AG137" i="1"/>
  <c r="X138" i="1"/>
  <c r="Y138" i="1"/>
  <c r="Z138" i="1"/>
  <c r="AA138" i="1"/>
  <c r="AB138" i="1"/>
  <c r="AC138" i="1"/>
  <c r="AD138" i="1"/>
  <c r="AE138" i="1"/>
  <c r="AF138" i="1"/>
  <c r="AG138" i="1"/>
  <c r="X139" i="1"/>
  <c r="Y139" i="1"/>
  <c r="Z139" i="1"/>
  <c r="AA139" i="1"/>
  <c r="AB139" i="1"/>
  <c r="AC139" i="1"/>
  <c r="AD139" i="1"/>
  <c r="AE139" i="1"/>
  <c r="AF139" i="1"/>
  <c r="AG139" i="1"/>
  <c r="X140" i="1"/>
  <c r="Y140" i="1"/>
  <c r="Z140" i="1"/>
  <c r="AA140" i="1"/>
  <c r="AB140" i="1"/>
  <c r="AC140" i="1"/>
  <c r="AD140" i="1"/>
  <c r="AE140" i="1"/>
  <c r="AF140" i="1"/>
  <c r="AG140" i="1"/>
  <c r="X141" i="1"/>
  <c r="Y141" i="1"/>
  <c r="Z141" i="1"/>
  <c r="AA141" i="1"/>
  <c r="AB141" i="1"/>
  <c r="AC141" i="1"/>
  <c r="AD141" i="1"/>
  <c r="AE141" i="1"/>
  <c r="AF141" i="1"/>
  <c r="AG141" i="1"/>
  <c r="X142" i="1"/>
  <c r="Y142" i="1"/>
  <c r="Z142" i="1"/>
  <c r="AA142" i="1"/>
  <c r="AB142" i="1"/>
  <c r="AC142" i="1"/>
  <c r="AD142" i="1"/>
  <c r="AE142" i="1"/>
  <c r="AF142" i="1"/>
  <c r="AG142" i="1"/>
  <c r="X143" i="1"/>
  <c r="Y143" i="1"/>
  <c r="Z143" i="1"/>
  <c r="AA143" i="1"/>
  <c r="AB143" i="1"/>
  <c r="AC143" i="1"/>
  <c r="AD143" i="1"/>
  <c r="AE143" i="1"/>
  <c r="AF143" i="1"/>
  <c r="AG143" i="1"/>
  <c r="X144" i="1"/>
  <c r="Y144" i="1"/>
  <c r="Z144" i="1"/>
  <c r="AA144" i="1"/>
  <c r="AB144" i="1"/>
  <c r="AC144" i="1"/>
  <c r="AD144" i="1"/>
  <c r="AE144" i="1"/>
  <c r="AF144" i="1"/>
  <c r="AG144" i="1"/>
  <c r="X145" i="1"/>
  <c r="Y145" i="1"/>
  <c r="Z145" i="1"/>
  <c r="AA145" i="1"/>
  <c r="AB145" i="1"/>
  <c r="AC145" i="1"/>
  <c r="AD145" i="1"/>
  <c r="AE145" i="1"/>
  <c r="AF145" i="1"/>
  <c r="AG145" i="1"/>
  <c r="X146" i="1"/>
  <c r="Y146" i="1"/>
  <c r="Z146" i="1"/>
  <c r="AA146" i="1"/>
  <c r="AB146" i="1"/>
  <c r="AC146" i="1"/>
  <c r="AD146" i="1"/>
  <c r="AE146" i="1"/>
  <c r="AF146" i="1"/>
  <c r="AG146" i="1"/>
  <c r="X147" i="1"/>
  <c r="Y147" i="1"/>
  <c r="Z147" i="1"/>
  <c r="AA147" i="1"/>
  <c r="AB147" i="1"/>
  <c r="AC147" i="1"/>
  <c r="AD147" i="1"/>
  <c r="AE147" i="1"/>
  <c r="AF147" i="1"/>
  <c r="AG147" i="1"/>
  <c r="X148" i="1"/>
  <c r="Y148" i="1"/>
  <c r="Z148" i="1"/>
  <c r="AA148" i="1"/>
  <c r="AB148" i="1"/>
  <c r="AC148" i="1"/>
  <c r="AD148" i="1"/>
  <c r="AE148" i="1"/>
  <c r="AF148" i="1"/>
  <c r="AG148" i="1"/>
  <c r="X149" i="1"/>
  <c r="Y149" i="1"/>
  <c r="Z149" i="1"/>
  <c r="AA149" i="1"/>
  <c r="AB149" i="1"/>
  <c r="AC149" i="1"/>
  <c r="AD149" i="1"/>
  <c r="AE149" i="1"/>
  <c r="AF149" i="1"/>
  <c r="AG149" i="1"/>
  <c r="X150" i="1"/>
  <c r="Y150" i="1"/>
  <c r="Z150" i="1"/>
  <c r="AA150" i="1"/>
  <c r="AB150" i="1"/>
  <c r="AC150" i="1"/>
  <c r="AD150" i="1"/>
  <c r="AE150" i="1"/>
  <c r="AF150" i="1"/>
  <c r="AG150" i="1"/>
  <c r="X151" i="1"/>
  <c r="Y151" i="1"/>
  <c r="Z151" i="1"/>
  <c r="AA151" i="1"/>
  <c r="AB151" i="1"/>
  <c r="AC151" i="1"/>
  <c r="AD151" i="1"/>
  <c r="AE151" i="1"/>
  <c r="AF151" i="1"/>
  <c r="AG151" i="1"/>
  <c r="X152" i="1"/>
  <c r="Y152" i="1"/>
  <c r="Z152" i="1"/>
  <c r="AA152" i="1"/>
  <c r="AB152" i="1"/>
  <c r="AC152" i="1"/>
  <c r="AD152" i="1"/>
  <c r="AE152" i="1"/>
  <c r="AF152" i="1"/>
  <c r="AG152" i="1"/>
  <c r="X153" i="1"/>
  <c r="Y153" i="1"/>
  <c r="Z153" i="1"/>
  <c r="AA153" i="1"/>
  <c r="AB153" i="1"/>
  <c r="AC153" i="1"/>
  <c r="AD153" i="1"/>
  <c r="AE153" i="1"/>
  <c r="AF153" i="1"/>
  <c r="AG153" i="1"/>
  <c r="X154" i="1"/>
  <c r="Y154" i="1"/>
  <c r="Z154" i="1"/>
  <c r="AA154" i="1"/>
  <c r="AB154" i="1"/>
  <c r="AC154" i="1"/>
  <c r="AD154" i="1"/>
  <c r="AE154" i="1"/>
  <c r="AF154" i="1"/>
  <c r="AG154" i="1"/>
  <c r="X155" i="1"/>
  <c r="Y155" i="1"/>
  <c r="Z155" i="1"/>
  <c r="AA155" i="1"/>
  <c r="AB155" i="1"/>
  <c r="AC155" i="1"/>
  <c r="AD155" i="1"/>
  <c r="AE155" i="1"/>
  <c r="AF155" i="1"/>
  <c r="AG155" i="1"/>
  <c r="X156" i="1"/>
  <c r="Y156" i="1"/>
  <c r="Z156" i="1"/>
  <c r="AA156" i="1"/>
  <c r="AB156" i="1"/>
  <c r="AC156" i="1"/>
  <c r="AD156" i="1"/>
  <c r="AE156" i="1"/>
  <c r="AF156" i="1"/>
  <c r="AG156" i="1"/>
  <c r="X157" i="1"/>
  <c r="Y157" i="1"/>
  <c r="Z157" i="1"/>
  <c r="AA157" i="1"/>
  <c r="AB157" i="1"/>
  <c r="AC157" i="1"/>
  <c r="AD157" i="1"/>
  <c r="AE157" i="1"/>
  <c r="AF157" i="1"/>
  <c r="AG157" i="1"/>
  <c r="X158" i="1"/>
  <c r="Y158" i="1"/>
  <c r="Z158" i="1"/>
  <c r="AA158" i="1"/>
  <c r="AB158" i="1"/>
  <c r="AC158" i="1"/>
  <c r="AD158" i="1"/>
  <c r="AE158" i="1"/>
  <c r="AF158" i="1"/>
  <c r="AG158" i="1"/>
  <c r="X159" i="1"/>
  <c r="Y159" i="1"/>
  <c r="Z159" i="1"/>
  <c r="AA159" i="1"/>
  <c r="AB159" i="1"/>
  <c r="AC159" i="1"/>
  <c r="AD159" i="1"/>
  <c r="AE159" i="1"/>
  <c r="AF159" i="1"/>
  <c r="AG159" i="1"/>
  <c r="X160" i="1"/>
  <c r="Y160" i="1"/>
  <c r="Z160" i="1"/>
  <c r="AA160" i="1"/>
  <c r="AB160" i="1"/>
  <c r="AC160" i="1"/>
  <c r="AD160" i="1"/>
  <c r="AE160" i="1"/>
  <c r="AF160" i="1"/>
  <c r="AG160" i="1"/>
  <c r="X161" i="1"/>
  <c r="Y161" i="1"/>
  <c r="Z161" i="1"/>
  <c r="AA161" i="1"/>
  <c r="AB161" i="1"/>
  <c r="AC161" i="1"/>
  <c r="AD161" i="1"/>
  <c r="AE161" i="1"/>
  <c r="AF161" i="1"/>
  <c r="AG161" i="1"/>
  <c r="X162" i="1"/>
  <c r="Y162" i="1"/>
  <c r="Z162" i="1"/>
  <c r="AA162" i="1"/>
  <c r="AB162" i="1"/>
  <c r="AC162" i="1"/>
  <c r="AD162" i="1"/>
  <c r="AE162" i="1"/>
  <c r="AF162" i="1"/>
  <c r="AG162" i="1"/>
  <c r="X163" i="1"/>
  <c r="Y163" i="1"/>
  <c r="Z163" i="1"/>
  <c r="AA163" i="1"/>
  <c r="AB163" i="1"/>
  <c r="AC163" i="1"/>
  <c r="AD163" i="1"/>
  <c r="AE163" i="1"/>
  <c r="AF163" i="1"/>
  <c r="AG163" i="1"/>
  <c r="X164" i="1"/>
  <c r="Y164" i="1"/>
  <c r="Z164" i="1"/>
  <c r="AA164" i="1"/>
  <c r="AB164" i="1"/>
  <c r="AC164" i="1"/>
  <c r="AD164" i="1"/>
  <c r="AE164" i="1"/>
  <c r="AF164" i="1"/>
  <c r="AG164" i="1"/>
  <c r="X165" i="1"/>
  <c r="Y165" i="1"/>
  <c r="Z165" i="1"/>
  <c r="AA165" i="1"/>
  <c r="AB165" i="1"/>
  <c r="AC165" i="1"/>
  <c r="AD165" i="1"/>
  <c r="AE165" i="1"/>
  <c r="AF165" i="1"/>
  <c r="AG165" i="1"/>
  <c r="X166" i="1"/>
  <c r="Y166" i="1"/>
  <c r="Z166" i="1"/>
  <c r="AA166" i="1"/>
  <c r="AB166" i="1"/>
  <c r="AC166" i="1"/>
  <c r="AD166" i="1"/>
  <c r="AE166" i="1"/>
  <c r="AF166" i="1"/>
  <c r="AG166" i="1"/>
  <c r="X167" i="1"/>
  <c r="Y167" i="1"/>
  <c r="Z167" i="1"/>
  <c r="AA167" i="1"/>
  <c r="AB167" i="1"/>
  <c r="AC167" i="1"/>
  <c r="AD167" i="1"/>
  <c r="AE167" i="1"/>
  <c r="AF167" i="1"/>
  <c r="AG167" i="1"/>
  <c r="X168" i="1"/>
  <c r="Y168" i="1"/>
  <c r="Z168" i="1"/>
  <c r="AA168" i="1"/>
  <c r="AB168" i="1"/>
  <c r="AC168" i="1"/>
  <c r="AD168" i="1"/>
  <c r="AE168" i="1"/>
  <c r="AF168" i="1"/>
  <c r="AG168" i="1"/>
  <c r="X169" i="1"/>
  <c r="Y169" i="1"/>
  <c r="Z169" i="1"/>
  <c r="AA169" i="1"/>
  <c r="AB169" i="1"/>
  <c r="AC169" i="1"/>
  <c r="AD169" i="1"/>
  <c r="AE169" i="1"/>
  <c r="AF169" i="1"/>
  <c r="AG169" i="1"/>
  <c r="X170" i="1"/>
  <c r="Y170" i="1"/>
  <c r="Z170" i="1"/>
  <c r="AA170" i="1"/>
  <c r="AB170" i="1"/>
  <c r="AC170" i="1"/>
  <c r="AD170" i="1"/>
  <c r="AE170" i="1"/>
  <c r="AF170" i="1"/>
  <c r="AG170" i="1"/>
  <c r="X171" i="1"/>
  <c r="Y171" i="1"/>
  <c r="Z171" i="1"/>
  <c r="AA171" i="1"/>
  <c r="AB171" i="1"/>
  <c r="AC171" i="1"/>
  <c r="AD171" i="1"/>
  <c r="AE171" i="1"/>
  <c r="AF171" i="1"/>
  <c r="AG171" i="1"/>
  <c r="X172" i="1"/>
  <c r="Y172" i="1"/>
  <c r="Z172" i="1"/>
  <c r="AA172" i="1"/>
  <c r="AB172" i="1"/>
  <c r="AC172" i="1"/>
  <c r="AD172" i="1"/>
  <c r="AE172" i="1"/>
  <c r="AF172" i="1"/>
  <c r="AG172" i="1"/>
  <c r="X173" i="1"/>
  <c r="Y173" i="1"/>
  <c r="Z173" i="1"/>
  <c r="AA173" i="1"/>
  <c r="AB173" i="1"/>
  <c r="AC173" i="1"/>
  <c r="AD173" i="1"/>
  <c r="AE173" i="1"/>
  <c r="AF173" i="1"/>
  <c r="AG173" i="1"/>
  <c r="X174" i="1"/>
  <c r="Y174" i="1"/>
  <c r="Z174" i="1"/>
  <c r="AA174" i="1"/>
  <c r="AB174" i="1"/>
  <c r="AC174" i="1"/>
  <c r="AD174" i="1"/>
  <c r="AE174" i="1"/>
  <c r="AF174" i="1"/>
  <c r="AG174" i="1"/>
  <c r="X175" i="1"/>
  <c r="Y175" i="1"/>
  <c r="Z175" i="1"/>
  <c r="AA175" i="1"/>
  <c r="AB175" i="1"/>
  <c r="AC175" i="1"/>
  <c r="AD175" i="1"/>
  <c r="AE175" i="1"/>
  <c r="AF175" i="1"/>
  <c r="AG175" i="1"/>
  <c r="X176" i="1"/>
  <c r="Y176" i="1"/>
  <c r="Z176" i="1"/>
  <c r="AA176" i="1"/>
  <c r="AB176" i="1"/>
  <c r="AC176" i="1"/>
  <c r="AD176" i="1"/>
  <c r="AE176" i="1"/>
  <c r="AF176" i="1"/>
  <c r="AG176" i="1"/>
  <c r="X177" i="1"/>
  <c r="Y177" i="1"/>
  <c r="Z177" i="1"/>
  <c r="AA177" i="1"/>
  <c r="AB177" i="1"/>
  <c r="AC177" i="1"/>
  <c r="AD177" i="1"/>
  <c r="AE177" i="1"/>
  <c r="AF177" i="1"/>
  <c r="AG177" i="1"/>
  <c r="X178" i="1"/>
  <c r="Y178" i="1"/>
  <c r="Z178" i="1"/>
  <c r="AA178" i="1"/>
  <c r="AB178" i="1"/>
  <c r="AC178" i="1"/>
  <c r="AD178" i="1"/>
  <c r="AE178" i="1"/>
  <c r="AF178" i="1"/>
  <c r="AG178" i="1"/>
  <c r="X179" i="1"/>
  <c r="Y179" i="1"/>
  <c r="Z179" i="1"/>
  <c r="AA179" i="1"/>
  <c r="AB179" i="1"/>
  <c r="AC179" i="1"/>
  <c r="AD179" i="1"/>
  <c r="AE179" i="1"/>
  <c r="AF179" i="1"/>
  <c r="AG179" i="1"/>
  <c r="X180" i="1"/>
  <c r="Y180" i="1"/>
  <c r="Z180" i="1"/>
  <c r="AA180" i="1"/>
  <c r="AB180" i="1"/>
  <c r="AC180" i="1"/>
  <c r="AD180" i="1"/>
  <c r="AE180" i="1"/>
  <c r="AF180" i="1"/>
  <c r="AG180" i="1"/>
  <c r="X181" i="1"/>
  <c r="Y181" i="1"/>
  <c r="Z181" i="1"/>
  <c r="AA181" i="1"/>
  <c r="AB181" i="1"/>
  <c r="AC181" i="1"/>
  <c r="AD181" i="1"/>
  <c r="AE181" i="1"/>
  <c r="AF181" i="1"/>
  <c r="AG181" i="1"/>
  <c r="X182" i="1"/>
  <c r="Y182" i="1"/>
  <c r="Z182" i="1"/>
  <c r="AA182" i="1"/>
  <c r="AB182" i="1"/>
  <c r="AC182" i="1"/>
  <c r="AD182" i="1"/>
  <c r="AE182" i="1"/>
  <c r="AF182" i="1"/>
  <c r="AG182" i="1"/>
  <c r="X183" i="1"/>
  <c r="Y183" i="1"/>
  <c r="Z183" i="1"/>
  <c r="AA183" i="1"/>
  <c r="AB183" i="1"/>
  <c r="AC183" i="1"/>
  <c r="AD183" i="1"/>
  <c r="AE183" i="1"/>
  <c r="AF183" i="1"/>
  <c r="AG183" i="1"/>
  <c r="X184" i="1"/>
  <c r="Y184" i="1"/>
  <c r="Z184" i="1"/>
  <c r="AA184" i="1"/>
  <c r="AB184" i="1"/>
  <c r="AC184" i="1"/>
  <c r="AD184" i="1"/>
  <c r="AE184" i="1"/>
  <c r="AF184" i="1"/>
  <c r="AG184" i="1"/>
  <c r="X185" i="1"/>
  <c r="Y185" i="1"/>
  <c r="Z185" i="1"/>
  <c r="AA185" i="1"/>
  <c r="AB185" i="1"/>
  <c r="AC185" i="1"/>
  <c r="AD185" i="1"/>
  <c r="AE185" i="1"/>
  <c r="AF185" i="1"/>
  <c r="AG185" i="1"/>
  <c r="X186" i="1"/>
  <c r="Y186" i="1"/>
  <c r="Z186" i="1"/>
  <c r="AA186" i="1"/>
  <c r="AB186" i="1"/>
  <c r="AC186" i="1"/>
  <c r="AD186" i="1"/>
  <c r="AE186" i="1"/>
  <c r="AF186" i="1"/>
  <c r="AG186" i="1"/>
  <c r="X187" i="1"/>
  <c r="Y187" i="1"/>
  <c r="Z187" i="1"/>
  <c r="AA187" i="1"/>
  <c r="AB187" i="1"/>
  <c r="AC187" i="1"/>
  <c r="AD187" i="1"/>
  <c r="AE187" i="1"/>
  <c r="AF187" i="1"/>
  <c r="AG187" i="1"/>
  <c r="X188" i="1"/>
  <c r="Y188" i="1"/>
  <c r="Z188" i="1"/>
  <c r="AA188" i="1"/>
  <c r="AB188" i="1"/>
  <c r="AC188" i="1"/>
  <c r="AD188" i="1"/>
  <c r="AE188" i="1"/>
  <c r="AF188" i="1"/>
  <c r="AG188" i="1"/>
  <c r="X189" i="1"/>
  <c r="Y189" i="1"/>
  <c r="Z189" i="1"/>
  <c r="AA189" i="1"/>
  <c r="AB189" i="1"/>
  <c r="AC189" i="1"/>
  <c r="AD189" i="1"/>
  <c r="AE189" i="1"/>
  <c r="AF189" i="1"/>
  <c r="AG189" i="1"/>
  <c r="X190" i="1"/>
  <c r="Y190" i="1"/>
  <c r="Z190" i="1"/>
  <c r="AA190" i="1"/>
  <c r="AB190" i="1"/>
  <c r="AC190" i="1"/>
  <c r="AD190" i="1"/>
  <c r="AE190" i="1"/>
  <c r="AF190" i="1"/>
  <c r="AG190" i="1"/>
  <c r="X191" i="1"/>
  <c r="Y191" i="1"/>
  <c r="Z191" i="1"/>
  <c r="AA191" i="1"/>
  <c r="AB191" i="1"/>
  <c r="AC191" i="1"/>
  <c r="AD191" i="1"/>
  <c r="AE191" i="1"/>
  <c r="AF191" i="1"/>
  <c r="AG191" i="1"/>
  <c r="X192" i="1"/>
  <c r="Y192" i="1"/>
  <c r="Z192" i="1"/>
  <c r="AA192" i="1"/>
  <c r="AB192" i="1"/>
  <c r="AC192" i="1"/>
  <c r="AD192" i="1"/>
  <c r="AE192" i="1"/>
  <c r="AF192" i="1"/>
  <c r="AG192" i="1"/>
  <c r="X193" i="1"/>
  <c r="Y193" i="1"/>
  <c r="Z193" i="1"/>
  <c r="AA193" i="1"/>
  <c r="AB193" i="1"/>
  <c r="AC193" i="1"/>
  <c r="AD193" i="1"/>
  <c r="AE193" i="1"/>
  <c r="AF193" i="1"/>
  <c r="AG193" i="1"/>
  <c r="X194" i="1"/>
  <c r="Y194" i="1"/>
  <c r="Z194" i="1"/>
  <c r="AA194" i="1"/>
  <c r="AB194" i="1"/>
  <c r="AC194" i="1"/>
  <c r="AD194" i="1"/>
  <c r="AE194" i="1"/>
  <c r="AF194" i="1"/>
  <c r="AG194" i="1"/>
  <c r="X195" i="1"/>
  <c r="Y195" i="1"/>
  <c r="Z195" i="1"/>
  <c r="AA195" i="1"/>
  <c r="AB195" i="1"/>
  <c r="AC195" i="1"/>
  <c r="AD195" i="1"/>
  <c r="AE195" i="1"/>
  <c r="AF195" i="1"/>
  <c r="AG195" i="1"/>
  <c r="X196" i="1"/>
  <c r="Y196" i="1"/>
  <c r="Z196" i="1"/>
  <c r="AA196" i="1"/>
  <c r="AB196" i="1"/>
  <c r="AC196" i="1"/>
  <c r="AD196" i="1"/>
  <c r="AE196" i="1"/>
  <c r="AF196" i="1"/>
  <c r="AG196" i="1"/>
  <c r="X197" i="1"/>
  <c r="Y197" i="1"/>
  <c r="Z197" i="1"/>
  <c r="AA197" i="1"/>
  <c r="AB197" i="1"/>
  <c r="AC197" i="1"/>
  <c r="AD197" i="1"/>
  <c r="AE197" i="1"/>
  <c r="AF197" i="1"/>
  <c r="AG197" i="1"/>
  <c r="X198" i="1"/>
  <c r="Y198" i="1"/>
  <c r="Z198" i="1"/>
  <c r="AA198" i="1"/>
  <c r="AB198" i="1"/>
  <c r="AC198" i="1"/>
  <c r="AD198" i="1"/>
  <c r="AE198" i="1"/>
  <c r="AF198" i="1"/>
  <c r="AG198" i="1"/>
  <c r="X199" i="1"/>
  <c r="Y199" i="1"/>
  <c r="Z199" i="1"/>
  <c r="AA199" i="1"/>
  <c r="AB199" i="1"/>
  <c r="AC199" i="1"/>
  <c r="AD199" i="1"/>
  <c r="AE199" i="1"/>
  <c r="AF199" i="1"/>
  <c r="AG199" i="1"/>
  <c r="X200" i="1"/>
  <c r="Y200" i="1"/>
  <c r="Z200" i="1"/>
  <c r="AA200" i="1"/>
  <c r="AB200" i="1"/>
  <c r="AC200" i="1"/>
  <c r="AD200" i="1"/>
  <c r="AE200" i="1"/>
  <c r="AF200" i="1"/>
  <c r="AG200" i="1"/>
  <c r="X201" i="1"/>
  <c r="Y201" i="1"/>
  <c r="Z201" i="1"/>
  <c r="AA201" i="1"/>
  <c r="AB201" i="1"/>
  <c r="AC201" i="1"/>
  <c r="AD201" i="1"/>
  <c r="AE201" i="1"/>
  <c r="AF201" i="1"/>
  <c r="AG201" i="1"/>
  <c r="X202" i="1"/>
  <c r="Y202" i="1"/>
  <c r="Z202" i="1"/>
  <c r="AA202" i="1"/>
  <c r="AB202" i="1"/>
  <c r="AC202" i="1"/>
  <c r="AD202" i="1"/>
  <c r="AE202" i="1"/>
  <c r="AF202" i="1"/>
  <c r="AG202" i="1"/>
  <c r="X203" i="1"/>
  <c r="Y203" i="1"/>
  <c r="Z203" i="1"/>
  <c r="AA203" i="1"/>
  <c r="AB203" i="1"/>
  <c r="AC203" i="1"/>
  <c r="AD203" i="1"/>
  <c r="AE203" i="1"/>
  <c r="AF203" i="1"/>
  <c r="AG203" i="1"/>
  <c r="X204" i="1"/>
  <c r="Y204" i="1"/>
  <c r="Z204" i="1"/>
  <c r="AA204" i="1"/>
  <c r="AB204" i="1"/>
  <c r="AC204" i="1"/>
  <c r="AD204" i="1"/>
  <c r="AE204" i="1"/>
  <c r="AF204" i="1"/>
  <c r="AG204" i="1"/>
  <c r="X205" i="1"/>
  <c r="Y205" i="1"/>
  <c r="Z205" i="1"/>
  <c r="AA205" i="1"/>
  <c r="AB205" i="1"/>
  <c r="AC205" i="1"/>
  <c r="AD205" i="1"/>
  <c r="AE205" i="1"/>
  <c r="AF205" i="1"/>
  <c r="AG205" i="1"/>
  <c r="X206" i="1"/>
  <c r="Y206" i="1"/>
  <c r="Z206" i="1"/>
  <c r="AA206" i="1"/>
  <c r="AB206" i="1"/>
  <c r="AC206" i="1"/>
  <c r="AD206" i="1"/>
  <c r="AE206" i="1"/>
  <c r="AF206" i="1"/>
  <c r="AG206" i="1"/>
  <c r="X207" i="1"/>
  <c r="Y207" i="1"/>
  <c r="Z207" i="1"/>
  <c r="AA207" i="1"/>
  <c r="AB207" i="1"/>
  <c r="AC207" i="1"/>
  <c r="AD207" i="1"/>
  <c r="AE207" i="1"/>
  <c r="AF207" i="1"/>
  <c r="AG207" i="1"/>
  <c r="X208" i="1"/>
  <c r="Y208" i="1"/>
  <c r="Z208" i="1"/>
  <c r="AA208" i="1"/>
  <c r="AB208" i="1"/>
  <c r="AC208" i="1"/>
  <c r="AD208" i="1"/>
  <c r="AE208" i="1"/>
  <c r="AF208" i="1"/>
  <c r="AG208" i="1"/>
  <c r="X209" i="1"/>
  <c r="Y209" i="1"/>
  <c r="Z209" i="1"/>
  <c r="AA209" i="1"/>
  <c r="AB209" i="1"/>
  <c r="AC209" i="1"/>
  <c r="AD209" i="1"/>
  <c r="AE209" i="1"/>
  <c r="AF209" i="1"/>
  <c r="AG209" i="1"/>
  <c r="X210" i="1"/>
  <c r="Y210" i="1"/>
  <c r="Z210" i="1"/>
  <c r="AA210" i="1"/>
  <c r="AB210" i="1"/>
  <c r="AC210" i="1"/>
  <c r="AD210" i="1"/>
  <c r="AE210" i="1"/>
  <c r="AF210" i="1"/>
  <c r="AG210" i="1"/>
  <c r="X211" i="1"/>
  <c r="Y211" i="1"/>
  <c r="Z211" i="1"/>
  <c r="AA211" i="1"/>
  <c r="AB211" i="1"/>
  <c r="AC211" i="1"/>
  <c r="AD211" i="1"/>
  <c r="AE211" i="1"/>
  <c r="AF211" i="1"/>
  <c r="AG211" i="1"/>
  <c r="X212" i="1"/>
  <c r="Y212" i="1"/>
  <c r="Z212" i="1"/>
  <c r="AA212" i="1"/>
  <c r="AB212" i="1"/>
  <c r="AC212" i="1"/>
  <c r="AD212" i="1"/>
  <c r="AE212" i="1"/>
  <c r="AF212" i="1"/>
  <c r="AG212" i="1"/>
  <c r="X213" i="1"/>
  <c r="Y213" i="1"/>
  <c r="Z213" i="1"/>
  <c r="AA213" i="1"/>
  <c r="AB213" i="1"/>
  <c r="AC213" i="1"/>
  <c r="AD213" i="1"/>
  <c r="AE213" i="1"/>
  <c r="AF213" i="1"/>
  <c r="AG213" i="1"/>
  <c r="X214" i="1"/>
  <c r="Y214" i="1"/>
  <c r="Z214" i="1"/>
  <c r="AA214" i="1"/>
  <c r="AB214" i="1"/>
  <c r="AC214" i="1"/>
  <c r="AD214" i="1"/>
  <c r="AE214" i="1"/>
  <c r="AF214" i="1"/>
  <c r="AG214" i="1"/>
  <c r="X215" i="1"/>
  <c r="Y215" i="1"/>
  <c r="Z215" i="1"/>
  <c r="AA215" i="1"/>
  <c r="AB215" i="1"/>
  <c r="AC215" i="1"/>
  <c r="AD215" i="1"/>
  <c r="AE215" i="1"/>
  <c r="AF215" i="1"/>
  <c r="AG215" i="1"/>
  <c r="X216" i="1"/>
  <c r="Y216" i="1"/>
  <c r="Z216" i="1"/>
  <c r="AA216" i="1"/>
  <c r="AB216" i="1"/>
  <c r="AC216" i="1"/>
  <c r="AD216" i="1"/>
  <c r="AE216" i="1"/>
  <c r="AF216" i="1"/>
  <c r="AG216" i="1"/>
  <c r="X217" i="1"/>
  <c r="Y217" i="1"/>
  <c r="Z217" i="1"/>
  <c r="AA217" i="1"/>
  <c r="AB217" i="1"/>
  <c r="AC217" i="1"/>
  <c r="AD217" i="1"/>
  <c r="AE217" i="1"/>
  <c r="AF217" i="1"/>
  <c r="AG217" i="1"/>
  <c r="X218" i="1"/>
  <c r="Y218" i="1"/>
  <c r="Z218" i="1"/>
  <c r="AA218" i="1"/>
  <c r="AB218" i="1"/>
  <c r="AC218" i="1"/>
  <c r="AD218" i="1"/>
  <c r="AE218" i="1"/>
  <c r="AF218" i="1"/>
  <c r="AG218" i="1"/>
  <c r="X219" i="1"/>
  <c r="Y219" i="1"/>
  <c r="Z219" i="1"/>
  <c r="AA219" i="1"/>
  <c r="AB219" i="1"/>
  <c r="AC219" i="1"/>
  <c r="AD219" i="1"/>
  <c r="AE219" i="1"/>
  <c r="AF219" i="1"/>
  <c r="AG219" i="1"/>
  <c r="X220" i="1"/>
  <c r="Y220" i="1"/>
  <c r="Z220" i="1"/>
  <c r="AA220" i="1"/>
  <c r="AB220" i="1"/>
  <c r="AC220" i="1"/>
  <c r="AD220" i="1"/>
  <c r="AE220" i="1"/>
  <c r="AF220" i="1"/>
  <c r="AG220" i="1"/>
  <c r="X221" i="1"/>
  <c r="Y221" i="1"/>
  <c r="Z221" i="1"/>
  <c r="AA221" i="1"/>
  <c r="AB221" i="1"/>
  <c r="AC221" i="1"/>
  <c r="AD221" i="1"/>
  <c r="AE221" i="1"/>
  <c r="AF221" i="1"/>
  <c r="AG221" i="1"/>
  <c r="X222" i="1"/>
  <c r="Y222" i="1"/>
  <c r="Z222" i="1"/>
  <c r="AA222" i="1"/>
  <c r="AB222" i="1"/>
  <c r="AC222" i="1"/>
  <c r="AD222" i="1"/>
  <c r="AE222" i="1"/>
  <c r="AF222" i="1"/>
  <c r="AG222" i="1"/>
  <c r="X223" i="1"/>
  <c r="Y223" i="1"/>
  <c r="Z223" i="1"/>
  <c r="AA223" i="1"/>
  <c r="AB223" i="1"/>
  <c r="AC223" i="1"/>
  <c r="AD223" i="1"/>
  <c r="AE223" i="1"/>
  <c r="AF223" i="1"/>
  <c r="AG223" i="1"/>
  <c r="X224" i="1"/>
  <c r="Y224" i="1"/>
  <c r="Z224" i="1"/>
  <c r="AA224" i="1"/>
  <c r="AB224" i="1"/>
  <c r="AC224" i="1"/>
  <c r="AD224" i="1"/>
  <c r="AE224" i="1"/>
  <c r="AF224" i="1"/>
  <c r="AG224" i="1"/>
  <c r="X225" i="1"/>
  <c r="Y225" i="1"/>
  <c r="Z225" i="1"/>
  <c r="AA225" i="1"/>
  <c r="AB225" i="1"/>
  <c r="AC225" i="1"/>
  <c r="AD225" i="1"/>
  <c r="AE225" i="1"/>
  <c r="AF225" i="1"/>
  <c r="AG225" i="1"/>
  <c r="X226" i="1"/>
  <c r="Y226" i="1"/>
  <c r="Z226" i="1"/>
  <c r="AA226" i="1"/>
  <c r="AB226" i="1"/>
  <c r="AC226" i="1"/>
  <c r="AD226" i="1"/>
  <c r="AE226" i="1"/>
  <c r="AF226" i="1"/>
  <c r="AG226" i="1"/>
  <c r="X227" i="1"/>
  <c r="Y227" i="1"/>
  <c r="Z227" i="1"/>
  <c r="AA227" i="1"/>
  <c r="AB227" i="1"/>
  <c r="AC227" i="1"/>
  <c r="AD227" i="1"/>
  <c r="AE227" i="1"/>
  <c r="AF227" i="1"/>
  <c r="AG227" i="1"/>
  <c r="X228" i="1"/>
  <c r="Y228" i="1"/>
  <c r="Z228" i="1"/>
  <c r="AA228" i="1"/>
  <c r="AB228" i="1"/>
  <c r="AC228" i="1"/>
  <c r="AD228" i="1"/>
  <c r="AE228" i="1"/>
  <c r="AF228" i="1"/>
  <c r="AG228" i="1"/>
  <c r="X229" i="1"/>
  <c r="Y229" i="1"/>
  <c r="Z229" i="1"/>
  <c r="AA229" i="1"/>
  <c r="AB229" i="1"/>
  <c r="AC229" i="1"/>
  <c r="AD229" i="1"/>
  <c r="AE229" i="1"/>
  <c r="AF229" i="1"/>
  <c r="AG229" i="1"/>
  <c r="X230" i="1"/>
  <c r="Y230" i="1"/>
  <c r="Z230" i="1"/>
  <c r="AA230" i="1"/>
  <c r="AB230" i="1"/>
  <c r="AC230" i="1"/>
  <c r="AD230" i="1"/>
  <c r="AE230" i="1"/>
  <c r="AF230" i="1"/>
  <c r="AG230" i="1"/>
  <c r="X231" i="1"/>
  <c r="Y231" i="1"/>
  <c r="Z231" i="1"/>
  <c r="AA231" i="1"/>
  <c r="AB231" i="1"/>
  <c r="AC231" i="1"/>
  <c r="AD231" i="1"/>
  <c r="AE231" i="1"/>
  <c r="AF231" i="1"/>
  <c r="AG231" i="1"/>
  <c r="X232" i="1"/>
  <c r="Y232" i="1"/>
  <c r="Z232" i="1"/>
  <c r="AA232" i="1"/>
  <c r="AB232" i="1"/>
  <c r="AC232" i="1"/>
  <c r="AD232" i="1"/>
  <c r="AE232" i="1"/>
  <c r="AF232" i="1"/>
  <c r="AG232" i="1"/>
  <c r="X233" i="1"/>
  <c r="Y233" i="1"/>
  <c r="Z233" i="1"/>
  <c r="AA233" i="1"/>
  <c r="AB233" i="1"/>
  <c r="AC233" i="1"/>
  <c r="AD233" i="1"/>
  <c r="AE233" i="1"/>
  <c r="AF233" i="1"/>
  <c r="AG233" i="1"/>
  <c r="X234" i="1"/>
  <c r="Y234" i="1"/>
  <c r="Z234" i="1"/>
  <c r="AA234" i="1"/>
  <c r="AB234" i="1"/>
  <c r="AC234" i="1"/>
  <c r="AD234" i="1"/>
  <c r="AE234" i="1"/>
  <c r="AF234" i="1"/>
  <c r="AG234" i="1"/>
  <c r="X235" i="1"/>
  <c r="Y235" i="1"/>
  <c r="Z235" i="1"/>
  <c r="AA235" i="1"/>
  <c r="AB235" i="1"/>
  <c r="AC235" i="1"/>
  <c r="AD235" i="1"/>
  <c r="AE235" i="1"/>
  <c r="AF235" i="1"/>
  <c r="AG235" i="1"/>
  <c r="X236" i="1"/>
  <c r="Y236" i="1"/>
  <c r="Z236" i="1"/>
  <c r="AA236" i="1"/>
  <c r="AB236" i="1"/>
  <c r="AC236" i="1"/>
  <c r="AD236" i="1"/>
  <c r="AE236" i="1"/>
  <c r="AF236" i="1"/>
  <c r="AG236" i="1"/>
  <c r="X237" i="1"/>
  <c r="Y237" i="1"/>
  <c r="Z237" i="1"/>
  <c r="AA237" i="1"/>
  <c r="AB237" i="1"/>
  <c r="AC237" i="1"/>
  <c r="AD237" i="1"/>
  <c r="AE237" i="1"/>
  <c r="AF237" i="1"/>
  <c r="AG237" i="1"/>
  <c r="Y238" i="1"/>
  <c r="Z238" i="1"/>
  <c r="AA238" i="1"/>
  <c r="AB238" i="1"/>
  <c r="AC238" i="1"/>
  <c r="AD238" i="1"/>
  <c r="AE238" i="1"/>
  <c r="AF238" i="1"/>
  <c r="AG238" i="1"/>
  <c r="R23" i="1"/>
  <c r="T23" i="1"/>
  <c r="R24" i="1"/>
  <c r="T24" i="1"/>
  <c r="R25" i="1"/>
  <c r="T25" i="1"/>
  <c r="R26" i="1"/>
  <c r="T26" i="1"/>
  <c r="R27" i="1"/>
  <c r="T27" i="1"/>
  <c r="R28" i="1"/>
  <c r="T28" i="1"/>
  <c r="R29" i="1"/>
  <c r="T29" i="1"/>
  <c r="R30" i="1"/>
  <c r="T30" i="1"/>
  <c r="R31" i="1"/>
  <c r="T31" i="1"/>
  <c r="R32" i="1"/>
  <c r="T32" i="1"/>
  <c r="R33" i="1"/>
  <c r="T33" i="1"/>
  <c r="R34" i="1"/>
  <c r="T34" i="1"/>
  <c r="R35" i="1"/>
  <c r="T35" i="1"/>
  <c r="R36" i="1"/>
  <c r="T36" i="1"/>
  <c r="R37" i="1"/>
  <c r="T37" i="1"/>
  <c r="R38" i="1"/>
  <c r="T38" i="1"/>
  <c r="R39" i="1"/>
  <c r="T39" i="1"/>
  <c r="R40" i="1"/>
  <c r="T40" i="1"/>
  <c r="R41" i="1"/>
  <c r="T41" i="1"/>
  <c r="R42" i="1"/>
  <c r="T42" i="1"/>
  <c r="R43" i="1"/>
  <c r="T43" i="1"/>
  <c r="R44" i="1"/>
  <c r="T44" i="1"/>
  <c r="R45" i="1"/>
  <c r="T45" i="1"/>
  <c r="R46" i="1"/>
  <c r="T46" i="1"/>
  <c r="R47" i="1"/>
  <c r="T47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R56" i="1"/>
  <c r="T56" i="1"/>
  <c r="R57" i="1"/>
  <c r="T57" i="1"/>
  <c r="R58" i="1"/>
  <c r="T58" i="1"/>
  <c r="R59" i="1"/>
  <c r="T59" i="1"/>
  <c r="R60" i="1"/>
  <c r="T60" i="1"/>
  <c r="R61" i="1"/>
  <c r="T61" i="1"/>
  <c r="R62" i="1"/>
  <c r="T62" i="1"/>
  <c r="R63" i="1"/>
  <c r="T63" i="1"/>
  <c r="R64" i="1"/>
  <c r="T64" i="1"/>
  <c r="R65" i="1"/>
  <c r="T65" i="1"/>
  <c r="R66" i="1"/>
  <c r="T66" i="1"/>
  <c r="R67" i="1"/>
  <c r="T67" i="1"/>
  <c r="R68" i="1"/>
  <c r="T68" i="1"/>
  <c r="R69" i="1"/>
  <c r="T69" i="1"/>
  <c r="R70" i="1"/>
  <c r="T70" i="1"/>
  <c r="R71" i="1"/>
  <c r="T71" i="1"/>
  <c r="R72" i="1"/>
  <c r="T72" i="1"/>
  <c r="R73" i="1"/>
  <c r="T73" i="1"/>
  <c r="R74" i="1"/>
  <c r="T74" i="1"/>
  <c r="R75" i="1"/>
  <c r="T75" i="1"/>
  <c r="R76" i="1"/>
  <c r="T76" i="1"/>
  <c r="R77" i="1"/>
  <c r="T77" i="1"/>
  <c r="R78" i="1"/>
  <c r="T78" i="1"/>
  <c r="R79" i="1"/>
  <c r="T79" i="1"/>
  <c r="R80" i="1"/>
  <c r="T80" i="1"/>
  <c r="R81" i="1"/>
  <c r="T81" i="1"/>
  <c r="R82" i="1"/>
  <c r="T82" i="1"/>
  <c r="R83" i="1"/>
  <c r="T83" i="1"/>
  <c r="R84" i="1"/>
  <c r="T84" i="1"/>
  <c r="R85" i="1"/>
  <c r="T85" i="1"/>
  <c r="R86" i="1"/>
  <c r="T86" i="1"/>
  <c r="R87" i="1"/>
  <c r="T87" i="1"/>
  <c r="R88" i="1"/>
  <c r="T88" i="1"/>
  <c r="R89" i="1"/>
  <c r="T89" i="1"/>
  <c r="R90" i="1"/>
  <c r="T90" i="1"/>
  <c r="R91" i="1"/>
  <c r="T91" i="1"/>
  <c r="R92" i="1"/>
  <c r="T92" i="1"/>
  <c r="R93" i="1"/>
  <c r="T93" i="1"/>
  <c r="R94" i="1"/>
  <c r="T94" i="1"/>
  <c r="R95" i="1"/>
  <c r="T95" i="1"/>
  <c r="R96" i="1"/>
  <c r="T96" i="1"/>
  <c r="R97" i="1"/>
  <c r="T97" i="1"/>
  <c r="R98" i="1"/>
  <c r="T98" i="1"/>
  <c r="R99" i="1"/>
  <c r="T99" i="1"/>
  <c r="R100" i="1"/>
  <c r="T100" i="1"/>
  <c r="R101" i="1"/>
  <c r="T101" i="1"/>
  <c r="R102" i="1"/>
  <c r="T102" i="1"/>
  <c r="R103" i="1"/>
  <c r="T103" i="1"/>
  <c r="R104" i="1"/>
  <c r="T104" i="1"/>
  <c r="R105" i="1"/>
  <c r="T105" i="1"/>
  <c r="R106" i="1"/>
  <c r="T106" i="1"/>
  <c r="R107" i="1"/>
  <c r="T107" i="1"/>
  <c r="R108" i="1"/>
  <c r="T108" i="1"/>
  <c r="R109" i="1"/>
  <c r="T109" i="1"/>
  <c r="R110" i="1"/>
  <c r="T110" i="1"/>
  <c r="R111" i="1"/>
  <c r="T111" i="1"/>
  <c r="R112" i="1"/>
  <c r="T112" i="1"/>
  <c r="R113" i="1"/>
  <c r="T113" i="1"/>
  <c r="R114" i="1"/>
  <c r="R115" i="1"/>
  <c r="T115" i="1"/>
  <c r="R116" i="1"/>
  <c r="T116" i="1"/>
  <c r="R117" i="1"/>
  <c r="T117" i="1"/>
  <c r="R118" i="1"/>
  <c r="T118" i="1"/>
  <c r="R119" i="1"/>
  <c r="T119" i="1"/>
  <c r="R120" i="1"/>
  <c r="T120" i="1"/>
  <c r="R121" i="1"/>
  <c r="T121" i="1"/>
  <c r="R122" i="1"/>
  <c r="T122" i="1"/>
  <c r="R123" i="1"/>
  <c r="T123" i="1"/>
  <c r="R124" i="1"/>
  <c r="T124" i="1"/>
  <c r="R125" i="1"/>
  <c r="T125" i="1"/>
  <c r="R126" i="1"/>
  <c r="T126" i="1"/>
  <c r="R127" i="1"/>
  <c r="T127" i="1"/>
  <c r="R128" i="1"/>
  <c r="T128" i="1"/>
  <c r="R129" i="1"/>
  <c r="T129" i="1"/>
  <c r="R130" i="1"/>
  <c r="T130" i="1"/>
  <c r="R131" i="1"/>
  <c r="T131" i="1"/>
  <c r="R132" i="1"/>
  <c r="T132" i="1"/>
  <c r="R133" i="1"/>
  <c r="T133" i="1"/>
  <c r="R134" i="1"/>
  <c r="T134" i="1"/>
  <c r="R135" i="1"/>
  <c r="T135" i="1"/>
  <c r="R136" i="1"/>
  <c r="T136" i="1"/>
  <c r="R137" i="1"/>
  <c r="T137" i="1"/>
  <c r="R138" i="1"/>
  <c r="T138" i="1"/>
  <c r="R139" i="1"/>
  <c r="T139" i="1"/>
  <c r="R140" i="1"/>
  <c r="R141" i="1"/>
  <c r="T141" i="1"/>
  <c r="R142" i="1"/>
  <c r="T142" i="1"/>
  <c r="R143" i="1"/>
  <c r="T143" i="1"/>
  <c r="R144" i="1"/>
  <c r="T144" i="1"/>
  <c r="R145" i="1"/>
  <c r="R146" i="1"/>
  <c r="T146" i="1"/>
  <c r="R147" i="1"/>
  <c r="T147" i="1"/>
  <c r="R148" i="1"/>
  <c r="T148" i="1"/>
  <c r="R149" i="1"/>
  <c r="T149" i="1"/>
  <c r="R150" i="1"/>
  <c r="T150" i="1"/>
  <c r="R151" i="1"/>
  <c r="T151" i="1"/>
  <c r="R152" i="1"/>
  <c r="T152" i="1"/>
  <c r="R153" i="1"/>
  <c r="T153" i="1"/>
  <c r="R154" i="1"/>
  <c r="T154" i="1"/>
  <c r="R155" i="1"/>
  <c r="T155" i="1"/>
  <c r="R156" i="1"/>
  <c r="T156" i="1"/>
  <c r="R157" i="1"/>
  <c r="T157" i="1"/>
  <c r="R158" i="1"/>
  <c r="T158" i="1"/>
  <c r="R159" i="1"/>
  <c r="T159" i="1"/>
  <c r="R160" i="1"/>
  <c r="T160" i="1"/>
  <c r="R161" i="1"/>
  <c r="T161" i="1"/>
  <c r="R162" i="1"/>
  <c r="T162" i="1"/>
  <c r="R163" i="1"/>
  <c r="T163" i="1"/>
  <c r="R164" i="1"/>
  <c r="T164" i="1"/>
  <c r="R165" i="1"/>
  <c r="T165" i="1"/>
  <c r="R166" i="1"/>
  <c r="T166" i="1"/>
  <c r="R167" i="1"/>
  <c r="T167" i="1"/>
  <c r="R168" i="1"/>
  <c r="T168" i="1"/>
  <c r="R169" i="1"/>
  <c r="T169" i="1"/>
  <c r="R170" i="1"/>
  <c r="T170" i="1"/>
  <c r="R171" i="1"/>
  <c r="T171" i="1"/>
  <c r="R172" i="1"/>
  <c r="T172" i="1"/>
  <c r="R173" i="1"/>
  <c r="T173" i="1"/>
  <c r="R174" i="1"/>
  <c r="R175" i="1"/>
  <c r="T175" i="1"/>
  <c r="R176" i="1"/>
  <c r="T176" i="1"/>
  <c r="R177" i="1"/>
  <c r="T177" i="1"/>
  <c r="R178" i="1"/>
  <c r="T178" i="1"/>
  <c r="R179" i="1"/>
  <c r="T179" i="1"/>
  <c r="R180" i="1"/>
  <c r="T180" i="1"/>
  <c r="R181" i="1"/>
  <c r="T181" i="1"/>
  <c r="R182" i="1"/>
  <c r="T182" i="1"/>
  <c r="R183" i="1"/>
  <c r="T183" i="1"/>
  <c r="R184" i="1"/>
  <c r="R185" i="1"/>
  <c r="T185" i="1"/>
  <c r="R186" i="1"/>
  <c r="R187" i="1"/>
  <c r="T187" i="1"/>
  <c r="R188" i="1"/>
  <c r="T188" i="1"/>
  <c r="R189" i="1"/>
  <c r="T189" i="1"/>
  <c r="R190" i="1"/>
  <c r="T190" i="1"/>
  <c r="R191" i="1"/>
  <c r="T191" i="1"/>
  <c r="R192" i="1"/>
  <c r="R193" i="1"/>
  <c r="T193" i="1"/>
  <c r="R194" i="1"/>
  <c r="R195" i="1"/>
  <c r="R196" i="1"/>
  <c r="R197" i="1"/>
  <c r="T197" i="1"/>
  <c r="R198" i="1"/>
  <c r="T198" i="1"/>
  <c r="R199" i="1"/>
  <c r="T199" i="1"/>
  <c r="R200" i="1"/>
  <c r="R201" i="1"/>
  <c r="T201" i="1"/>
  <c r="R202" i="1"/>
  <c r="R203" i="1"/>
  <c r="T203" i="1"/>
  <c r="R204" i="1"/>
  <c r="T204" i="1"/>
  <c r="R205" i="1"/>
  <c r="T205" i="1"/>
  <c r="R206" i="1"/>
  <c r="T206" i="1"/>
  <c r="R207" i="1"/>
  <c r="T207" i="1"/>
  <c r="R208" i="1"/>
  <c r="R209" i="1"/>
  <c r="T209" i="1"/>
  <c r="R210" i="1"/>
  <c r="R211" i="1"/>
  <c r="T211" i="1"/>
  <c r="R212" i="1"/>
  <c r="T212" i="1"/>
  <c r="R213" i="1"/>
  <c r="T213" i="1"/>
  <c r="R214" i="1"/>
  <c r="T214" i="1"/>
  <c r="R215" i="1"/>
  <c r="T215" i="1"/>
  <c r="R216" i="1"/>
  <c r="R217" i="1"/>
  <c r="T217" i="1"/>
  <c r="R218" i="1"/>
  <c r="R219" i="1"/>
  <c r="T219" i="1"/>
  <c r="R220" i="1"/>
  <c r="T220" i="1"/>
  <c r="R221" i="1"/>
  <c r="R222" i="1"/>
  <c r="T222" i="1"/>
  <c r="R223" i="1"/>
  <c r="T223" i="1"/>
  <c r="R224" i="1"/>
  <c r="T224" i="1"/>
  <c r="R225" i="1"/>
  <c r="T225" i="1"/>
  <c r="R226" i="1"/>
  <c r="T226" i="1"/>
  <c r="R227" i="1"/>
  <c r="T227" i="1"/>
  <c r="R228" i="1"/>
  <c r="T228" i="1"/>
  <c r="R229" i="1"/>
  <c r="T229" i="1"/>
  <c r="R230" i="1"/>
  <c r="T230" i="1"/>
  <c r="R231" i="1"/>
  <c r="T231" i="1"/>
  <c r="R232" i="1"/>
  <c r="T232" i="1"/>
  <c r="R233" i="1"/>
  <c r="T233" i="1"/>
  <c r="R234" i="1"/>
  <c r="T234" i="1"/>
  <c r="R235" i="1"/>
  <c r="T235" i="1"/>
  <c r="R236" i="1"/>
  <c r="T236" i="1"/>
  <c r="R237" i="1"/>
  <c r="T237" i="1"/>
  <c r="R238" i="1"/>
  <c r="T238" i="1"/>
  <c r="R3" i="1"/>
  <c r="T3" i="1"/>
  <c r="R4" i="1"/>
  <c r="R5" i="1"/>
  <c r="T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T18" i="1"/>
  <c r="R19" i="1"/>
  <c r="T19" i="1"/>
  <c r="R20" i="1"/>
  <c r="R21" i="1"/>
  <c r="R22" i="1"/>
  <c r="X2" i="1"/>
  <c r="Y2" i="1"/>
  <c r="Z2" i="1"/>
  <c r="AA2" i="1"/>
  <c r="AB2" i="1"/>
  <c r="AC2" i="1"/>
  <c r="AD2" i="1"/>
  <c r="AE2" i="1"/>
  <c r="AF2" i="1"/>
  <c r="AG2" i="1"/>
  <c r="AJ2" i="1"/>
  <c r="AK2" i="1"/>
  <c r="AP2" i="1" s="1"/>
  <c r="AL2" i="1"/>
  <c r="T2" i="1"/>
  <c r="X3" i="1"/>
  <c r="Z3" i="1"/>
  <c r="AA3" i="1"/>
  <c r="AB3" i="1"/>
  <c r="AC3" i="1"/>
  <c r="AD3" i="1"/>
  <c r="AE3" i="1"/>
  <c r="AF3" i="1"/>
  <c r="AG3" i="1"/>
  <c r="AJ3" i="1"/>
  <c r="AK3" i="1"/>
  <c r="AL3" i="1"/>
  <c r="AP3" i="1"/>
  <c r="X4" i="1"/>
  <c r="Y4" i="1"/>
  <c r="Z4" i="1"/>
  <c r="AA4" i="1"/>
  <c r="AB4" i="1"/>
  <c r="AC4" i="1"/>
  <c r="AD4" i="1"/>
  <c r="AE4" i="1"/>
  <c r="AF4" i="1"/>
  <c r="AG4" i="1"/>
  <c r="AJ4" i="1"/>
  <c r="AK4" i="1"/>
  <c r="AP4" i="1" s="1"/>
  <c r="AL4" i="1"/>
  <c r="T4" i="1"/>
  <c r="X5" i="1"/>
  <c r="Y5" i="1"/>
  <c r="Z5" i="1"/>
  <c r="AA5" i="1"/>
  <c r="AB5" i="1"/>
  <c r="AC5" i="1"/>
  <c r="AD5" i="1"/>
  <c r="AE5" i="1"/>
  <c r="AF5" i="1"/>
  <c r="AG5" i="1"/>
  <c r="AJ5" i="1"/>
  <c r="AK5" i="1"/>
  <c r="AP5" i="1" s="1"/>
  <c r="AL5" i="1"/>
  <c r="X6" i="1"/>
  <c r="Y6" i="1"/>
  <c r="Z6" i="1"/>
  <c r="AA6" i="1"/>
  <c r="AB6" i="1"/>
  <c r="AC6" i="1"/>
  <c r="AD6" i="1"/>
  <c r="AE6" i="1"/>
  <c r="AF6" i="1"/>
  <c r="AG6" i="1"/>
  <c r="AJ6" i="1"/>
  <c r="AK6" i="1"/>
  <c r="AP6" i="1" s="1"/>
  <c r="AL6" i="1"/>
  <c r="T6" i="1"/>
  <c r="X7" i="1"/>
  <c r="Y7" i="1"/>
  <c r="Z7" i="1"/>
  <c r="AA7" i="1"/>
  <c r="AB7" i="1"/>
  <c r="AC7" i="1"/>
  <c r="AD7" i="1"/>
  <c r="AE7" i="1"/>
  <c r="AF7" i="1"/>
  <c r="AG7" i="1"/>
  <c r="AJ7" i="1"/>
  <c r="AK7" i="1"/>
  <c r="AP7" i="1" s="1"/>
  <c r="AL7" i="1"/>
  <c r="T7" i="1"/>
  <c r="X8" i="1"/>
  <c r="Y8" i="1"/>
  <c r="Z8" i="1"/>
  <c r="AA8" i="1"/>
  <c r="AB8" i="1"/>
  <c r="AC8" i="1"/>
  <c r="AD8" i="1"/>
  <c r="AE8" i="1"/>
  <c r="AF8" i="1"/>
  <c r="AG8" i="1"/>
  <c r="AJ8" i="1"/>
  <c r="AK8" i="1"/>
  <c r="AP8" i="1" s="1"/>
  <c r="AL8" i="1"/>
  <c r="T8" i="1"/>
  <c r="X9" i="1"/>
  <c r="Y9" i="1"/>
  <c r="Z9" i="1"/>
  <c r="AA9" i="1"/>
  <c r="AB9" i="1"/>
  <c r="AC9" i="1"/>
  <c r="AD9" i="1"/>
  <c r="AE9" i="1"/>
  <c r="AF9" i="1"/>
  <c r="AG9" i="1"/>
  <c r="AJ9" i="1"/>
  <c r="AK9" i="1"/>
  <c r="AP9" i="1" s="1"/>
  <c r="AL9" i="1"/>
  <c r="T9" i="1"/>
  <c r="X10" i="1"/>
  <c r="Y10" i="1"/>
  <c r="Z10" i="1"/>
  <c r="AA10" i="1"/>
  <c r="AB10" i="1"/>
  <c r="AC10" i="1"/>
  <c r="AD10" i="1"/>
  <c r="AE10" i="1"/>
  <c r="AF10" i="1"/>
  <c r="AG10" i="1"/>
  <c r="AJ10" i="1"/>
  <c r="AK10" i="1"/>
  <c r="AP10" i="1" s="1"/>
  <c r="AL10" i="1"/>
  <c r="T10" i="1"/>
  <c r="X11" i="1"/>
  <c r="Y11" i="1"/>
  <c r="Z11" i="1"/>
  <c r="AA11" i="1"/>
  <c r="AB11" i="1"/>
  <c r="AC11" i="1"/>
  <c r="AD11" i="1"/>
  <c r="AE11" i="1"/>
  <c r="AF11" i="1"/>
  <c r="AG11" i="1"/>
  <c r="AJ11" i="1"/>
  <c r="AK11" i="1"/>
  <c r="AP11" i="1" s="1"/>
  <c r="AL11" i="1"/>
  <c r="T11" i="1"/>
  <c r="X12" i="1"/>
  <c r="Y12" i="1"/>
  <c r="Z12" i="1"/>
  <c r="AA12" i="1"/>
  <c r="AB12" i="1"/>
  <c r="AC12" i="1"/>
  <c r="AD12" i="1"/>
  <c r="AE12" i="1"/>
  <c r="AF12" i="1"/>
  <c r="AG12" i="1"/>
  <c r="AJ12" i="1"/>
  <c r="AK12" i="1"/>
  <c r="AP12" i="1" s="1"/>
  <c r="AL12" i="1"/>
  <c r="T12" i="1"/>
  <c r="AT12" i="1"/>
  <c r="AM81" i="1" s="1"/>
  <c r="X13" i="1"/>
  <c r="Y13" i="1"/>
  <c r="Z13" i="1"/>
  <c r="AA13" i="1"/>
  <c r="AB13" i="1"/>
  <c r="AC13" i="1"/>
  <c r="AD13" i="1"/>
  <c r="AE13" i="1"/>
  <c r="AF13" i="1"/>
  <c r="AG13" i="1"/>
  <c r="AJ13" i="1"/>
  <c r="AK13" i="1"/>
  <c r="AP13" i="1" s="1"/>
  <c r="AL13" i="1"/>
  <c r="T13" i="1"/>
  <c r="X14" i="1"/>
  <c r="Y14" i="1"/>
  <c r="Z14" i="1"/>
  <c r="AA14" i="1"/>
  <c r="AB14" i="1"/>
  <c r="AC14" i="1"/>
  <c r="AD14" i="1"/>
  <c r="AE14" i="1"/>
  <c r="AF14" i="1"/>
  <c r="AG14" i="1"/>
  <c r="AJ14" i="1"/>
  <c r="AK14" i="1"/>
  <c r="AP14" i="1" s="1"/>
  <c r="AL14" i="1"/>
  <c r="AM14" i="1" s="1"/>
  <c r="AO14" i="1" s="1"/>
  <c r="T14" i="1"/>
  <c r="X15" i="1"/>
  <c r="Y15" i="1"/>
  <c r="Z15" i="1"/>
  <c r="AA15" i="1"/>
  <c r="AB15" i="1"/>
  <c r="AC15" i="1"/>
  <c r="AD15" i="1"/>
  <c r="AE15" i="1"/>
  <c r="AF15" i="1"/>
  <c r="AG15" i="1"/>
  <c r="AJ15" i="1"/>
  <c r="AK15" i="1"/>
  <c r="AP15" i="1" s="1"/>
  <c r="AL15" i="1"/>
  <c r="T15" i="1"/>
  <c r="X16" i="1"/>
  <c r="Y16" i="1"/>
  <c r="Z16" i="1"/>
  <c r="AA16" i="1"/>
  <c r="AB16" i="1"/>
  <c r="AC16" i="1"/>
  <c r="AD16" i="1"/>
  <c r="AE16" i="1"/>
  <c r="AF16" i="1"/>
  <c r="AG16" i="1"/>
  <c r="AJ16" i="1"/>
  <c r="AK16" i="1"/>
  <c r="AP16" i="1" s="1"/>
  <c r="AL16" i="1"/>
  <c r="T16" i="1"/>
  <c r="X17" i="1"/>
  <c r="Y17" i="1"/>
  <c r="Z17" i="1"/>
  <c r="AA17" i="1"/>
  <c r="AB17" i="1"/>
  <c r="AC17" i="1"/>
  <c r="AD17" i="1"/>
  <c r="AE17" i="1"/>
  <c r="AF17" i="1"/>
  <c r="AG17" i="1"/>
  <c r="AJ17" i="1"/>
  <c r="AK17" i="1"/>
  <c r="AP17" i="1" s="1"/>
  <c r="AL17" i="1"/>
  <c r="T17" i="1"/>
  <c r="X18" i="1"/>
  <c r="Y18" i="1"/>
  <c r="Z18" i="1"/>
  <c r="AA18" i="1"/>
  <c r="AB18" i="1"/>
  <c r="AC18" i="1"/>
  <c r="AD18" i="1"/>
  <c r="AE18" i="1"/>
  <c r="AF18" i="1"/>
  <c r="AG18" i="1"/>
  <c r="AJ18" i="1"/>
  <c r="AK18" i="1"/>
  <c r="AP18" i="1" s="1"/>
  <c r="AL18" i="1"/>
  <c r="X19" i="1"/>
  <c r="Y19" i="1"/>
  <c r="Z19" i="1"/>
  <c r="AA19" i="1"/>
  <c r="AB19" i="1"/>
  <c r="AC19" i="1"/>
  <c r="AD19" i="1"/>
  <c r="AE19" i="1"/>
  <c r="AF19" i="1"/>
  <c r="AG19" i="1"/>
  <c r="AJ19" i="1"/>
  <c r="AK19" i="1"/>
  <c r="AP19" i="1" s="1"/>
  <c r="AL19" i="1"/>
  <c r="X20" i="1"/>
  <c r="Y20" i="1"/>
  <c r="Z20" i="1"/>
  <c r="AA20" i="1"/>
  <c r="AB20" i="1"/>
  <c r="AC20" i="1"/>
  <c r="AD20" i="1"/>
  <c r="AE20" i="1"/>
  <c r="AF20" i="1"/>
  <c r="AG20" i="1"/>
  <c r="AJ20" i="1"/>
  <c r="AK20" i="1"/>
  <c r="AP20" i="1" s="1"/>
  <c r="AL20" i="1"/>
  <c r="T20" i="1"/>
  <c r="X21" i="1"/>
  <c r="Y21" i="1"/>
  <c r="Z21" i="1"/>
  <c r="AA21" i="1"/>
  <c r="AB21" i="1"/>
  <c r="AC21" i="1"/>
  <c r="AD21" i="1"/>
  <c r="AE21" i="1"/>
  <c r="AF21" i="1"/>
  <c r="AG21" i="1"/>
  <c r="AJ21" i="1"/>
  <c r="AK21" i="1"/>
  <c r="AP21" i="1" s="1"/>
  <c r="AL21" i="1"/>
  <c r="T21" i="1"/>
  <c r="X22" i="1"/>
  <c r="Y22" i="1"/>
  <c r="Z22" i="1"/>
  <c r="AA22" i="1"/>
  <c r="AB22" i="1"/>
  <c r="AC22" i="1"/>
  <c r="AD22" i="1"/>
  <c r="AE22" i="1"/>
  <c r="AF22" i="1"/>
  <c r="AG22" i="1"/>
  <c r="AJ22" i="1"/>
  <c r="AK22" i="1"/>
  <c r="AP22" i="1" s="1"/>
  <c r="AL22" i="1"/>
  <c r="AM22" i="1" s="1"/>
  <c r="U22" i="1" s="1"/>
  <c r="T22" i="1"/>
  <c r="AQ14" i="1" l="1"/>
  <c r="AU18" i="1"/>
  <c r="AO81" i="1"/>
  <c r="AQ81" i="1" s="1"/>
  <c r="U81" i="1"/>
  <c r="AM3" i="1"/>
  <c r="AB239" i="1"/>
  <c r="AM215" i="1"/>
  <c r="AM141" i="1"/>
  <c r="AM120" i="1"/>
  <c r="AM118" i="1"/>
  <c r="AM70" i="1"/>
  <c r="AM65" i="1"/>
  <c r="AM20" i="1"/>
  <c r="AM17" i="1"/>
  <c r="AM11" i="1"/>
  <c r="AM9" i="1"/>
  <c r="AM227" i="1"/>
  <c r="AM226" i="1"/>
  <c r="AO226" i="1" s="1"/>
  <c r="AQ226" i="1" s="1"/>
  <c r="AM176" i="1"/>
  <c r="AM156" i="1"/>
  <c r="AM155" i="1"/>
  <c r="AM134" i="1"/>
  <c r="AM129" i="1"/>
  <c r="AM124" i="1"/>
  <c r="AM79" i="1"/>
  <c r="AM56" i="1"/>
  <c r="AM52" i="1"/>
  <c r="AJ239" i="1"/>
  <c r="AM24" i="1"/>
  <c r="X239" i="1"/>
  <c r="AM189" i="1"/>
  <c r="AM164" i="1"/>
  <c r="AM146" i="1"/>
  <c r="AM18" i="1"/>
  <c r="U18" i="1" s="1"/>
  <c r="AM7" i="1"/>
  <c r="AO7" i="1" s="1"/>
  <c r="AQ7" i="1" s="1"/>
  <c r="U14" i="1"/>
  <c r="AM231" i="1"/>
  <c r="AM230" i="1"/>
  <c r="AO230" i="1" s="1"/>
  <c r="AQ230" i="1" s="1"/>
  <c r="AM180" i="1"/>
  <c r="AM179" i="1"/>
  <c r="AO179" i="1" s="1"/>
  <c r="AQ179" i="1" s="1"/>
  <c r="AM168" i="1"/>
  <c r="AM28" i="1"/>
  <c r="AM33" i="1"/>
  <c r="AM44" i="1"/>
  <c r="AM49" i="1"/>
  <c r="AM32" i="1"/>
  <c r="AM48" i="1"/>
  <c r="AM60" i="1"/>
  <c r="AM73" i="1"/>
  <c r="AM76" i="1"/>
  <c r="AM84" i="1"/>
  <c r="AM108" i="1"/>
  <c r="AM110" i="1"/>
  <c r="AM112" i="1"/>
  <c r="AM137" i="1"/>
  <c r="AM29" i="1"/>
  <c r="AM45" i="1"/>
  <c r="AM64" i="1"/>
  <c r="AM80" i="1"/>
  <c r="AM115" i="1"/>
  <c r="AM117" i="1"/>
  <c r="AM121" i="1"/>
  <c r="AM61" i="1"/>
  <c r="AM72" i="1"/>
  <c r="AM77" i="1"/>
  <c r="AM83" i="1"/>
  <c r="AM85" i="1"/>
  <c r="AM109" i="1"/>
  <c r="AM136" i="1"/>
  <c r="AF239" i="1"/>
  <c r="AM238" i="1"/>
  <c r="AO238" i="1" s="1"/>
  <c r="AQ238" i="1" s="1"/>
  <c r="AM223" i="1"/>
  <c r="AM199" i="1"/>
  <c r="AO194" i="1"/>
  <c r="AQ194" i="1" s="1"/>
  <c r="AM163" i="1"/>
  <c r="AO163" i="1" s="1"/>
  <c r="AQ163" i="1" s="1"/>
  <c r="AM152" i="1"/>
  <c r="AM21" i="1"/>
  <c r="AM15" i="1"/>
  <c r="AM19" i="1"/>
  <c r="U19" i="1" s="1"/>
  <c r="AM16" i="1"/>
  <c r="U16" i="1" s="1"/>
  <c r="AM13" i="1"/>
  <c r="U13" i="1" s="1"/>
  <c r="AM5" i="1"/>
  <c r="AM235" i="1"/>
  <c r="AM234" i="1"/>
  <c r="AO234" i="1" s="1"/>
  <c r="AQ234" i="1" s="1"/>
  <c r="AM186" i="1"/>
  <c r="AM185" i="1"/>
  <c r="AM172" i="1"/>
  <c r="AM171" i="1"/>
  <c r="AM160" i="1"/>
  <c r="AM104" i="1"/>
  <c r="AM100" i="1"/>
  <c r="AM96" i="1"/>
  <c r="AM91" i="1"/>
  <c r="AM63" i="1"/>
  <c r="AM40" i="1"/>
  <c r="AM36" i="1"/>
  <c r="AE239" i="1"/>
  <c r="AA239" i="1"/>
  <c r="AM222" i="1"/>
  <c r="U222" i="1" s="1"/>
  <c r="AO218" i="1"/>
  <c r="AQ218" i="1" s="1"/>
  <c r="AM213" i="1"/>
  <c r="AM210" i="1"/>
  <c r="AM209" i="1"/>
  <c r="AO206" i="1"/>
  <c r="AQ206" i="1" s="1"/>
  <c r="AM204" i="1"/>
  <c r="AM203" i="1"/>
  <c r="AO203" i="1" s="1"/>
  <c r="AQ203" i="1" s="1"/>
  <c r="AM197" i="1"/>
  <c r="AM183" i="1"/>
  <c r="AM150" i="1"/>
  <c r="AM145" i="1"/>
  <c r="AM140" i="1"/>
  <c r="AM133" i="1"/>
  <c r="AM128" i="1"/>
  <c r="AM123" i="1"/>
  <c r="AM116" i="1"/>
  <c r="AM114" i="1"/>
  <c r="AM107" i="1"/>
  <c r="AM103" i="1"/>
  <c r="AM99" i="1"/>
  <c r="AM94" i="1"/>
  <c r="AM90" i="1"/>
  <c r="AM69" i="1"/>
  <c r="AM59" i="1"/>
  <c r="AM55" i="1"/>
  <c r="AM51" i="1"/>
  <c r="AM43" i="1"/>
  <c r="AM39" i="1"/>
  <c r="AM35" i="1"/>
  <c r="AM27" i="1"/>
  <c r="AM23" i="1"/>
  <c r="AO23" i="1" s="1"/>
  <c r="AQ23" i="1" s="1"/>
  <c r="AD239" i="1"/>
  <c r="Z239" i="1"/>
  <c r="AM237" i="1"/>
  <c r="AM236" i="1"/>
  <c r="AM233" i="1"/>
  <c r="AM232" i="1"/>
  <c r="AM229" i="1"/>
  <c r="AM228" i="1"/>
  <c r="AM225" i="1"/>
  <c r="AM207" i="1"/>
  <c r="AM194" i="1"/>
  <c r="U194" i="1" s="1"/>
  <c r="AM193" i="1"/>
  <c r="AM188" i="1"/>
  <c r="AM187" i="1"/>
  <c r="AO187" i="1" s="1"/>
  <c r="AQ187" i="1" s="1"/>
  <c r="AM181" i="1"/>
  <c r="AM178" i="1"/>
  <c r="AM177" i="1"/>
  <c r="AM173" i="1"/>
  <c r="AM170" i="1"/>
  <c r="AM169" i="1"/>
  <c r="AM165" i="1"/>
  <c r="AM162" i="1"/>
  <c r="AM161" i="1"/>
  <c r="AM157" i="1"/>
  <c r="AM154" i="1"/>
  <c r="AM153" i="1"/>
  <c r="AM149" i="1"/>
  <c r="AM144" i="1"/>
  <c r="AM139" i="1"/>
  <c r="AM132" i="1"/>
  <c r="AM126" i="1"/>
  <c r="AM113" i="1"/>
  <c r="AM111" i="1"/>
  <c r="AM106" i="1"/>
  <c r="AM102" i="1"/>
  <c r="AM98" i="1"/>
  <c r="AM93" i="1"/>
  <c r="AM89" i="1"/>
  <c r="AM68" i="1"/>
  <c r="AK239" i="1"/>
  <c r="AG239" i="1"/>
  <c r="AC239" i="1"/>
  <c r="Y239" i="1"/>
  <c r="AM218" i="1"/>
  <c r="U218" i="1" s="1"/>
  <c r="AM217" i="1"/>
  <c r="AM212" i="1"/>
  <c r="AM211" i="1"/>
  <c r="AM205" i="1"/>
  <c r="AM202" i="1"/>
  <c r="AM201" i="1"/>
  <c r="AM191" i="1"/>
  <c r="AM148" i="1"/>
  <c r="AM142" i="1"/>
  <c r="AM130" i="1"/>
  <c r="AM125" i="1"/>
  <c r="AM119" i="1"/>
  <c r="AM105" i="1"/>
  <c r="AM101" i="1"/>
  <c r="AM97" i="1"/>
  <c r="AM92" i="1"/>
  <c r="AM88" i="1"/>
  <c r="AM71" i="1"/>
  <c r="AM67" i="1"/>
  <c r="AM57" i="1"/>
  <c r="AM53" i="1"/>
  <c r="AM41" i="1"/>
  <c r="AM37" i="1"/>
  <c r="AM25" i="1"/>
  <c r="AM224" i="1"/>
  <c r="AM221" i="1"/>
  <c r="AM216" i="1"/>
  <c r="U216" i="1" s="1"/>
  <c r="AM208" i="1"/>
  <c r="U208" i="1" s="1"/>
  <c r="AM200" i="1"/>
  <c r="U200" i="1" s="1"/>
  <c r="AM196" i="1"/>
  <c r="U196" i="1" s="1"/>
  <c r="AM195" i="1"/>
  <c r="AO195" i="1" s="1"/>
  <c r="AQ195" i="1" s="1"/>
  <c r="AM190" i="1"/>
  <c r="U190" i="1" s="1"/>
  <c r="AM182" i="1"/>
  <c r="U182" i="1" s="1"/>
  <c r="AM175" i="1"/>
  <c r="AM166" i="1"/>
  <c r="AM159" i="1"/>
  <c r="AM147" i="1"/>
  <c r="AM135" i="1"/>
  <c r="AM127" i="1"/>
  <c r="AM122" i="1"/>
  <c r="AM95" i="1"/>
  <c r="AM86" i="1"/>
  <c r="AM82" i="1"/>
  <c r="AM75" i="1"/>
  <c r="AM66" i="1"/>
  <c r="AM50" i="1"/>
  <c r="AM34" i="1"/>
  <c r="AM58" i="1"/>
  <c r="AM54" i="1"/>
  <c r="AM47" i="1"/>
  <c r="AM42" i="1"/>
  <c r="AM38" i="1"/>
  <c r="AM31" i="1"/>
  <c r="AM26" i="1"/>
  <c r="AL239" i="1"/>
  <c r="AO222" i="1"/>
  <c r="AQ222" i="1" s="1"/>
  <c r="AM220" i="1"/>
  <c r="AM219" i="1"/>
  <c r="AO219" i="1" s="1"/>
  <c r="AQ219" i="1" s="1"/>
  <c r="AM214" i="1"/>
  <c r="U214" i="1" s="1"/>
  <c r="AM206" i="1"/>
  <c r="U206" i="1" s="1"/>
  <c r="AM198" i="1"/>
  <c r="U198" i="1" s="1"/>
  <c r="AO196" i="1"/>
  <c r="AQ196" i="1" s="1"/>
  <c r="AM192" i="1"/>
  <c r="U192" i="1" s="1"/>
  <c r="AM184" i="1"/>
  <c r="U184" i="1" s="1"/>
  <c r="AM174" i="1"/>
  <c r="AM167" i="1"/>
  <c r="AM158" i="1"/>
  <c r="AM151" i="1"/>
  <c r="AM143" i="1"/>
  <c r="AM138" i="1"/>
  <c r="AM131" i="1"/>
  <c r="AM87" i="1"/>
  <c r="AO87" i="1" s="1"/>
  <c r="AQ87" i="1" s="1"/>
  <c r="AM78" i="1"/>
  <c r="AO78" i="1" s="1"/>
  <c r="AQ78" i="1" s="1"/>
  <c r="AM74" i="1"/>
  <c r="AM62" i="1"/>
  <c r="AM46" i="1"/>
  <c r="AP34" i="1"/>
  <c r="AP239" i="1" s="1"/>
  <c r="AM30" i="1"/>
  <c r="U195" i="1"/>
  <c r="U179" i="1"/>
  <c r="T192" i="1"/>
  <c r="AO184" i="1"/>
  <c r="AQ184" i="1" s="1"/>
  <c r="T184" i="1"/>
  <c r="T239" i="1" s="1"/>
  <c r="U163" i="1"/>
  <c r="U78" i="1"/>
  <c r="U238" i="1"/>
  <c r="U234" i="1"/>
  <c r="U230" i="1"/>
  <c r="U219" i="1"/>
  <c r="U203" i="1"/>
  <c r="U187" i="1"/>
  <c r="T216" i="1"/>
  <c r="T208" i="1"/>
  <c r="AO200" i="1"/>
  <c r="AQ200" i="1" s="1"/>
  <c r="T200" i="1"/>
  <c r="AO11" i="1"/>
  <c r="AQ11" i="1" s="1"/>
  <c r="U11" i="1"/>
  <c r="AO3" i="1"/>
  <c r="U3" i="1"/>
  <c r="U7" i="1"/>
  <c r="AO22" i="1"/>
  <c r="AQ22" i="1" s="1"/>
  <c r="AO16" i="1"/>
  <c r="AQ16" i="1" s="1"/>
  <c r="AM12" i="1"/>
  <c r="AM8" i="1"/>
  <c r="AM4" i="1"/>
  <c r="AO13" i="1"/>
  <c r="AQ13" i="1" s="1"/>
  <c r="AO19" i="1"/>
  <c r="AQ19" i="1" s="1"/>
  <c r="AM10" i="1"/>
  <c r="AM6" i="1"/>
  <c r="AM2" i="1"/>
  <c r="AO2" i="1" s="1"/>
  <c r="U87" i="1" l="1"/>
  <c r="U23" i="1"/>
  <c r="AQ3" i="1"/>
  <c r="AO34" i="1"/>
  <c r="AM239" i="1"/>
  <c r="U34" i="1"/>
  <c r="AO82" i="1"/>
  <c r="AQ82" i="1" s="1"/>
  <c r="U82" i="1"/>
  <c r="AO127" i="1"/>
  <c r="AQ127" i="1" s="1"/>
  <c r="U127" i="1"/>
  <c r="AO166" i="1"/>
  <c r="AQ166" i="1" s="1"/>
  <c r="U166" i="1"/>
  <c r="AO37" i="1"/>
  <c r="AQ37" i="1" s="1"/>
  <c r="U37" i="1"/>
  <c r="AO67" i="1"/>
  <c r="AQ67" i="1" s="1"/>
  <c r="U67" i="1"/>
  <c r="AO97" i="1"/>
  <c r="AQ97" i="1" s="1"/>
  <c r="U97" i="1"/>
  <c r="AO125" i="1"/>
  <c r="AQ125" i="1" s="1"/>
  <c r="U125" i="1"/>
  <c r="AO191" i="1"/>
  <c r="AQ191" i="1" s="1"/>
  <c r="U191" i="1"/>
  <c r="AO205" i="1"/>
  <c r="AQ205" i="1" s="1"/>
  <c r="U205" i="1"/>
  <c r="AO217" i="1"/>
  <c r="AQ217" i="1" s="1"/>
  <c r="U217" i="1"/>
  <c r="AO55" i="1"/>
  <c r="AQ55" i="1" s="1"/>
  <c r="U55" i="1"/>
  <c r="AO94" i="1"/>
  <c r="AQ94" i="1" s="1"/>
  <c r="U94" i="1"/>
  <c r="AO114" i="1"/>
  <c r="AQ114" i="1" s="1"/>
  <c r="U114" i="1"/>
  <c r="AO133" i="1"/>
  <c r="AQ133" i="1" s="1"/>
  <c r="U133" i="1"/>
  <c r="AO121" i="1"/>
  <c r="AQ121" i="1" s="1"/>
  <c r="U121" i="1"/>
  <c r="AO112" i="1"/>
  <c r="AQ112" i="1" s="1"/>
  <c r="U112" i="1"/>
  <c r="AO32" i="1"/>
  <c r="AQ32" i="1" s="1"/>
  <c r="U32" i="1"/>
  <c r="AO28" i="1"/>
  <c r="AQ28" i="1" s="1"/>
  <c r="U28" i="1"/>
  <c r="AO208" i="1"/>
  <c r="AQ208" i="1" s="1"/>
  <c r="AO192" i="1"/>
  <c r="AQ192" i="1" s="1"/>
  <c r="AO30" i="1"/>
  <c r="AQ30" i="1" s="1"/>
  <c r="U30" i="1"/>
  <c r="AO74" i="1"/>
  <c r="AQ74" i="1" s="1"/>
  <c r="U74" i="1"/>
  <c r="AO138" i="1"/>
  <c r="AQ138" i="1" s="1"/>
  <c r="U138" i="1"/>
  <c r="AO167" i="1"/>
  <c r="AQ167" i="1" s="1"/>
  <c r="U167" i="1"/>
  <c r="AO26" i="1"/>
  <c r="AQ26" i="1" s="1"/>
  <c r="U26" i="1"/>
  <c r="AO47" i="1"/>
  <c r="AQ47" i="1" s="1"/>
  <c r="U47" i="1"/>
  <c r="AO50" i="1"/>
  <c r="AQ50" i="1" s="1"/>
  <c r="U50" i="1"/>
  <c r="AO86" i="1"/>
  <c r="AQ86" i="1" s="1"/>
  <c r="U86" i="1"/>
  <c r="AO135" i="1"/>
  <c r="AQ135" i="1" s="1"/>
  <c r="U135" i="1"/>
  <c r="AO175" i="1"/>
  <c r="AQ175" i="1" s="1"/>
  <c r="U175" i="1"/>
  <c r="AO221" i="1"/>
  <c r="AQ221" i="1" s="1"/>
  <c r="U221" i="1"/>
  <c r="AO41" i="1"/>
  <c r="AQ41" i="1" s="1"/>
  <c r="U41" i="1"/>
  <c r="AO71" i="1"/>
  <c r="AQ71" i="1" s="1"/>
  <c r="U71" i="1"/>
  <c r="AO101" i="1"/>
  <c r="AQ101" i="1" s="1"/>
  <c r="U101" i="1"/>
  <c r="AO130" i="1"/>
  <c r="AQ130" i="1" s="1"/>
  <c r="U130" i="1"/>
  <c r="AO198" i="1"/>
  <c r="AQ198" i="1" s="1"/>
  <c r="AO211" i="1"/>
  <c r="AQ211" i="1" s="1"/>
  <c r="U211" i="1"/>
  <c r="AO98" i="1"/>
  <c r="AQ98" i="1" s="1"/>
  <c r="U98" i="1"/>
  <c r="AO113" i="1"/>
  <c r="AQ113" i="1" s="1"/>
  <c r="U113" i="1"/>
  <c r="AO144" i="1"/>
  <c r="AQ144" i="1" s="1"/>
  <c r="U144" i="1"/>
  <c r="AO157" i="1"/>
  <c r="AQ157" i="1" s="1"/>
  <c r="U157" i="1"/>
  <c r="AO169" i="1"/>
  <c r="AQ169" i="1" s="1"/>
  <c r="U169" i="1"/>
  <c r="U178" i="1"/>
  <c r="AO178" i="1"/>
  <c r="AQ178" i="1" s="1"/>
  <c r="AO190" i="1"/>
  <c r="AQ190" i="1" s="1"/>
  <c r="AO225" i="1"/>
  <c r="AQ225" i="1" s="1"/>
  <c r="U225" i="1"/>
  <c r="AO233" i="1"/>
  <c r="AQ233" i="1" s="1"/>
  <c r="U233" i="1"/>
  <c r="AO39" i="1"/>
  <c r="AQ39" i="1" s="1"/>
  <c r="U39" i="1"/>
  <c r="AO59" i="1"/>
  <c r="AQ59" i="1" s="1"/>
  <c r="U59" i="1"/>
  <c r="AO99" i="1"/>
  <c r="AQ99" i="1" s="1"/>
  <c r="U99" i="1"/>
  <c r="AO116" i="1"/>
  <c r="AQ116" i="1" s="1"/>
  <c r="U116" i="1"/>
  <c r="AO140" i="1"/>
  <c r="AQ140" i="1" s="1"/>
  <c r="U140" i="1"/>
  <c r="AO197" i="1"/>
  <c r="AQ197" i="1" s="1"/>
  <c r="U197" i="1"/>
  <c r="AO209" i="1"/>
  <c r="AQ209" i="1" s="1"/>
  <c r="U209" i="1"/>
  <c r="AO36" i="1"/>
  <c r="AQ36" i="1" s="1"/>
  <c r="U36" i="1"/>
  <c r="AO96" i="1"/>
  <c r="AQ96" i="1" s="1"/>
  <c r="U96" i="1"/>
  <c r="AO171" i="1"/>
  <c r="AQ171" i="1" s="1"/>
  <c r="U171" i="1"/>
  <c r="AO186" i="1"/>
  <c r="AQ186" i="1" s="1"/>
  <c r="U186" i="1"/>
  <c r="AO21" i="1"/>
  <c r="AQ21" i="1" s="1"/>
  <c r="U21" i="1"/>
  <c r="AO199" i="1"/>
  <c r="AQ199" i="1" s="1"/>
  <c r="U199" i="1"/>
  <c r="AO136" i="1"/>
  <c r="AQ136" i="1" s="1"/>
  <c r="U136" i="1"/>
  <c r="AO77" i="1"/>
  <c r="AQ77" i="1" s="1"/>
  <c r="U77" i="1"/>
  <c r="AO117" i="1"/>
  <c r="AQ117" i="1" s="1"/>
  <c r="U117" i="1"/>
  <c r="AO45" i="1"/>
  <c r="AQ45" i="1" s="1"/>
  <c r="U45" i="1"/>
  <c r="AO110" i="1"/>
  <c r="AQ110" i="1" s="1"/>
  <c r="U110" i="1"/>
  <c r="AO73" i="1"/>
  <c r="AQ73" i="1" s="1"/>
  <c r="U73" i="1"/>
  <c r="AO49" i="1"/>
  <c r="AQ49" i="1" s="1"/>
  <c r="U49" i="1"/>
  <c r="AO168" i="1"/>
  <c r="AQ168" i="1" s="1"/>
  <c r="U168" i="1"/>
  <c r="AO231" i="1"/>
  <c r="AQ231" i="1" s="1"/>
  <c r="U231" i="1"/>
  <c r="AO146" i="1"/>
  <c r="AQ146" i="1" s="1"/>
  <c r="U146" i="1"/>
  <c r="AO24" i="1"/>
  <c r="AQ24" i="1" s="1"/>
  <c r="U24" i="1"/>
  <c r="AO79" i="1"/>
  <c r="AQ79" i="1" s="1"/>
  <c r="U79" i="1"/>
  <c r="AO155" i="1"/>
  <c r="AQ155" i="1" s="1"/>
  <c r="U155" i="1"/>
  <c r="AO227" i="1"/>
  <c r="AQ227" i="1" s="1"/>
  <c r="U227" i="1"/>
  <c r="AO20" i="1"/>
  <c r="AQ20" i="1" s="1"/>
  <c r="U20" i="1"/>
  <c r="AO120" i="1"/>
  <c r="AQ120" i="1" s="1"/>
  <c r="U120" i="1"/>
  <c r="AO62" i="1"/>
  <c r="AQ62" i="1" s="1"/>
  <c r="U62" i="1"/>
  <c r="AO131" i="1"/>
  <c r="AQ131" i="1" s="1"/>
  <c r="U131" i="1"/>
  <c r="AO158" i="1"/>
  <c r="AQ158" i="1" s="1"/>
  <c r="U158" i="1"/>
  <c r="AO42" i="1"/>
  <c r="AQ42" i="1" s="1"/>
  <c r="U42" i="1"/>
  <c r="AO93" i="1"/>
  <c r="AQ93" i="1" s="1"/>
  <c r="U93" i="1"/>
  <c r="AO111" i="1"/>
  <c r="AQ111" i="1" s="1"/>
  <c r="U111" i="1"/>
  <c r="AO139" i="1"/>
  <c r="AQ139" i="1" s="1"/>
  <c r="U139" i="1"/>
  <c r="AO154" i="1"/>
  <c r="AQ154" i="1" s="1"/>
  <c r="U154" i="1"/>
  <c r="AO165" i="1"/>
  <c r="AQ165" i="1" s="1"/>
  <c r="U165" i="1"/>
  <c r="AO177" i="1"/>
  <c r="AQ177" i="1" s="1"/>
  <c r="U177" i="1"/>
  <c r="U188" i="1"/>
  <c r="AO188" i="1"/>
  <c r="AQ188" i="1" s="1"/>
  <c r="AO207" i="1"/>
  <c r="AQ207" i="1" s="1"/>
  <c r="U207" i="1"/>
  <c r="AO232" i="1"/>
  <c r="AQ232" i="1" s="1"/>
  <c r="U232" i="1"/>
  <c r="AO35" i="1"/>
  <c r="AQ35" i="1" s="1"/>
  <c r="U35" i="1"/>
  <c r="AO91" i="1"/>
  <c r="AQ91" i="1" s="1"/>
  <c r="U91" i="1"/>
  <c r="AO160" i="1"/>
  <c r="AQ160" i="1" s="1"/>
  <c r="U160" i="1"/>
  <c r="AO185" i="1"/>
  <c r="AQ185" i="1" s="1"/>
  <c r="U185" i="1"/>
  <c r="AO5" i="1"/>
  <c r="AQ5" i="1" s="1"/>
  <c r="U5" i="1"/>
  <c r="AO15" i="1"/>
  <c r="AQ15" i="1" s="1"/>
  <c r="U15" i="1"/>
  <c r="AO83" i="1"/>
  <c r="AQ83" i="1" s="1"/>
  <c r="U83" i="1"/>
  <c r="AO64" i="1"/>
  <c r="AQ64" i="1" s="1"/>
  <c r="U64" i="1"/>
  <c r="AO76" i="1"/>
  <c r="AQ76" i="1" s="1"/>
  <c r="U76" i="1"/>
  <c r="AO56" i="1"/>
  <c r="AQ56" i="1" s="1"/>
  <c r="U56" i="1"/>
  <c r="AO134" i="1"/>
  <c r="AQ134" i="1" s="1"/>
  <c r="U134" i="1"/>
  <c r="AO17" i="1"/>
  <c r="AQ17" i="1" s="1"/>
  <c r="U17" i="1"/>
  <c r="AO118" i="1"/>
  <c r="AQ118" i="1" s="1"/>
  <c r="U118" i="1"/>
  <c r="AO143" i="1"/>
  <c r="AQ143" i="1" s="1"/>
  <c r="U143" i="1"/>
  <c r="AO174" i="1"/>
  <c r="AQ174" i="1" s="1"/>
  <c r="U174" i="1"/>
  <c r="AO220" i="1"/>
  <c r="AQ220" i="1" s="1"/>
  <c r="U220" i="1"/>
  <c r="AO31" i="1"/>
  <c r="AQ31" i="1" s="1"/>
  <c r="U31" i="1"/>
  <c r="AO54" i="1"/>
  <c r="AQ54" i="1" s="1"/>
  <c r="U54" i="1"/>
  <c r="AO66" i="1"/>
  <c r="AQ66" i="1" s="1"/>
  <c r="U66" i="1"/>
  <c r="AO95" i="1"/>
  <c r="AQ95" i="1" s="1"/>
  <c r="U95" i="1"/>
  <c r="AO147" i="1"/>
  <c r="AQ147" i="1" s="1"/>
  <c r="U147" i="1"/>
  <c r="AO224" i="1"/>
  <c r="AQ224" i="1" s="1"/>
  <c r="U224" i="1"/>
  <c r="AO53" i="1"/>
  <c r="AQ53" i="1" s="1"/>
  <c r="U53" i="1"/>
  <c r="AO88" i="1"/>
  <c r="AQ88" i="1" s="1"/>
  <c r="U88" i="1"/>
  <c r="AO105" i="1"/>
  <c r="AQ105" i="1" s="1"/>
  <c r="U105" i="1"/>
  <c r="AO142" i="1"/>
  <c r="AQ142" i="1" s="1"/>
  <c r="U142" i="1"/>
  <c r="AO201" i="1"/>
  <c r="AQ201" i="1" s="1"/>
  <c r="U201" i="1"/>
  <c r="AO212" i="1"/>
  <c r="AQ212" i="1" s="1"/>
  <c r="U212" i="1"/>
  <c r="AO68" i="1"/>
  <c r="AQ68" i="1" s="1"/>
  <c r="U68" i="1"/>
  <c r="AO102" i="1"/>
  <c r="AQ102" i="1" s="1"/>
  <c r="U102" i="1"/>
  <c r="AO126" i="1"/>
  <c r="AQ126" i="1" s="1"/>
  <c r="U126" i="1"/>
  <c r="AO149" i="1"/>
  <c r="AQ149" i="1" s="1"/>
  <c r="U149" i="1"/>
  <c r="AO161" i="1"/>
  <c r="AQ161" i="1" s="1"/>
  <c r="U161" i="1"/>
  <c r="AO170" i="1"/>
  <c r="AQ170" i="1" s="1"/>
  <c r="U170" i="1"/>
  <c r="AO181" i="1"/>
  <c r="AQ181" i="1" s="1"/>
  <c r="U181" i="1"/>
  <c r="AO193" i="1"/>
  <c r="AQ193" i="1" s="1"/>
  <c r="U193" i="1"/>
  <c r="AO228" i="1"/>
  <c r="AQ228" i="1" s="1"/>
  <c r="U228" i="1"/>
  <c r="AO236" i="1"/>
  <c r="AQ236" i="1" s="1"/>
  <c r="U236" i="1"/>
  <c r="AO43" i="1"/>
  <c r="AQ43" i="1" s="1"/>
  <c r="U43" i="1"/>
  <c r="AO69" i="1"/>
  <c r="AQ69" i="1" s="1"/>
  <c r="U69" i="1"/>
  <c r="AO103" i="1"/>
  <c r="AQ103" i="1" s="1"/>
  <c r="U103" i="1"/>
  <c r="AO123" i="1"/>
  <c r="AQ123" i="1" s="1"/>
  <c r="U123" i="1"/>
  <c r="AO145" i="1"/>
  <c r="AQ145" i="1" s="1"/>
  <c r="U145" i="1"/>
  <c r="AO210" i="1"/>
  <c r="AQ210" i="1" s="1"/>
  <c r="U210" i="1"/>
  <c r="AO40" i="1"/>
  <c r="AQ40" i="1" s="1"/>
  <c r="U40" i="1"/>
  <c r="AO100" i="1"/>
  <c r="AQ100" i="1" s="1"/>
  <c r="U100" i="1"/>
  <c r="AO172" i="1"/>
  <c r="AQ172" i="1" s="1"/>
  <c r="U172" i="1"/>
  <c r="AO152" i="1"/>
  <c r="AQ152" i="1" s="1"/>
  <c r="U152" i="1"/>
  <c r="AO223" i="1"/>
  <c r="AQ223" i="1" s="1"/>
  <c r="U223" i="1"/>
  <c r="AO109" i="1"/>
  <c r="AQ109" i="1" s="1"/>
  <c r="U109" i="1"/>
  <c r="AO72" i="1"/>
  <c r="AQ72" i="1" s="1"/>
  <c r="U72" i="1"/>
  <c r="AO115" i="1"/>
  <c r="AQ115" i="1" s="1"/>
  <c r="U115" i="1"/>
  <c r="AO29" i="1"/>
  <c r="AQ29" i="1" s="1"/>
  <c r="U29" i="1"/>
  <c r="AO108" i="1"/>
  <c r="AQ108" i="1" s="1"/>
  <c r="U108" i="1"/>
  <c r="AO60" i="1"/>
  <c r="AQ60" i="1" s="1"/>
  <c r="U60" i="1"/>
  <c r="AO44" i="1"/>
  <c r="AQ44" i="1" s="1"/>
  <c r="U44" i="1"/>
  <c r="AO164" i="1"/>
  <c r="AQ164" i="1" s="1"/>
  <c r="U164" i="1"/>
  <c r="AO124" i="1"/>
  <c r="AQ124" i="1" s="1"/>
  <c r="U124" i="1"/>
  <c r="AO156" i="1"/>
  <c r="AQ156" i="1" s="1"/>
  <c r="U156" i="1"/>
  <c r="AO9" i="1"/>
  <c r="AQ9" i="1" s="1"/>
  <c r="U9" i="1"/>
  <c r="AO65" i="1"/>
  <c r="AQ65" i="1" s="1"/>
  <c r="U65" i="1"/>
  <c r="AO141" i="1"/>
  <c r="AQ141" i="1" s="1"/>
  <c r="U141" i="1"/>
  <c r="AO183" i="1"/>
  <c r="AQ183" i="1" s="1"/>
  <c r="U183" i="1"/>
  <c r="AO18" i="1"/>
  <c r="AQ18" i="1" s="1"/>
  <c r="AO216" i="1"/>
  <c r="AQ216" i="1" s="1"/>
  <c r="U226" i="1"/>
  <c r="AO46" i="1"/>
  <c r="AQ46" i="1" s="1"/>
  <c r="U46" i="1"/>
  <c r="AO151" i="1"/>
  <c r="AQ151" i="1" s="1"/>
  <c r="U151" i="1"/>
  <c r="AO38" i="1"/>
  <c r="AQ38" i="1" s="1"/>
  <c r="U38" i="1"/>
  <c r="AO58" i="1"/>
  <c r="AQ58" i="1" s="1"/>
  <c r="U58" i="1"/>
  <c r="AO75" i="1"/>
  <c r="AQ75" i="1" s="1"/>
  <c r="U75" i="1"/>
  <c r="AO122" i="1"/>
  <c r="AQ122" i="1" s="1"/>
  <c r="U122" i="1"/>
  <c r="AO159" i="1"/>
  <c r="AQ159" i="1" s="1"/>
  <c r="U159" i="1"/>
  <c r="AO25" i="1"/>
  <c r="AQ25" i="1" s="1"/>
  <c r="U25" i="1"/>
  <c r="AO57" i="1"/>
  <c r="AQ57" i="1" s="1"/>
  <c r="U57" i="1"/>
  <c r="AO92" i="1"/>
  <c r="AQ92" i="1" s="1"/>
  <c r="U92" i="1"/>
  <c r="AO119" i="1"/>
  <c r="AQ119" i="1" s="1"/>
  <c r="U119" i="1"/>
  <c r="AO148" i="1"/>
  <c r="AQ148" i="1" s="1"/>
  <c r="U148" i="1"/>
  <c r="AO202" i="1"/>
  <c r="AQ202" i="1" s="1"/>
  <c r="U202" i="1"/>
  <c r="AO214" i="1"/>
  <c r="AQ214" i="1" s="1"/>
  <c r="AO89" i="1"/>
  <c r="AQ89" i="1" s="1"/>
  <c r="U89" i="1"/>
  <c r="AO106" i="1"/>
  <c r="AQ106" i="1" s="1"/>
  <c r="U106" i="1"/>
  <c r="AO132" i="1"/>
  <c r="AQ132" i="1" s="1"/>
  <c r="U132" i="1"/>
  <c r="AO153" i="1"/>
  <c r="AQ153" i="1" s="1"/>
  <c r="U153" i="1"/>
  <c r="AO162" i="1"/>
  <c r="AQ162" i="1" s="1"/>
  <c r="U162" i="1"/>
  <c r="AO173" i="1"/>
  <c r="AQ173" i="1" s="1"/>
  <c r="U173" i="1"/>
  <c r="U229" i="1"/>
  <c r="AO229" i="1"/>
  <c r="AQ229" i="1" s="1"/>
  <c r="AO237" i="1"/>
  <c r="AQ237" i="1" s="1"/>
  <c r="U237" i="1"/>
  <c r="AO27" i="1"/>
  <c r="AQ27" i="1" s="1"/>
  <c r="U27" i="1"/>
  <c r="AO51" i="1"/>
  <c r="AQ51" i="1" s="1"/>
  <c r="U51" i="1"/>
  <c r="AO90" i="1"/>
  <c r="AQ90" i="1" s="1"/>
  <c r="U90" i="1"/>
  <c r="AO107" i="1"/>
  <c r="AQ107" i="1" s="1"/>
  <c r="U107" i="1"/>
  <c r="AO128" i="1"/>
  <c r="AQ128" i="1" s="1"/>
  <c r="U128" i="1"/>
  <c r="AO150" i="1"/>
  <c r="AQ150" i="1" s="1"/>
  <c r="U150" i="1"/>
  <c r="AO204" i="1"/>
  <c r="AQ204" i="1" s="1"/>
  <c r="U204" i="1"/>
  <c r="AO213" i="1"/>
  <c r="AQ213" i="1" s="1"/>
  <c r="U213" i="1"/>
  <c r="AO63" i="1"/>
  <c r="AQ63" i="1" s="1"/>
  <c r="U63" i="1"/>
  <c r="AO104" i="1"/>
  <c r="AQ104" i="1" s="1"/>
  <c r="U104" i="1"/>
  <c r="AO182" i="1"/>
  <c r="AQ182" i="1" s="1"/>
  <c r="AO235" i="1"/>
  <c r="AQ235" i="1" s="1"/>
  <c r="U235" i="1"/>
  <c r="AO85" i="1"/>
  <c r="AQ85" i="1" s="1"/>
  <c r="U85" i="1"/>
  <c r="AO61" i="1"/>
  <c r="AQ61" i="1" s="1"/>
  <c r="U61" i="1"/>
  <c r="AO80" i="1"/>
  <c r="AQ80" i="1" s="1"/>
  <c r="U80" i="1"/>
  <c r="AO137" i="1"/>
  <c r="AQ137" i="1" s="1"/>
  <c r="U137" i="1"/>
  <c r="AO84" i="1"/>
  <c r="AQ84" i="1" s="1"/>
  <c r="U84" i="1"/>
  <c r="AO48" i="1"/>
  <c r="AQ48" i="1" s="1"/>
  <c r="U48" i="1"/>
  <c r="AO33" i="1"/>
  <c r="AQ33" i="1" s="1"/>
  <c r="U33" i="1"/>
  <c r="AO180" i="1"/>
  <c r="AQ180" i="1" s="1"/>
  <c r="U180" i="1"/>
  <c r="AO189" i="1"/>
  <c r="AQ189" i="1" s="1"/>
  <c r="U189" i="1"/>
  <c r="AO52" i="1"/>
  <c r="AQ52" i="1" s="1"/>
  <c r="U52" i="1"/>
  <c r="AO129" i="1"/>
  <c r="AQ129" i="1" s="1"/>
  <c r="U129" i="1"/>
  <c r="AO176" i="1"/>
  <c r="AQ176" i="1" s="1"/>
  <c r="U176" i="1"/>
  <c r="AO70" i="1"/>
  <c r="AQ70" i="1" s="1"/>
  <c r="U70" i="1"/>
  <c r="AO215" i="1"/>
  <c r="AQ215" i="1" s="1"/>
  <c r="U215" i="1"/>
  <c r="AQ2" i="1"/>
  <c r="U2" i="1"/>
  <c r="AO12" i="1"/>
  <c r="AQ12" i="1" s="1"/>
  <c r="U12" i="1"/>
  <c r="AO6" i="1"/>
  <c r="AQ6" i="1" s="1"/>
  <c r="U6" i="1"/>
  <c r="AO10" i="1"/>
  <c r="AQ10" i="1" s="1"/>
  <c r="U10" i="1"/>
  <c r="AO4" i="1"/>
  <c r="AQ4" i="1" s="1"/>
  <c r="U4" i="1"/>
  <c r="AO8" i="1"/>
  <c r="AQ8" i="1" s="1"/>
  <c r="U8" i="1"/>
  <c r="U239" i="1" l="1"/>
  <c r="AQ34" i="1"/>
  <c r="AQ239" i="1" s="1"/>
  <c r="AO239" i="1"/>
  <c r="AT20" i="1" s="1"/>
  <c r="V2" i="1" l="1"/>
  <c r="W2" i="1"/>
  <c r="AT22" i="1"/>
  <c r="AU20" i="1"/>
  <c r="AT14" i="1"/>
  <c r="AT16" i="1" l="1"/>
</calcChain>
</file>

<file path=xl/sharedStrings.xml><?xml version="1.0" encoding="utf-8"?>
<sst xmlns="http://schemas.openxmlformats.org/spreadsheetml/2006/main" count="339" uniqueCount="51">
  <si>
    <t>Place</t>
  </si>
  <si>
    <t>Date</t>
  </si>
  <si>
    <t>Time</t>
  </si>
  <si>
    <t>Tout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</si>
  <si>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</si>
  <si>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</si>
  <si>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</si>
  <si>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</si>
  <si>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</si>
  <si>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</si>
  <si>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</si>
  <si>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</si>
  <si>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</si>
  <si>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</si>
  <si>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</si>
  <si>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</si>
  <si>
    <t>Tin</t>
  </si>
  <si>
    <t>CARGA CLOSE CIRCUIT</t>
  </si>
  <si>
    <t>dT-acumulador</t>
  </si>
  <si>
    <t>dT-cañeria</t>
  </si>
  <si>
    <t>cp</t>
  </si>
  <si>
    <t>mf</t>
  </si>
  <si>
    <t>Qvent(J)</t>
  </si>
  <si>
    <t>Qalm,aire(J)</t>
  </si>
  <si>
    <t>Rad</t>
  </si>
  <si>
    <t>Presión(Hpa)</t>
  </si>
  <si>
    <t xml:space="preserve">T sal - T ent </t>
  </si>
  <si>
    <t>T ent - T amb</t>
  </si>
  <si>
    <t>densidad(Kg/m3)</t>
  </si>
  <si>
    <t>Flujo masico(Kg/s)</t>
  </si>
  <si>
    <t>Cp(J/Kg°C)</t>
  </si>
  <si>
    <t>Qu(J)</t>
  </si>
  <si>
    <t>T ent - T amb/Gt</t>
  </si>
  <si>
    <t>Eficiencia</t>
  </si>
  <si>
    <t>DATOS</t>
  </si>
  <si>
    <t>dens_o(Kg/m3)</t>
  </si>
  <si>
    <t>To(K)</t>
  </si>
  <si>
    <t>Po(KPa)</t>
  </si>
  <si>
    <t>P(1170msnm)(KPa)</t>
  </si>
  <si>
    <t>Ac (m2)</t>
  </si>
  <si>
    <t>Potencia ventilador (W)</t>
  </si>
  <si>
    <t>Velocidad(m/s)</t>
  </si>
  <si>
    <t>Área tanque(m2)</t>
  </si>
  <si>
    <t>Caudal(m3/s)</t>
  </si>
  <si>
    <t>Hora solar+1:28</t>
  </si>
  <si>
    <t>Qu diario(MJ/día)</t>
  </si>
  <si>
    <t>Irradian. diaria (MJ/día)</t>
  </si>
  <si>
    <t>Eficiencia Diaria</t>
  </si>
  <si>
    <t>Irradian. diaria (J/día)</t>
  </si>
  <si>
    <t>Qu diario(J/día)</t>
  </si>
  <si>
    <t>PROMEDIO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</si>
</sst>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33" borderId="0" xfId="0" applyNumberFormat="1" applyFill="1"/>
    <xf numFmtId="0" fontId="0" fillId="0" borderId="0" xfId="0" applyAlignment="1">
      <alignment vertical="center"/>
    </xf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164" fontId="0" fillId="0" borderId="0" xfId="0" applyNumberFormat="1"/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14-03, nubosidad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TMB0100dee1!$M$1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TMB0100dee1!$M$2:$M$238</c:f>
              <c:numCache>
                <c:formatCode>General</c:formatCode>
                <c:ptCount val="237"/>
                <c:pt idx="0">
                  <c:v>31.2</c:v>
                </c:pt>
                <c:pt idx="1">
                  <c:v>31.9</c:v>
                </c:pt>
                <c:pt idx="2">
                  <c:v>32.1</c:v>
                </c:pt>
                <c:pt idx="3">
                  <c:v>32.200000000000003</c:v>
                </c:pt>
                <c:pt idx="4">
                  <c:v>31.6</c:v>
                </c:pt>
                <c:pt idx="5">
                  <c:v>30.8</c:v>
                </c:pt>
                <c:pt idx="6">
                  <c:v>30.4</c:v>
                </c:pt>
                <c:pt idx="7">
                  <c:v>31.5</c:v>
                </c:pt>
                <c:pt idx="8">
                  <c:v>32.4</c:v>
                </c:pt>
                <c:pt idx="9">
                  <c:v>31.3</c:v>
                </c:pt>
                <c:pt idx="10">
                  <c:v>32.1</c:v>
                </c:pt>
                <c:pt idx="11">
                  <c:v>31.3</c:v>
                </c:pt>
                <c:pt idx="12">
                  <c:v>32.6</c:v>
                </c:pt>
                <c:pt idx="13">
                  <c:v>32.799999999999997</c:v>
                </c:pt>
                <c:pt idx="14">
                  <c:v>32.299999999999997</c:v>
                </c:pt>
                <c:pt idx="15">
                  <c:v>32.799999999999997</c:v>
                </c:pt>
                <c:pt idx="16">
                  <c:v>32.799999999999997</c:v>
                </c:pt>
                <c:pt idx="17">
                  <c:v>32.4</c:v>
                </c:pt>
                <c:pt idx="18">
                  <c:v>32.4</c:v>
                </c:pt>
                <c:pt idx="19">
                  <c:v>33.4</c:v>
                </c:pt>
                <c:pt idx="20">
                  <c:v>33.5</c:v>
                </c:pt>
                <c:pt idx="21">
                  <c:v>32.6</c:v>
                </c:pt>
                <c:pt idx="22">
                  <c:v>33.299999999999997</c:v>
                </c:pt>
                <c:pt idx="23">
                  <c:v>33.4</c:v>
                </c:pt>
                <c:pt idx="24">
                  <c:v>32.799999999999997</c:v>
                </c:pt>
                <c:pt idx="25">
                  <c:v>31.8</c:v>
                </c:pt>
                <c:pt idx="26">
                  <c:v>31.9</c:v>
                </c:pt>
                <c:pt idx="27">
                  <c:v>31.5</c:v>
                </c:pt>
                <c:pt idx="28">
                  <c:v>31.9</c:v>
                </c:pt>
                <c:pt idx="29">
                  <c:v>31.8</c:v>
                </c:pt>
                <c:pt idx="30">
                  <c:v>31.5</c:v>
                </c:pt>
                <c:pt idx="31">
                  <c:v>33.4</c:v>
                </c:pt>
                <c:pt idx="32">
                  <c:v>33.4</c:v>
                </c:pt>
                <c:pt idx="33">
                  <c:v>32.1</c:v>
                </c:pt>
                <c:pt idx="34">
                  <c:v>33.700000000000003</c:v>
                </c:pt>
                <c:pt idx="35">
                  <c:v>33.799999999999997</c:v>
                </c:pt>
                <c:pt idx="36">
                  <c:v>34.4</c:v>
                </c:pt>
                <c:pt idx="37">
                  <c:v>32.200000000000003</c:v>
                </c:pt>
                <c:pt idx="38">
                  <c:v>31.9</c:v>
                </c:pt>
                <c:pt idx="39">
                  <c:v>32</c:v>
                </c:pt>
                <c:pt idx="40">
                  <c:v>31.8</c:v>
                </c:pt>
                <c:pt idx="41">
                  <c:v>34.1</c:v>
                </c:pt>
                <c:pt idx="42">
                  <c:v>34.1</c:v>
                </c:pt>
                <c:pt idx="43">
                  <c:v>33.9</c:v>
                </c:pt>
                <c:pt idx="44">
                  <c:v>32.6</c:v>
                </c:pt>
                <c:pt idx="45">
                  <c:v>34.700000000000003</c:v>
                </c:pt>
                <c:pt idx="46">
                  <c:v>35.5</c:v>
                </c:pt>
                <c:pt idx="47">
                  <c:v>34.299999999999997</c:v>
                </c:pt>
                <c:pt idx="48">
                  <c:v>34</c:v>
                </c:pt>
                <c:pt idx="49">
                  <c:v>33.799999999999997</c:v>
                </c:pt>
                <c:pt idx="50">
                  <c:v>32.700000000000003</c:v>
                </c:pt>
                <c:pt idx="51">
                  <c:v>33.200000000000003</c:v>
                </c:pt>
                <c:pt idx="52">
                  <c:v>34.9</c:v>
                </c:pt>
                <c:pt idx="53">
                  <c:v>35.4</c:v>
                </c:pt>
                <c:pt idx="54">
                  <c:v>34.299999999999997</c:v>
                </c:pt>
                <c:pt idx="55">
                  <c:v>35.1</c:v>
                </c:pt>
                <c:pt idx="56">
                  <c:v>32.200000000000003</c:v>
                </c:pt>
                <c:pt idx="57">
                  <c:v>32</c:v>
                </c:pt>
                <c:pt idx="58">
                  <c:v>35.200000000000003</c:v>
                </c:pt>
                <c:pt idx="59">
                  <c:v>35.4</c:v>
                </c:pt>
                <c:pt idx="60">
                  <c:v>33.799999999999997</c:v>
                </c:pt>
                <c:pt idx="61">
                  <c:v>33</c:v>
                </c:pt>
                <c:pt idx="62">
                  <c:v>33.4</c:v>
                </c:pt>
                <c:pt idx="63">
                  <c:v>31.8</c:v>
                </c:pt>
                <c:pt idx="64">
                  <c:v>34.299999999999997</c:v>
                </c:pt>
                <c:pt idx="65">
                  <c:v>32.6</c:v>
                </c:pt>
                <c:pt idx="66">
                  <c:v>33.9</c:v>
                </c:pt>
                <c:pt idx="67">
                  <c:v>34.5</c:v>
                </c:pt>
                <c:pt idx="68">
                  <c:v>32.5</c:v>
                </c:pt>
                <c:pt idx="69">
                  <c:v>33</c:v>
                </c:pt>
                <c:pt idx="70">
                  <c:v>35.799999999999997</c:v>
                </c:pt>
                <c:pt idx="71">
                  <c:v>35.700000000000003</c:v>
                </c:pt>
                <c:pt idx="72">
                  <c:v>35.1</c:v>
                </c:pt>
                <c:pt idx="73">
                  <c:v>35.200000000000003</c:v>
                </c:pt>
                <c:pt idx="74">
                  <c:v>33.1</c:v>
                </c:pt>
                <c:pt idx="75">
                  <c:v>34</c:v>
                </c:pt>
                <c:pt idx="76">
                  <c:v>32.700000000000003</c:v>
                </c:pt>
                <c:pt idx="77">
                  <c:v>33.6</c:v>
                </c:pt>
                <c:pt idx="78">
                  <c:v>33.1</c:v>
                </c:pt>
                <c:pt idx="79">
                  <c:v>35.200000000000003</c:v>
                </c:pt>
                <c:pt idx="80">
                  <c:v>34.200000000000003</c:v>
                </c:pt>
                <c:pt idx="81">
                  <c:v>32.700000000000003</c:v>
                </c:pt>
                <c:pt idx="82">
                  <c:v>34.6</c:v>
                </c:pt>
                <c:pt idx="83">
                  <c:v>31.6</c:v>
                </c:pt>
                <c:pt idx="84">
                  <c:v>33.1</c:v>
                </c:pt>
                <c:pt idx="85">
                  <c:v>31.9</c:v>
                </c:pt>
                <c:pt idx="86">
                  <c:v>34.5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36.700000000000003</c:v>
                </c:pt>
                <c:pt idx="90">
                  <c:v>37.4</c:v>
                </c:pt>
                <c:pt idx="91">
                  <c:v>35.5</c:v>
                </c:pt>
                <c:pt idx="92">
                  <c:v>33.6</c:v>
                </c:pt>
                <c:pt idx="93">
                  <c:v>33</c:v>
                </c:pt>
                <c:pt idx="94">
                  <c:v>34.700000000000003</c:v>
                </c:pt>
                <c:pt idx="95">
                  <c:v>33.200000000000003</c:v>
                </c:pt>
                <c:pt idx="96">
                  <c:v>35</c:v>
                </c:pt>
                <c:pt idx="97">
                  <c:v>36.6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37.799999999999997</c:v>
                </c:pt>
                <c:pt idx="101">
                  <c:v>36.4</c:v>
                </c:pt>
                <c:pt idx="102">
                  <c:v>35.1</c:v>
                </c:pt>
                <c:pt idx="103">
                  <c:v>33.200000000000003</c:v>
                </c:pt>
                <c:pt idx="104">
                  <c:v>34.799999999999997</c:v>
                </c:pt>
                <c:pt idx="105">
                  <c:v>35.4</c:v>
                </c:pt>
                <c:pt idx="106">
                  <c:v>35.799999999999997</c:v>
                </c:pt>
                <c:pt idx="107">
                  <c:v>35.4</c:v>
                </c:pt>
                <c:pt idx="108">
                  <c:v>33.6</c:v>
                </c:pt>
                <c:pt idx="109">
                  <c:v>36</c:v>
                </c:pt>
                <c:pt idx="110">
                  <c:v>36.4</c:v>
                </c:pt>
                <c:pt idx="111">
                  <c:v>37.799999999999997</c:v>
                </c:pt>
                <c:pt idx="112">
                  <c:v>35.700000000000003</c:v>
                </c:pt>
                <c:pt idx="113">
                  <c:v>34.9</c:v>
                </c:pt>
                <c:pt idx="114">
                  <c:v>34.9</c:v>
                </c:pt>
                <c:pt idx="115">
                  <c:v>36.799999999999997</c:v>
                </c:pt>
                <c:pt idx="116">
                  <c:v>35.200000000000003</c:v>
                </c:pt>
                <c:pt idx="117">
                  <c:v>33.5</c:v>
                </c:pt>
                <c:pt idx="118">
                  <c:v>34.200000000000003</c:v>
                </c:pt>
                <c:pt idx="119">
                  <c:v>33.299999999999997</c:v>
                </c:pt>
                <c:pt idx="120">
                  <c:v>32.5</c:v>
                </c:pt>
                <c:pt idx="121">
                  <c:v>39.1</c:v>
                </c:pt>
                <c:pt idx="122">
                  <c:v>33.700000000000003</c:v>
                </c:pt>
                <c:pt idx="123">
                  <c:v>38.700000000000003</c:v>
                </c:pt>
                <c:pt idx="124">
                  <c:v>35.799999999999997</c:v>
                </c:pt>
                <c:pt idx="125">
                  <c:v>34.799999999999997</c:v>
                </c:pt>
                <c:pt idx="126">
                  <c:v>33.700000000000003</c:v>
                </c:pt>
                <c:pt idx="127">
                  <c:v>33.4</c:v>
                </c:pt>
                <c:pt idx="128">
                  <c:v>34.4</c:v>
                </c:pt>
                <c:pt idx="129">
                  <c:v>33.9</c:v>
                </c:pt>
                <c:pt idx="130">
                  <c:v>33.5</c:v>
                </c:pt>
                <c:pt idx="131">
                  <c:v>37.299999999999997</c:v>
                </c:pt>
                <c:pt idx="132">
                  <c:v>35.799999999999997</c:v>
                </c:pt>
                <c:pt idx="133">
                  <c:v>35.1</c:v>
                </c:pt>
                <c:pt idx="134">
                  <c:v>34.200000000000003</c:v>
                </c:pt>
                <c:pt idx="135">
                  <c:v>36.5</c:v>
                </c:pt>
                <c:pt idx="136">
                  <c:v>37.6</c:v>
                </c:pt>
                <c:pt idx="137">
                  <c:v>37.6</c:v>
                </c:pt>
                <c:pt idx="138">
                  <c:v>38.4</c:v>
                </c:pt>
                <c:pt idx="139">
                  <c:v>40.6</c:v>
                </c:pt>
                <c:pt idx="140">
                  <c:v>41</c:v>
                </c:pt>
                <c:pt idx="141">
                  <c:v>36.5</c:v>
                </c:pt>
                <c:pt idx="142">
                  <c:v>34.5</c:v>
                </c:pt>
                <c:pt idx="143">
                  <c:v>34.9</c:v>
                </c:pt>
                <c:pt idx="144">
                  <c:v>37.5</c:v>
                </c:pt>
                <c:pt idx="145">
                  <c:v>35.200000000000003</c:v>
                </c:pt>
                <c:pt idx="146">
                  <c:v>37</c:v>
                </c:pt>
                <c:pt idx="147">
                  <c:v>38.5</c:v>
                </c:pt>
                <c:pt idx="148">
                  <c:v>35.4</c:v>
                </c:pt>
                <c:pt idx="149">
                  <c:v>36</c:v>
                </c:pt>
                <c:pt idx="150">
                  <c:v>43.3</c:v>
                </c:pt>
                <c:pt idx="151">
                  <c:v>37.5</c:v>
                </c:pt>
                <c:pt idx="152">
                  <c:v>39.6</c:v>
                </c:pt>
                <c:pt idx="153">
                  <c:v>36.6</c:v>
                </c:pt>
                <c:pt idx="154">
                  <c:v>35.6</c:v>
                </c:pt>
                <c:pt idx="155">
                  <c:v>37.5</c:v>
                </c:pt>
                <c:pt idx="156">
                  <c:v>37.9</c:v>
                </c:pt>
                <c:pt idx="157">
                  <c:v>36.5</c:v>
                </c:pt>
                <c:pt idx="158">
                  <c:v>37.299999999999997</c:v>
                </c:pt>
                <c:pt idx="159">
                  <c:v>35.799999999999997</c:v>
                </c:pt>
                <c:pt idx="160">
                  <c:v>43.9</c:v>
                </c:pt>
                <c:pt idx="161">
                  <c:v>43.1</c:v>
                </c:pt>
                <c:pt idx="162">
                  <c:v>44</c:v>
                </c:pt>
                <c:pt idx="163">
                  <c:v>40.6</c:v>
                </c:pt>
                <c:pt idx="164">
                  <c:v>39</c:v>
                </c:pt>
                <c:pt idx="165">
                  <c:v>40.700000000000003</c:v>
                </c:pt>
                <c:pt idx="166">
                  <c:v>41</c:v>
                </c:pt>
                <c:pt idx="167">
                  <c:v>38.6</c:v>
                </c:pt>
                <c:pt idx="168">
                  <c:v>41.9</c:v>
                </c:pt>
                <c:pt idx="169">
                  <c:v>38.799999999999997</c:v>
                </c:pt>
                <c:pt idx="170">
                  <c:v>40.299999999999997</c:v>
                </c:pt>
                <c:pt idx="171">
                  <c:v>38.200000000000003</c:v>
                </c:pt>
                <c:pt idx="172">
                  <c:v>37.799999999999997</c:v>
                </c:pt>
                <c:pt idx="173">
                  <c:v>37</c:v>
                </c:pt>
                <c:pt idx="174">
                  <c:v>38.700000000000003</c:v>
                </c:pt>
                <c:pt idx="175">
                  <c:v>34.9</c:v>
                </c:pt>
                <c:pt idx="176">
                  <c:v>35.299999999999997</c:v>
                </c:pt>
                <c:pt idx="177">
                  <c:v>37.1</c:v>
                </c:pt>
                <c:pt idx="178">
                  <c:v>43.9</c:v>
                </c:pt>
                <c:pt idx="179">
                  <c:v>40.4</c:v>
                </c:pt>
                <c:pt idx="180">
                  <c:v>43.5</c:v>
                </c:pt>
                <c:pt idx="181">
                  <c:v>37.299999999999997</c:v>
                </c:pt>
                <c:pt idx="182">
                  <c:v>39.799999999999997</c:v>
                </c:pt>
                <c:pt idx="183">
                  <c:v>36.4</c:v>
                </c:pt>
                <c:pt idx="184">
                  <c:v>36.5</c:v>
                </c:pt>
                <c:pt idx="185">
                  <c:v>40.200000000000003</c:v>
                </c:pt>
                <c:pt idx="186">
                  <c:v>36.200000000000003</c:v>
                </c:pt>
                <c:pt idx="187">
                  <c:v>43.8</c:v>
                </c:pt>
                <c:pt idx="188">
                  <c:v>45.4</c:v>
                </c:pt>
                <c:pt idx="189">
                  <c:v>40.6</c:v>
                </c:pt>
                <c:pt idx="190">
                  <c:v>40.299999999999997</c:v>
                </c:pt>
                <c:pt idx="191">
                  <c:v>40.700000000000003</c:v>
                </c:pt>
                <c:pt idx="192">
                  <c:v>40.9</c:v>
                </c:pt>
                <c:pt idx="193">
                  <c:v>48.9</c:v>
                </c:pt>
                <c:pt idx="194">
                  <c:v>43.5</c:v>
                </c:pt>
                <c:pt idx="195">
                  <c:v>42.3</c:v>
                </c:pt>
                <c:pt idx="196">
                  <c:v>41.1</c:v>
                </c:pt>
                <c:pt idx="197">
                  <c:v>41.4</c:v>
                </c:pt>
                <c:pt idx="198">
                  <c:v>36.6</c:v>
                </c:pt>
                <c:pt idx="199">
                  <c:v>43.3</c:v>
                </c:pt>
                <c:pt idx="200">
                  <c:v>41.6</c:v>
                </c:pt>
                <c:pt idx="201">
                  <c:v>40.5</c:v>
                </c:pt>
                <c:pt idx="202">
                  <c:v>40.1</c:v>
                </c:pt>
                <c:pt idx="203">
                  <c:v>40</c:v>
                </c:pt>
                <c:pt idx="204">
                  <c:v>39.200000000000003</c:v>
                </c:pt>
                <c:pt idx="205">
                  <c:v>43.9</c:v>
                </c:pt>
                <c:pt idx="206">
                  <c:v>42.7</c:v>
                </c:pt>
                <c:pt idx="207">
                  <c:v>39.1</c:v>
                </c:pt>
                <c:pt idx="208">
                  <c:v>44.9</c:v>
                </c:pt>
                <c:pt idx="209">
                  <c:v>44.2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40.799999999999997</c:v>
                </c:pt>
                <c:pt idx="213">
                  <c:v>41.3</c:v>
                </c:pt>
                <c:pt idx="214">
                  <c:v>44.8</c:v>
                </c:pt>
                <c:pt idx="215">
                  <c:v>38.799999999999997</c:v>
                </c:pt>
                <c:pt idx="216">
                  <c:v>41.7</c:v>
                </c:pt>
                <c:pt idx="217">
                  <c:v>38.799999999999997</c:v>
                </c:pt>
                <c:pt idx="218">
                  <c:v>35.200000000000003</c:v>
                </c:pt>
                <c:pt idx="219">
                  <c:v>40.299999999999997</c:v>
                </c:pt>
                <c:pt idx="220">
                  <c:v>34.5</c:v>
                </c:pt>
                <c:pt idx="221">
                  <c:v>34.9</c:v>
                </c:pt>
                <c:pt idx="222">
                  <c:v>37.299999999999997</c:v>
                </c:pt>
                <c:pt idx="223">
                  <c:v>39</c:v>
                </c:pt>
                <c:pt idx="224">
                  <c:v>34.9</c:v>
                </c:pt>
                <c:pt idx="225">
                  <c:v>35.4</c:v>
                </c:pt>
                <c:pt idx="226">
                  <c:v>35.1</c:v>
                </c:pt>
                <c:pt idx="227">
                  <c:v>36.799999999999997</c:v>
                </c:pt>
                <c:pt idx="228">
                  <c:v>35</c:v>
                </c:pt>
                <c:pt idx="229">
                  <c:v>34.6</c:v>
                </c:pt>
                <c:pt idx="230">
                  <c:v>36.299999999999997</c:v>
                </c:pt>
                <c:pt idx="231">
                  <c:v>35.299999999999997</c:v>
                </c:pt>
                <c:pt idx="232">
                  <c:v>35.5</c:v>
                </c:pt>
                <c:pt idx="233">
                  <c:v>35.1</c:v>
                </c:pt>
                <c:pt idx="234">
                  <c:v>33.799999999999997</c:v>
                </c:pt>
                <c:pt idx="235">
                  <c:v>35.700000000000003</c:v>
                </c:pt>
                <c:pt idx="236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E-4E5C-876F-9CBA685FE6CE}"/>
            </c:ext>
          </c:extLst>
        </c:ser>
        <c:ser>
          <c:idx val="10"/>
          <c:order val="1"/>
          <c:tx>
            <c:strRef>
              <c:f>TMB0100dee1!$N$1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TMB0100dee1!$N$2:$N$238</c:f>
              <c:numCache>
                <c:formatCode>General</c:formatCode>
                <c:ptCount val="237"/>
                <c:pt idx="0">
                  <c:v>30.8</c:v>
                </c:pt>
                <c:pt idx="1">
                  <c:v>30.9</c:v>
                </c:pt>
                <c:pt idx="2">
                  <c:v>31.4</c:v>
                </c:pt>
                <c:pt idx="3">
                  <c:v>31.4</c:v>
                </c:pt>
                <c:pt idx="4">
                  <c:v>31.4</c:v>
                </c:pt>
                <c:pt idx="5">
                  <c:v>30.9</c:v>
                </c:pt>
                <c:pt idx="6">
                  <c:v>30.8</c:v>
                </c:pt>
                <c:pt idx="7">
                  <c:v>30.9</c:v>
                </c:pt>
                <c:pt idx="8">
                  <c:v>31.2</c:v>
                </c:pt>
                <c:pt idx="9">
                  <c:v>31.3</c:v>
                </c:pt>
                <c:pt idx="10">
                  <c:v>31.4</c:v>
                </c:pt>
                <c:pt idx="11">
                  <c:v>31.6</c:v>
                </c:pt>
                <c:pt idx="12">
                  <c:v>31.8</c:v>
                </c:pt>
                <c:pt idx="13">
                  <c:v>31.8</c:v>
                </c:pt>
                <c:pt idx="14">
                  <c:v>31.9</c:v>
                </c:pt>
                <c:pt idx="15">
                  <c:v>32.200000000000003</c:v>
                </c:pt>
                <c:pt idx="16">
                  <c:v>32.299999999999997</c:v>
                </c:pt>
                <c:pt idx="17">
                  <c:v>32.200000000000003</c:v>
                </c:pt>
                <c:pt idx="18">
                  <c:v>32.299999999999997</c:v>
                </c:pt>
                <c:pt idx="19">
                  <c:v>32.6</c:v>
                </c:pt>
                <c:pt idx="20">
                  <c:v>32.799999999999997</c:v>
                </c:pt>
                <c:pt idx="21">
                  <c:v>32.799999999999997</c:v>
                </c:pt>
                <c:pt idx="22">
                  <c:v>32.700000000000003</c:v>
                </c:pt>
                <c:pt idx="23">
                  <c:v>32.799999999999997</c:v>
                </c:pt>
                <c:pt idx="24">
                  <c:v>32.799999999999997</c:v>
                </c:pt>
                <c:pt idx="25">
                  <c:v>32.700000000000003</c:v>
                </c:pt>
                <c:pt idx="26">
                  <c:v>32.6</c:v>
                </c:pt>
                <c:pt idx="27">
                  <c:v>32.5</c:v>
                </c:pt>
                <c:pt idx="28">
                  <c:v>32.4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32.6</c:v>
                </c:pt>
                <c:pt idx="32">
                  <c:v>32.9</c:v>
                </c:pt>
                <c:pt idx="33">
                  <c:v>32.799999999999997</c:v>
                </c:pt>
                <c:pt idx="34">
                  <c:v>33</c:v>
                </c:pt>
                <c:pt idx="35">
                  <c:v>33.299999999999997</c:v>
                </c:pt>
                <c:pt idx="36">
                  <c:v>33.5</c:v>
                </c:pt>
                <c:pt idx="37">
                  <c:v>33.200000000000003</c:v>
                </c:pt>
                <c:pt idx="38">
                  <c:v>33</c:v>
                </c:pt>
                <c:pt idx="39">
                  <c:v>33</c:v>
                </c:pt>
                <c:pt idx="40">
                  <c:v>32.9</c:v>
                </c:pt>
                <c:pt idx="41">
                  <c:v>33.200000000000003</c:v>
                </c:pt>
                <c:pt idx="42">
                  <c:v>33.6</c:v>
                </c:pt>
                <c:pt idx="43">
                  <c:v>33.799999999999997</c:v>
                </c:pt>
                <c:pt idx="44">
                  <c:v>33.5</c:v>
                </c:pt>
                <c:pt idx="45">
                  <c:v>33.9</c:v>
                </c:pt>
                <c:pt idx="46">
                  <c:v>34.1</c:v>
                </c:pt>
                <c:pt idx="47">
                  <c:v>34.4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33.4</c:v>
                </c:pt>
                <c:pt idx="51">
                  <c:v>33.799999999999997</c:v>
                </c:pt>
                <c:pt idx="52">
                  <c:v>34.1</c:v>
                </c:pt>
                <c:pt idx="53">
                  <c:v>34.200000000000003</c:v>
                </c:pt>
                <c:pt idx="54">
                  <c:v>36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35.9</c:v>
                </c:pt>
                <c:pt idx="58">
                  <c:v>36.1</c:v>
                </c:pt>
                <c:pt idx="59">
                  <c:v>36.5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36.4</c:v>
                </c:pt>
                <c:pt idx="63">
                  <c:v>36.4</c:v>
                </c:pt>
                <c:pt idx="64">
                  <c:v>36.5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36.4</c:v>
                </c:pt>
                <c:pt idx="68">
                  <c:v>36.700000000000003</c:v>
                </c:pt>
                <c:pt idx="69">
                  <c:v>37.1</c:v>
                </c:pt>
                <c:pt idx="70">
                  <c:v>37.200000000000003</c:v>
                </c:pt>
                <c:pt idx="71">
                  <c:v>37.6</c:v>
                </c:pt>
                <c:pt idx="72">
                  <c:v>37.5</c:v>
                </c:pt>
                <c:pt idx="73">
                  <c:v>37.700000000000003</c:v>
                </c:pt>
                <c:pt idx="74">
                  <c:v>37.799999999999997</c:v>
                </c:pt>
                <c:pt idx="75">
                  <c:v>38.1</c:v>
                </c:pt>
                <c:pt idx="76">
                  <c:v>38.4</c:v>
                </c:pt>
                <c:pt idx="77">
                  <c:v>38.5</c:v>
                </c:pt>
                <c:pt idx="78">
                  <c:v>37.9</c:v>
                </c:pt>
                <c:pt idx="79">
                  <c:v>37.9</c:v>
                </c:pt>
                <c:pt idx="80">
                  <c:v>38.5</c:v>
                </c:pt>
                <c:pt idx="81">
                  <c:v>38.1</c:v>
                </c:pt>
                <c:pt idx="82">
                  <c:v>38.4</c:v>
                </c:pt>
                <c:pt idx="83">
                  <c:v>39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</c:v>
                </c:pt>
                <c:pt idx="88">
                  <c:v>38.6</c:v>
                </c:pt>
                <c:pt idx="89">
                  <c:v>38.9</c:v>
                </c:pt>
                <c:pt idx="90">
                  <c:v>40</c:v>
                </c:pt>
                <c:pt idx="91">
                  <c:v>41</c:v>
                </c:pt>
                <c:pt idx="92">
                  <c:v>40.700000000000003</c:v>
                </c:pt>
                <c:pt idx="93">
                  <c:v>40.4</c:v>
                </c:pt>
                <c:pt idx="94">
                  <c:v>40.4</c:v>
                </c:pt>
                <c:pt idx="95">
                  <c:v>40.4</c:v>
                </c:pt>
                <c:pt idx="96">
                  <c:v>40.299999999999997</c:v>
                </c:pt>
                <c:pt idx="97">
                  <c:v>40.4</c:v>
                </c:pt>
                <c:pt idx="98">
                  <c:v>40.4</c:v>
                </c:pt>
                <c:pt idx="99">
                  <c:v>41.2</c:v>
                </c:pt>
                <c:pt idx="100">
                  <c:v>41.3</c:v>
                </c:pt>
                <c:pt idx="101">
                  <c:v>42</c:v>
                </c:pt>
                <c:pt idx="102">
                  <c:v>42.1</c:v>
                </c:pt>
                <c:pt idx="103">
                  <c:v>41.9</c:v>
                </c:pt>
                <c:pt idx="104">
                  <c:v>42.3</c:v>
                </c:pt>
                <c:pt idx="105">
                  <c:v>42.6</c:v>
                </c:pt>
                <c:pt idx="106">
                  <c:v>42.8</c:v>
                </c:pt>
                <c:pt idx="107">
                  <c:v>44</c:v>
                </c:pt>
                <c:pt idx="108">
                  <c:v>43.8</c:v>
                </c:pt>
                <c:pt idx="109">
                  <c:v>43.5</c:v>
                </c:pt>
                <c:pt idx="110">
                  <c:v>44.2</c:v>
                </c:pt>
                <c:pt idx="111">
                  <c:v>44.1</c:v>
                </c:pt>
                <c:pt idx="112">
                  <c:v>43.5</c:v>
                </c:pt>
                <c:pt idx="113">
                  <c:v>43.1</c:v>
                </c:pt>
                <c:pt idx="114">
                  <c:v>42.9</c:v>
                </c:pt>
                <c:pt idx="115">
                  <c:v>43</c:v>
                </c:pt>
                <c:pt idx="116">
                  <c:v>44.1</c:v>
                </c:pt>
                <c:pt idx="117">
                  <c:v>44.3</c:v>
                </c:pt>
                <c:pt idx="118">
                  <c:v>43.2</c:v>
                </c:pt>
                <c:pt idx="119">
                  <c:v>41.7</c:v>
                </c:pt>
                <c:pt idx="120">
                  <c:v>40.9</c:v>
                </c:pt>
                <c:pt idx="121">
                  <c:v>41.8</c:v>
                </c:pt>
                <c:pt idx="122">
                  <c:v>42.5</c:v>
                </c:pt>
                <c:pt idx="123">
                  <c:v>42.1</c:v>
                </c:pt>
                <c:pt idx="124">
                  <c:v>42.3</c:v>
                </c:pt>
                <c:pt idx="125">
                  <c:v>42.4</c:v>
                </c:pt>
                <c:pt idx="126">
                  <c:v>42</c:v>
                </c:pt>
                <c:pt idx="127">
                  <c:v>42.1</c:v>
                </c:pt>
                <c:pt idx="128">
                  <c:v>42.4</c:v>
                </c:pt>
                <c:pt idx="129">
                  <c:v>42.9</c:v>
                </c:pt>
                <c:pt idx="130">
                  <c:v>42.4</c:v>
                </c:pt>
                <c:pt idx="131">
                  <c:v>42.6</c:v>
                </c:pt>
                <c:pt idx="132">
                  <c:v>43.3</c:v>
                </c:pt>
                <c:pt idx="133">
                  <c:v>43.3</c:v>
                </c:pt>
                <c:pt idx="134">
                  <c:v>42.9</c:v>
                </c:pt>
                <c:pt idx="135">
                  <c:v>42.6</c:v>
                </c:pt>
                <c:pt idx="136">
                  <c:v>43.3</c:v>
                </c:pt>
                <c:pt idx="137">
                  <c:v>43.8</c:v>
                </c:pt>
                <c:pt idx="138">
                  <c:v>43.7</c:v>
                </c:pt>
                <c:pt idx="139">
                  <c:v>44.1</c:v>
                </c:pt>
                <c:pt idx="140">
                  <c:v>44.9</c:v>
                </c:pt>
                <c:pt idx="141">
                  <c:v>45.5</c:v>
                </c:pt>
                <c:pt idx="142">
                  <c:v>45.3</c:v>
                </c:pt>
                <c:pt idx="143">
                  <c:v>45.3</c:v>
                </c:pt>
                <c:pt idx="144">
                  <c:v>45.2</c:v>
                </c:pt>
                <c:pt idx="145">
                  <c:v>45.4</c:v>
                </c:pt>
                <c:pt idx="146">
                  <c:v>44.9</c:v>
                </c:pt>
                <c:pt idx="147">
                  <c:v>44.7</c:v>
                </c:pt>
                <c:pt idx="148">
                  <c:v>45.6</c:v>
                </c:pt>
                <c:pt idx="149">
                  <c:v>45.9</c:v>
                </c:pt>
                <c:pt idx="150">
                  <c:v>46.2</c:v>
                </c:pt>
                <c:pt idx="151">
                  <c:v>45.9</c:v>
                </c:pt>
                <c:pt idx="152">
                  <c:v>45.5</c:v>
                </c:pt>
                <c:pt idx="153">
                  <c:v>45.3</c:v>
                </c:pt>
                <c:pt idx="154">
                  <c:v>45.1</c:v>
                </c:pt>
                <c:pt idx="155">
                  <c:v>44.2</c:v>
                </c:pt>
                <c:pt idx="156">
                  <c:v>44.4</c:v>
                </c:pt>
                <c:pt idx="157">
                  <c:v>44.1</c:v>
                </c:pt>
                <c:pt idx="158">
                  <c:v>43.9</c:v>
                </c:pt>
                <c:pt idx="159">
                  <c:v>43.3</c:v>
                </c:pt>
                <c:pt idx="160">
                  <c:v>44</c:v>
                </c:pt>
                <c:pt idx="161">
                  <c:v>44.7</c:v>
                </c:pt>
                <c:pt idx="162">
                  <c:v>45.4</c:v>
                </c:pt>
                <c:pt idx="163">
                  <c:v>45.9</c:v>
                </c:pt>
                <c:pt idx="164">
                  <c:v>46.1</c:v>
                </c:pt>
                <c:pt idx="165">
                  <c:v>47</c:v>
                </c:pt>
                <c:pt idx="166">
                  <c:v>47.2</c:v>
                </c:pt>
                <c:pt idx="167">
                  <c:v>47.2</c:v>
                </c:pt>
                <c:pt idx="168">
                  <c:v>47.1</c:v>
                </c:pt>
                <c:pt idx="169">
                  <c:v>47.7</c:v>
                </c:pt>
                <c:pt idx="170">
                  <c:v>48.1</c:v>
                </c:pt>
                <c:pt idx="171">
                  <c:v>48.1</c:v>
                </c:pt>
                <c:pt idx="172">
                  <c:v>47.8</c:v>
                </c:pt>
                <c:pt idx="173">
                  <c:v>47.7</c:v>
                </c:pt>
                <c:pt idx="174">
                  <c:v>47.6</c:v>
                </c:pt>
                <c:pt idx="175">
                  <c:v>47.1</c:v>
                </c:pt>
                <c:pt idx="176">
                  <c:v>46.3</c:v>
                </c:pt>
                <c:pt idx="177">
                  <c:v>46.4</c:v>
                </c:pt>
                <c:pt idx="178">
                  <c:v>47</c:v>
                </c:pt>
                <c:pt idx="179">
                  <c:v>48</c:v>
                </c:pt>
                <c:pt idx="180">
                  <c:v>48.3</c:v>
                </c:pt>
                <c:pt idx="181">
                  <c:v>48</c:v>
                </c:pt>
                <c:pt idx="182">
                  <c:v>47.9</c:v>
                </c:pt>
                <c:pt idx="183">
                  <c:v>48.6</c:v>
                </c:pt>
                <c:pt idx="184">
                  <c:v>48.7</c:v>
                </c:pt>
                <c:pt idx="185">
                  <c:v>48.6</c:v>
                </c:pt>
                <c:pt idx="186">
                  <c:v>48.5</c:v>
                </c:pt>
                <c:pt idx="187">
                  <c:v>48.8</c:v>
                </c:pt>
                <c:pt idx="188">
                  <c:v>49.3</c:v>
                </c:pt>
                <c:pt idx="189">
                  <c:v>49.9</c:v>
                </c:pt>
                <c:pt idx="190">
                  <c:v>49.4</c:v>
                </c:pt>
                <c:pt idx="191">
                  <c:v>49.2</c:v>
                </c:pt>
                <c:pt idx="192">
                  <c:v>48.1</c:v>
                </c:pt>
                <c:pt idx="193">
                  <c:v>48.4</c:v>
                </c:pt>
                <c:pt idx="194">
                  <c:v>49.2</c:v>
                </c:pt>
                <c:pt idx="195">
                  <c:v>49.6</c:v>
                </c:pt>
                <c:pt idx="196">
                  <c:v>49.8</c:v>
                </c:pt>
                <c:pt idx="197">
                  <c:v>48.6</c:v>
                </c:pt>
                <c:pt idx="198">
                  <c:v>48.7</c:v>
                </c:pt>
                <c:pt idx="199">
                  <c:v>49.3</c:v>
                </c:pt>
                <c:pt idx="200">
                  <c:v>49.8</c:v>
                </c:pt>
                <c:pt idx="201">
                  <c:v>48.5</c:v>
                </c:pt>
                <c:pt idx="202">
                  <c:v>48.9</c:v>
                </c:pt>
                <c:pt idx="203">
                  <c:v>49.1</c:v>
                </c:pt>
                <c:pt idx="204">
                  <c:v>49.6</c:v>
                </c:pt>
                <c:pt idx="205">
                  <c:v>49.7</c:v>
                </c:pt>
                <c:pt idx="206">
                  <c:v>49.9</c:v>
                </c:pt>
                <c:pt idx="207">
                  <c:v>50</c:v>
                </c:pt>
                <c:pt idx="208">
                  <c:v>50.1</c:v>
                </c:pt>
                <c:pt idx="209">
                  <c:v>50.6</c:v>
                </c:pt>
                <c:pt idx="210">
                  <c:v>50.6</c:v>
                </c:pt>
                <c:pt idx="211">
                  <c:v>49.3</c:v>
                </c:pt>
                <c:pt idx="212">
                  <c:v>48.5</c:v>
                </c:pt>
                <c:pt idx="213">
                  <c:v>48.4</c:v>
                </c:pt>
                <c:pt idx="214">
                  <c:v>48.6</c:v>
                </c:pt>
                <c:pt idx="215">
                  <c:v>48.4</c:v>
                </c:pt>
                <c:pt idx="216">
                  <c:v>47.5</c:v>
                </c:pt>
                <c:pt idx="217">
                  <c:v>47.7</c:v>
                </c:pt>
                <c:pt idx="218">
                  <c:v>47.2</c:v>
                </c:pt>
                <c:pt idx="219">
                  <c:v>46.8</c:v>
                </c:pt>
                <c:pt idx="220">
                  <c:v>46.2</c:v>
                </c:pt>
                <c:pt idx="221">
                  <c:v>45.5</c:v>
                </c:pt>
                <c:pt idx="222">
                  <c:v>45.2</c:v>
                </c:pt>
                <c:pt idx="223">
                  <c:v>45.2</c:v>
                </c:pt>
                <c:pt idx="224">
                  <c:v>44.6</c:v>
                </c:pt>
                <c:pt idx="225">
                  <c:v>43.8</c:v>
                </c:pt>
                <c:pt idx="226">
                  <c:v>43.6</c:v>
                </c:pt>
                <c:pt idx="227">
                  <c:v>43.4</c:v>
                </c:pt>
                <c:pt idx="228">
                  <c:v>43.2</c:v>
                </c:pt>
                <c:pt idx="229">
                  <c:v>42.7</c:v>
                </c:pt>
                <c:pt idx="230">
                  <c:v>42.4</c:v>
                </c:pt>
                <c:pt idx="231">
                  <c:v>42.2</c:v>
                </c:pt>
                <c:pt idx="232">
                  <c:v>42.1</c:v>
                </c:pt>
                <c:pt idx="233">
                  <c:v>42.3</c:v>
                </c:pt>
                <c:pt idx="234">
                  <c:v>42.2</c:v>
                </c:pt>
                <c:pt idx="235">
                  <c:v>41.8</c:v>
                </c:pt>
                <c:pt idx="236">
                  <c:v>41.1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E-4E5C-876F-9CBA685FE6CE}"/>
            </c:ext>
          </c:extLst>
        </c:ser>
        <c:ser>
          <c:idx val="11"/>
          <c:order val="2"/>
          <c:tx>
            <c:strRef>
              <c:f>TMB0100dee1!$O$1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TMB0100dee1!$O$2:$O$238</c:f>
              <c:numCache>
                <c:formatCode>General</c:formatCode>
                <c:ptCount val="237"/>
                <c:pt idx="0">
                  <c:v>38.700000000000003</c:v>
                </c:pt>
                <c:pt idx="1">
                  <c:v>40.200000000000003</c:v>
                </c:pt>
                <c:pt idx="2">
                  <c:v>41.4</c:v>
                </c:pt>
                <c:pt idx="3">
                  <c:v>42.4</c:v>
                </c:pt>
                <c:pt idx="4">
                  <c:v>43.1</c:v>
                </c:pt>
                <c:pt idx="5">
                  <c:v>43.7</c:v>
                </c:pt>
                <c:pt idx="6">
                  <c:v>44.3</c:v>
                </c:pt>
                <c:pt idx="7">
                  <c:v>44.9</c:v>
                </c:pt>
                <c:pt idx="8">
                  <c:v>45.3</c:v>
                </c:pt>
                <c:pt idx="9">
                  <c:v>45.8</c:v>
                </c:pt>
                <c:pt idx="10">
                  <c:v>46.2</c:v>
                </c:pt>
                <c:pt idx="11">
                  <c:v>46.5</c:v>
                </c:pt>
                <c:pt idx="12">
                  <c:v>46.9</c:v>
                </c:pt>
                <c:pt idx="13">
                  <c:v>47.2</c:v>
                </c:pt>
                <c:pt idx="14">
                  <c:v>47.3</c:v>
                </c:pt>
                <c:pt idx="15">
                  <c:v>47.465000000000003</c:v>
                </c:pt>
                <c:pt idx="16">
                  <c:v>47.792200000000001</c:v>
                </c:pt>
                <c:pt idx="17">
                  <c:v>48.113199999999999</c:v>
                </c:pt>
                <c:pt idx="18">
                  <c:v>48.427999999999997</c:v>
                </c:pt>
                <c:pt idx="19">
                  <c:v>48.736600000000003</c:v>
                </c:pt>
                <c:pt idx="20">
                  <c:v>49.039000000000001</c:v>
                </c:pt>
                <c:pt idx="21">
                  <c:v>49.3352</c:v>
                </c:pt>
                <c:pt idx="22">
                  <c:v>49.6252</c:v>
                </c:pt>
                <c:pt idx="23">
                  <c:v>49.908999999999999</c:v>
                </c:pt>
                <c:pt idx="24">
                  <c:v>50.186599999999999</c:v>
                </c:pt>
                <c:pt idx="25">
                  <c:v>50.457999999999998</c:v>
                </c:pt>
                <c:pt idx="26">
                  <c:v>50.723199999999999</c:v>
                </c:pt>
                <c:pt idx="27">
                  <c:v>50.982199999999999</c:v>
                </c:pt>
                <c:pt idx="28">
                  <c:v>51.234999999999999</c:v>
                </c:pt>
                <c:pt idx="29">
                  <c:v>51.4816</c:v>
                </c:pt>
                <c:pt idx="30">
                  <c:v>51.722000000000001</c:v>
                </c:pt>
                <c:pt idx="31">
                  <c:v>51.956200000000003</c:v>
                </c:pt>
                <c:pt idx="32">
                  <c:v>52.184200000000004</c:v>
                </c:pt>
                <c:pt idx="33">
                  <c:v>52.405999999999999</c:v>
                </c:pt>
                <c:pt idx="34">
                  <c:v>52.621600000000001</c:v>
                </c:pt>
                <c:pt idx="35">
                  <c:v>52.831000000000003</c:v>
                </c:pt>
                <c:pt idx="36">
                  <c:v>53.034199999999998</c:v>
                </c:pt>
                <c:pt idx="37">
                  <c:v>53.231200000000001</c:v>
                </c:pt>
                <c:pt idx="38">
                  <c:v>53.421999999999997</c:v>
                </c:pt>
                <c:pt idx="39">
                  <c:v>53.6066</c:v>
                </c:pt>
                <c:pt idx="40">
                  <c:v>53.784999999999997</c:v>
                </c:pt>
                <c:pt idx="41">
                  <c:v>53.9572</c:v>
                </c:pt>
                <c:pt idx="42">
                  <c:v>54.123199999999997</c:v>
                </c:pt>
                <c:pt idx="43">
                  <c:v>54.283000000000001</c:v>
                </c:pt>
                <c:pt idx="44">
                  <c:v>54.436599999999999</c:v>
                </c:pt>
                <c:pt idx="45">
                  <c:v>54.584000000000003</c:v>
                </c:pt>
                <c:pt idx="46">
                  <c:v>54.725200000000001</c:v>
                </c:pt>
                <c:pt idx="47">
                  <c:v>54.860199999999999</c:v>
                </c:pt>
                <c:pt idx="48">
                  <c:v>54.989000000000004</c:v>
                </c:pt>
                <c:pt idx="49">
                  <c:v>55.111599999999996</c:v>
                </c:pt>
                <c:pt idx="50">
                  <c:v>55.2</c:v>
                </c:pt>
                <c:pt idx="51">
                  <c:v>55.25</c:v>
                </c:pt>
                <c:pt idx="52">
                  <c:v>55.3</c:v>
                </c:pt>
                <c:pt idx="53">
                  <c:v>55.35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55.2</c:v>
                </c:pt>
                <c:pt idx="59">
                  <c:v>55.3</c:v>
                </c:pt>
                <c:pt idx="60">
                  <c:v>55.4</c:v>
                </c:pt>
                <c:pt idx="61">
                  <c:v>55.4</c:v>
                </c:pt>
                <c:pt idx="62">
                  <c:v>55.5</c:v>
                </c:pt>
                <c:pt idx="63">
                  <c:v>55.7</c:v>
                </c:pt>
                <c:pt idx="64">
                  <c:v>55.9</c:v>
                </c:pt>
                <c:pt idx="65">
                  <c:v>56.1</c:v>
                </c:pt>
                <c:pt idx="66">
                  <c:v>56.2</c:v>
                </c:pt>
                <c:pt idx="67">
                  <c:v>56.3</c:v>
                </c:pt>
                <c:pt idx="68">
                  <c:v>56.3</c:v>
                </c:pt>
                <c:pt idx="69">
                  <c:v>56.3</c:v>
                </c:pt>
                <c:pt idx="70">
                  <c:v>56.3</c:v>
                </c:pt>
                <c:pt idx="71">
                  <c:v>56.4</c:v>
                </c:pt>
                <c:pt idx="72">
                  <c:v>56.6</c:v>
                </c:pt>
                <c:pt idx="73">
                  <c:v>56.7</c:v>
                </c:pt>
                <c:pt idx="74">
                  <c:v>56.8</c:v>
                </c:pt>
                <c:pt idx="75">
                  <c:v>56.9</c:v>
                </c:pt>
                <c:pt idx="76">
                  <c:v>56.9</c:v>
                </c:pt>
                <c:pt idx="77">
                  <c:v>57.2</c:v>
                </c:pt>
                <c:pt idx="78">
                  <c:v>57.4</c:v>
                </c:pt>
                <c:pt idx="79">
                  <c:v>57.5</c:v>
                </c:pt>
                <c:pt idx="80">
                  <c:v>58.2</c:v>
                </c:pt>
                <c:pt idx="81">
                  <c:v>61</c:v>
                </c:pt>
                <c:pt idx="82">
                  <c:v>67</c:v>
                </c:pt>
                <c:pt idx="83">
                  <c:v>70.5</c:v>
                </c:pt>
                <c:pt idx="84">
                  <c:v>70.5</c:v>
                </c:pt>
                <c:pt idx="85">
                  <c:v>68.2</c:v>
                </c:pt>
                <c:pt idx="86">
                  <c:v>67.8</c:v>
                </c:pt>
                <c:pt idx="87">
                  <c:v>65.400000000000006</c:v>
                </c:pt>
                <c:pt idx="88">
                  <c:v>64</c:v>
                </c:pt>
                <c:pt idx="89">
                  <c:v>63</c:v>
                </c:pt>
                <c:pt idx="90">
                  <c:v>64.099999999999994</c:v>
                </c:pt>
                <c:pt idx="91">
                  <c:v>66</c:v>
                </c:pt>
                <c:pt idx="92">
                  <c:v>68.099999999999994</c:v>
                </c:pt>
                <c:pt idx="93">
                  <c:v>69</c:v>
                </c:pt>
                <c:pt idx="94">
                  <c:v>67</c:v>
                </c:pt>
                <c:pt idx="95">
                  <c:v>67.099999999999994</c:v>
                </c:pt>
                <c:pt idx="96">
                  <c:v>67.5</c:v>
                </c:pt>
                <c:pt idx="97">
                  <c:v>67.5</c:v>
                </c:pt>
                <c:pt idx="98">
                  <c:v>66.8</c:v>
                </c:pt>
                <c:pt idx="99">
                  <c:v>66.5</c:v>
                </c:pt>
                <c:pt idx="100">
                  <c:v>65.599999999999994</c:v>
                </c:pt>
                <c:pt idx="101">
                  <c:v>64.3</c:v>
                </c:pt>
                <c:pt idx="102">
                  <c:v>63.9</c:v>
                </c:pt>
                <c:pt idx="103">
                  <c:v>63.9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64.099999999999994</c:v>
                </c:pt>
                <c:pt idx="108">
                  <c:v>64.7</c:v>
                </c:pt>
                <c:pt idx="109">
                  <c:v>64.900000000000006</c:v>
                </c:pt>
                <c:pt idx="110">
                  <c:v>64.8</c:v>
                </c:pt>
                <c:pt idx="111">
                  <c:v>64.8</c:v>
                </c:pt>
                <c:pt idx="112">
                  <c:v>64.2</c:v>
                </c:pt>
                <c:pt idx="113">
                  <c:v>63.9</c:v>
                </c:pt>
                <c:pt idx="114">
                  <c:v>63.4</c:v>
                </c:pt>
                <c:pt idx="115">
                  <c:v>63.1</c:v>
                </c:pt>
                <c:pt idx="116">
                  <c:v>63.3</c:v>
                </c:pt>
                <c:pt idx="117">
                  <c:v>63.2</c:v>
                </c:pt>
                <c:pt idx="118">
                  <c:v>62.9</c:v>
                </c:pt>
                <c:pt idx="119">
                  <c:v>62.5</c:v>
                </c:pt>
                <c:pt idx="120">
                  <c:v>62.2</c:v>
                </c:pt>
                <c:pt idx="121">
                  <c:v>62.3</c:v>
                </c:pt>
                <c:pt idx="122">
                  <c:v>62.4</c:v>
                </c:pt>
                <c:pt idx="123">
                  <c:v>62.5</c:v>
                </c:pt>
                <c:pt idx="124">
                  <c:v>62.8</c:v>
                </c:pt>
                <c:pt idx="125">
                  <c:v>63</c:v>
                </c:pt>
                <c:pt idx="126">
                  <c:v>63.1</c:v>
                </c:pt>
                <c:pt idx="127">
                  <c:v>63.2</c:v>
                </c:pt>
                <c:pt idx="128">
                  <c:v>63</c:v>
                </c:pt>
                <c:pt idx="129">
                  <c:v>63.3</c:v>
                </c:pt>
                <c:pt idx="130">
                  <c:v>63.4</c:v>
                </c:pt>
                <c:pt idx="131">
                  <c:v>63.5</c:v>
                </c:pt>
                <c:pt idx="132">
                  <c:v>63.6</c:v>
                </c:pt>
                <c:pt idx="133">
                  <c:v>64</c:v>
                </c:pt>
                <c:pt idx="134">
                  <c:v>64.099999999999994</c:v>
                </c:pt>
                <c:pt idx="135">
                  <c:v>64.2</c:v>
                </c:pt>
                <c:pt idx="136">
                  <c:v>63.9</c:v>
                </c:pt>
                <c:pt idx="137">
                  <c:v>60.1</c:v>
                </c:pt>
                <c:pt idx="138">
                  <c:v>59.9</c:v>
                </c:pt>
                <c:pt idx="139">
                  <c:v>60.1</c:v>
                </c:pt>
                <c:pt idx="140">
                  <c:v>60.1</c:v>
                </c:pt>
                <c:pt idx="141">
                  <c:v>60.1</c:v>
                </c:pt>
                <c:pt idx="142">
                  <c:v>60.3</c:v>
                </c:pt>
                <c:pt idx="143">
                  <c:v>60.4</c:v>
                </c:pt>
                <c:pt idx="144">
                  <c:v>60.5</c:v>
                </c:pt>
                <c:pt idx="145">
                  <c:v>60.7</c:v>
                </c:pt>
                <c:pt idx="146">
                  <c:v>60.8</c:v>
                </c:pt>
                <c:pt idx="147">
                  <c:v>60.8</c:v>
                </c:pt>
                <c:pt idx="148">
                  <c:v>60.8</c:v>
                </c:pt>
                <c:pt idx="149">
                  <c:v>60.6</c:v>
                </c:pt>
                <c:pt idx="150">
                  <c:v>60.5</c:v>
                </c:pt>
                <c:pt idx="151">
                  <c:v>60.6</c:v>
                </c:pt>
                <c:pt idx="152">
                  <c:v>60.7</c:v>
                </c:pt>
                <c:pt idx="153">
                  <c:v>60.5</c:v>
                </c:pt>
                <c:pt idx="154">
                  <c:v>60.3</c:v>
                </c:pt>
                <c:pt idx="155">
                  <c:v>60.1</c:v>
                </c:pt>
                <c:pt idx="156">
                  <c:v>60.1</c:v>
                </c:pt>
                <c:pt idx="157">
                  <c:v>60.1</c:v>
                </c:pt>
                <c:pt idx="158">
                  <c:v>60.2</c:v>
                </c:pt>
                <c:pt idx="159">
                  <c:v>60.4</c:v>
                </c:pt>
                <c:pt idx="160">
                  <c:v>60.4</c:v>
                </c:pt>
                <c:pt idx="161">
                  <c:v>60.3</c:v>
                </c:pt>
                <c:pt idx="162">
                  <c:v>60.3</c:v>
                </c:pt>
                <c:pt idx="163">
                  <c:v>60.4</c:v>
                </c:pt>
                <c:pt idx="164">
                  <c:v>60.5</c:v>
                </c:pt>
                <c:pt idx="165">
                  <c:v>60.7</c:v>
                </c:pt>
                <c:pt idx="166">
                  <c:v>60.7</c:v>
                </c:pt>
                <c:pt idx="167">
                  <c:v>60.8</c:v>
                </c:pt>
                <c:pt idx="168">
                  <c:v>60.8</c:v>
                </c:pt>
                <c:pt idx="169">
                  <c:v>60.9</c:v>
                </c:pt>
                <c:pt idx="170">
                  <c:v>61</c:v>
                </c:pt>
                <c:pt idx="171">
                  <c:v>60.9</c:v>
                </c:pt>
                <c:pt idx="172">
                  <c:v>60.8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60.2</c:v>
                </c:pt>
                <c:pt idx="177">
                  <c:v>60.2</c:v>
                </c:pt>
                <c:pt idx="178">
                  <c:v>60.4</c:v>
                </c:pt>
                <c:pt idx="179">
                  <c:v>60.6</c:v>
                </c:pt>
                <c:pt idx="180">
                  <c:v>60.8</c:v>
                </c:pt>
                <c:pt idx="181">
                  <c:v>61.2</c:v>
                </c:pt>
                <c:pt idx="182">
                  <c:v>61.2</c:v>
                </c:pt>
                <c:pt idx="183">
                  <c:v>61.4</c:v>
                </c:pt>
                <c:pt idx="184">
                  <c:v>61.3</c:v>
                </c:pt>
                <c:pt idx="185">
                  <c:v>61.5</c:v>
                </c:pt>
                <c:pt idx="186">
                  <c:v>61.5</c:v>
                </c:pt>
                <c:pt idx="187">
                  <c:v>61.7</c:v>
                </c:pt>
                <c:pt idx="188">
                  <c:v>61.8</c:v>
                </c:pt>
                <c:pt idx="189">
                  <c:v>62</c:v>
                </c:pt>
                <c:pt idx="190">
                  <c:v>62.2</c:v>
                </c:pt>
                <c:pt idx="191">
                  <c:v>62.3</c:v>
                </c:pt>
                <c:pt idx="192">
                  <c:v>62.5</c:v>
                </c:pt>
                <c:pt idx="193">
                  <c:v>62.4</c:v>
                </c:pt>
                <c:pt idx="194">
                  <c:v>62.6</c:v>
                </c:pt>
                <c:pt idx="195">
                  <c:v>62.6</c:v>
                </c:pt>
                <c:pt idx="196">
                  <c:v>62.4</c:v>
                </c:pt>
                <c:pt idx="197">
                  <c:v>62.4</c:v>
                </c:pt>
                <c:pt idx="198">
                  <c:v>62.4</c:v>
                </c:pt>
                <c:pt idx="199">
                  <c:v>62.3</c:v>
                </c:pt>
                <c:pt idx="200">
                  <c:v>62.3</c:v>
                </c:pt>
                <c:pt idx="201">
                  <c:v>62.4</c:v>
                </c:pt>
                <c:pt idx="202">
                  <c:v>62.6</c:v>
                </c:pt>
                <c:pt idx="203">
                  <c:v>61.5</c:v>
                </c:pt>
                <c:pt idx="204">
                  <c:v>61.3</c:v>
                </c:pt>
                <c:pt idx="205">
                  <c:v>60.8</c:v>
                </c:pt>
                <c:pt idx="206">
                  <c:v>59.998600000000003</c:v>
                </c:pt>
                <c:pt idx="207">
                  <c:v>59.886200000000002</c:v>
                </c:pt>
                <c:pt idx="208">
                  <c:v>59.771800000000006</c:v>
                </c:pt>
                <c:pt idx="209">
                  <c:v>59.655400000000007</c:v>
                </c:pt>
                <c:pt idx="210">
                  <c:v>59.537000000000006</c:v>
                </c:pt>
                <c:pt idx="211">
                  <c:v>59.416600000000003</c:v>
                </c:pt>
                <c:pt idx="212">
                  <c:v>59.294200000000004</c:v>
                </c:pt>
                <c:pt idx="213">
                  <c:v>59.169800000000002</c:v>
                </c:pt>
                <c:pt idx="214">
                  <c:v>59.043400000000005</c:v>
                </c:pt>
                <c:pt idx="215">
                  <c:v>58.914999999999999</c:v>
                </c:pt>
                <c:pt idx="216">
                  <c:v>58.784600000000005</c:v>
                </c:pt>
                <c:pt idx="217">
                  <c:v>58.652200000000001</c:v>
                </c:pt>
                <c:pt idx="218">
                  <c:v>58.517800000000001</c:v>
                </c:pt>
                <c:pt idx="219">
                  <c:v>58.381400000000006</c:v>
                </c:pt>
                <c:pt idx="220">
                  <c:v>58.243000000000002</c:v>
                </c:pt>
                <c:pt idx="221">
                  <c:v>58.102600000000002</c:v>
                </c:pt>
                <c:pt idx="222">
                  <c:v>57.960200000000007</c:v>
                </c:pt>
                <c:pt idx="223">
                  <c:v>57.815800000000003</c:v>
                </c:pt>
                <c:pt idx="224">
                  <c:v>57.669400000000003</c:v>
                </c:pt>
                <c:pt idx="225">
                  <c:v>57.521000000000001</c:v>
                </c:pt>
                <c:pt idx="226">
                  <c:v>57.370600000000003</c:v>
                </c:pt>
                <c:pt idx="227">
                  <c:v>57.218200000000003</c:v>
                </c:pt>
                <c:pt idx="228">
                  <c:v>57.063800000000008</c:v>
                </c:pt>
                <c:pt idx="229">
                  <c:v>56.90740000000001</c:v>
                </c:pt>
                <c:pt idx="230">
                  <c:v>56.749000000000009</c:v>
                </c:pt>
                <c:pt idx="231">
                  <c:v>56.588600000000007</c:v>
                </c:pt>
                <c:pt idx="232">
                  <c:v>56.426200000000009</c:v>
                </c:pt>
                <c:pt idx="233">
                  <c:v>56.261800000000008</c:v>
                </c:pt>
                <c:pt idx="234">
                  <c:v>56.095400000000005</c:v>
                </c:pt>
                <c:pt idx="235">
                  <c:v>55.927000000000007</c:v>
                </c:pt>
                <c:pt idx="236">
                  <c:v>55.756600000000006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E-4E5C-876F-9CBA685FE6CE}"/>
            </c:ext>
          </c:extLst>
        </c:ser>
        <c:ser>
          <c:idx val="0"/>
          <c:order val="3"/>
          <c:tx>
            <c:strRef>
              <c:f>TMB0100dee1!$Q$1</c:f>
              <c:strCache>
                <c:ptCount val="1"/>
                <c:pt idx="0">
                  <c:v>Tout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TMB0100dee1!$Q$2:$Q$238</c:f>
              <c:numCache>
                <c:formatCode>General</c:formatCode>
                <c:ptCount val="237"/>
                <c:pt idx="0">
                  <c:v>39.700000000000003</c:v>
                </c:pt>
                <c:pt idx="1">
                  <c:v>42.1</c:v>
                </c:pt>
                <c:pt idx="2">
                  <c:v>45</c:v>
                </c:pt>
                <c:pt idx="3">
                  <c:v>47.3</c:v>
                </c:pt>
                <c:pt idx="4">
                  <c:v>48.8</c:v>
                </c:pt>
                <c:pt idx="5">
                  <c:v>49.9</c:v>
                </c:pt>
                <c:pt idx="6">
                  <c:v>50.9</c:v>
                </c:pt>
                <c:pt idx="7">
                  <c:v>51.8</c:v>
                </c:pt>
                <c:pt idx="8">
                  <c:v>52.2</c:v>
                </c:pt>
                <c:pt idx="9">
                  <c:v>52.9</c:v>
                </c:pt>
                <c:pt idx="10">
                  <c:v>53.8</c:v>
                </c:pt>
                <c:pt idx="11">
                  <c:v>54</c:v>
                </c:pt>
                <c:pt idx="12">
                  <c:v>54.4</c:v>
                </c:pt>
                <c:pt idx="13">
                  <c:v>54.9</c:v>
                </c:pt>
                <c:pt idx="14">
                  <c:v>55.6</c:v>
                </c:pt>
                <c:pt idx="15">
                  <c:v>56</c:v>
                </c:pt>
                <c:pt idx="16">
                  <c:v>56.4</c:v>
                </c:pt>
                <c:pt idx="17">
                  <c:v>56.9</c:v>
                </c:pt>
                <c:pt idx="18">
                  <c:v>57.5</c:v>
                </c:pt>
                <c:pt idx="19">
                  <c:v>57.9</c:v>
                </c:pt>
                <c:pt idx="20">
                  <c:v>58.4</c:v>
                </c:pt>
                <c:pt idx="21">
                  <c:v>58.8</c:v>
                </c:pt>
                <c:pt idx="22">
                  <c:v>59.2</c:v>
                </c:pt>
                <c:pt idx="23">
                  <c:v>59.7</c:v>
                </c:pt>
                <c:pt idx="24">
                  <c:v>60.1</c:v>
                </c:pt>
                <c:pt idx="25">
                  <c:v>60.8</c:v>
                </c:pt>
                <c:pt idx="26">
                  <c:v>61.1</c:v>
                </c:pt>
                <c:pt idx="27">
                  <c:v>61.5</c:v>
                </c:pt>
                <c:pt idx="28">
                  <c:v>61.8</c:v>
                </c:pt>
                <c:pt idx="29">
                  <c:v>62.2</c:v>
                </c:pt>
                <c:pt idx="30">
                  <c:v>62.5</c:v>
                </c:pt>
                <c:pt idx="31">
                  <c:v>62.7</c:v>
                </c:pt>
                <c:pt idx="32">
                  <c:v>63</c:v>
                </c:pt>
                <c:pt idx="33">
                  <c:v>63.4</c:v>
                </c:pt>
                <c:pt idx="34">
                  <c:v>63.4</c:v>
                </c:pt>
                <c:pt idx="35">
                  <c:v>63.8</c:v>
                </c:pt>
                <c:pt idx="36">
                  <c:v>63.7</c:v>
                </c:pt>
                <c:pt idx="37">
                  <c:v>64</c:v>
                </c:pt>
                <c:pt idx="38">
                  <c:v>64.5</c:v>
                </c:pt>
                <c:pt idx="39">
                  <c:v>64.8</c:v>
                </c:pt>
                <c:pt idx="40">
                  <c:v>64.900000000000006</c:v>
                </c:pt>
                <c:pt idx="41">
                  <c:v>65.2</c:v>
                </c:pt>
                <c:pt idx="42">
                  <c:v>65.400000000000006</c:v>
                </c:pt>
                <c:pt idx="43">
                  <c:v>65.8</c:v>
                </c:pt>
                <c:pt idx="44">
                  <c:v>65.900000000000006</c:v>
                </c:pt>
                <c:pt idx="45">
                  <c:v>65.900000000000006</c:v>
                </c:pt>
                <c:pt idx="46">
                  <c:v>66.3</c:v>
                </c:pt>
                <c:pt idx="47">
                  <c:v>66.7</c:v>
                </c:pt>
                <c:pt idx="48">
                  <c:v>67</c:v>
                </c:pt>
                <c:pt idx="49">
                  <c:v>67.8</c:v>
                </c:pt>
                <c:pt idx="50">
                  <c:v>67.7</c:v>
                </c:pt>
                <c:pt idx="51">
                  <c:v>68</c:v>
                </c:pt>
                <c:pt idx="52">
                  <c:v>68.400000000000006</c:v>
                </c:pt>
                <c:pt idx="53">
                  <c:v>68.599999999999994</c:v>
                </c:pt>
                <c:pt idx="54">
                  <c:v>69.2</c:v>
                </c:pt>
                <c:pt idx="55">
                  <c:v>69.5</c:v>
                </c:pt>
                <c:pt idx="56">
                  <c:v>70</c:v>
                </c:pt>
                <c:pt idx="57">
                  <c:v>70.099999999999994</c:v>
                </c:pt>
                <c:pt idx="58">
                  <c:v>69.900000000000006</c:v>
                </c:pt>
                <c:pt idx="59">
                  <c:v>69.599999999999994</c:v>
                </c:pt>
                <c:pt idx="60">
                  <c:v>69.3</c:v>
                </c:pt>
                <c:pt idx="61">
                  <c:v>69.7</c:v>
                </c:pt>
                <c:pt idx="62">
                  <c:v>70.099999999999994</c:v>
                </c:pt>
                <c:pt idx="63">
                  <c:v>70.7</c:v>
                </c:pt>
                <c:pt idx="64">
                  <c:v>71</c:v>
                </c:pt>
                <c:pt idx="65">
                  <c:v>71.400000000000006</c:v>
                </c:pt>
                <c:pt idx="66">
                  <c:v>71.099999999999994</c:v>
                </c:pt>
                <c:pt idx="67">
                  <c:v>71</c:v>
                </c:pt>
                <c:pt idx="68">
                  <c:v>70.8</c:v>
                </c:pt>
                <c:pt idx="69">
                  <c:v>70.7</c:v>
                </c:pt>
                <c:pt idx="70">
                  <c:v>71.2</c:v>
                </c:pt>
                <c:pt idx="71">
                  <c:v>71.400000000000006</c:v>
                </c:pt>
                <c:pt idx="72">
                  <c:v>71.099999999999994</c:v>
                </c:pt>
                <c:pt idx="73">
                  <c:v>71</c:v>
                </c:pt>
                <c:pt idx="74">
                  <c:v>71.3</c:v>
                </c:pt>
                <c:pt idx="75">
                  <c:v>70.8</c:v>
                </c:pt>
                <c:pt idx="76">
                  <c:v>71.099999999999994</c:v>
                </c:pt>
                <c:pt idx="77">
                  <c:v>71.599999999999994</c:v>
                </c:pt>
                <c:pt idx="78">
                  <c:v>72.099999999999994</c:v>
                </c:pt>
                <c:pt idx="79">
                  <c:v>72.2</c:v>
                </c:pt>
                <c:pt idx="80">
                  <c:v>72.599999999999994</c:v>
                </c:pt>
                <c:pt idx="81">
                  <c:v>72.8</c:v>
                </c:pt>
                <c:pt idx="82">
                  <c:v>72</c:v>
                </c:pt>
                <c:pt idx="83">
                  <c:v>71.7</c:v>
                </c:pt>
                <c:pt idx="84">
                  <c:v>72</c:v>
                </c:pt>
                <c:pt idx="85">
                  <c:v>72.8</c:v>
                </c:pt>
                <c:pt idx="86">
                  <c:v>73.599999999999994</c:v>
                </c:pt>
                <c:pt idx="87">
                  <c:v>73.8</c:v>
                </c:pt>
                <c:pt idx="88">
                  <c:v>73.900000000000006</c:v>
                </c:pt>
                <c:pt idx="89">
                  <c:v>74.400000000000006</c:v>
                </c:pt>
                <c:pt idx="90">
                  <c:v>73.900000000000006</c:v>
                </c:pt>
                <c:pt idx="91">
                  <c:v>74.2</c:v>
                </c:pt>
                <c:pt idx="92">
                  <c:v>74.3</c:v>
                </c:pt>
                <c:pt idx="93">
                  <c:v>74.5</c:v>
                </c:pt>
                <c:pt idx="94">
                  <c:v>74.5</c:v>
                </c:pt>
                <c:pt idx="95">
                  <c:v>74.8</c:v>
                </c:pt>
                <c:pt idx="96">
                  <c:v>74.900000000000006</c:v>
                </c:pt>
                <c:pt idx="97">
                  <c:v>75.2</c:v>
                </c:pt>
                <c:pt idx="98">
                  <c:v>74.400000000000006</c:v>
                </c:pt>
                <c:pt idx="99">
                  <c:v>74.5</c:v>
                </c:pt>
                <c:pt idx="100">
                  <c:v>73.8</c:v>
                </c:pt>
                <c:pt idx="101">
                  <c:v>73.599999999999994</c:v>
                </c:pt>
                <c:pt idx="102">
                  <c:v>74.2</c:v>
                </c:pt>
                <c:pt idx="103">
                  <c:v>74.8</c:v>
                </c:pt>
                <c:pt idx="104">
                  <c:v>73</c:v>
                </c:pt>
                <c:pt idx="105">
                  <c:v>73.5</c:v>
                </c:pt>
                <c:pt idx="106">
                  <c:v>74</c:v>
                </c:pt>
                <c:pt idx="107">
                  <c:v>74.599999999999994</c:v>
                </c:pt>
                <c:pt idx="108">
                  <c:v>75</c:v>
                </c:pt>
                <c:pt idx="109">
                  <c:v>75</c:v>
                </c:pt>
                <c:pt idx="110">
                  <c:v>75.400000000000006</c:v>
                </c:pt>
                <c:pt idx="111">
                  <c:v>76</c:v>
                </c:pt>
                <c:pt idx="112">
                  <c:v>75.3</c:v>
                </c:pt>
                <c:pt idx="113">
                  <c:v>71.599999999999994</c:v>
                </c:pt>
                <c:pt idx="114">
                  <c:v>68.8</c:v>
                </c:pt>
                <c:pt idx="115">
                  <c:v>68.900000000000006</c:v>
                </c:pt>
                <c:pt idx="116">
                  <c:v>70.7</c:v>
                </c:pt>
                <c:pt idx="117">
                  <c:v>70.3</c:v>
                </c:pt>
                <c:pt idx="118">
                  <c:v>67.599999999999994</c:v>
                </c:pt>
                <c:pt idx="119">
                  <c:v>65.5</c:v>
                </c:pt>
                <c:pt idx="120">
                  <c:v>64.400000000000006</c:v>
                </c:pt>
                <c:pt idx="121">
                  <c:v>66.8</c:v>
                </c:pt>
                <c:pt idx="122">
                  <c:v>68.5</c:v>
                </c:pt>
                <c:pt idx="123">
                  <c:v>67.900000000000006</c:v>
                </c:pt>
                <c:pt idx="124">
                  <c:v>69.900000000000006</c:v>
                </c:pt>
                <c:pt idx="125">
                  <c:v>70.599999999999994</c:v>
                </c:pt>
                <c:pt idx="126">
                  <c:v>70.5</c:v>
                </c:pt>
                <c:pt idx="127">
                  <c:v>70.5</c:v>
                </c:pt>
                <c:pt idx="128">
                  <c:v>70.900000000000006</c:v>
                </c:pt>
                <c:pt idx="129">
                  <c:v>71.900000000000006</c:v>
                </c:pt>
                <c:pt idx="130">
                  <c:v>72.099999999999994</c:v>
                </c:pt>
                <c:pt idx="131">
                  <c:v>72.400000000000006</c:v>
                </c:pt>
                <c:pt idx="132">
                  <c:v>72.900000000000006</c:v>
                </c:pt>
                <c:pt idx="133">
                  <c:v>73</c:v>
                </c:pt>
                <c:pt idx="134">
                  <c:v>73.2</c:v>
                </c:pt>
                <c:pt idx="135">
                  <c:v>73.3</c:v>
                </c:pt>
                <c:pt idx="136">
                  <c:v>73.099999999999994</c:v>
                </c:pt>
                <c:pt idx="137">
                  <c:v>72.900000000000006</c:v>
                </c:pt>
                <c:pt idx="138">
                  <c:v>73.099999999999994</c:v>
                </c:pt>
                <c:pt idx="139">
                  <c:v>73.2</c:v>
                </c:pt>
                <c:pt idx="140">
                  <c:v>73.599999999999994</c:v>
                </c:pt>
                <c:pt idx="141">
                  <c:v>73.400000000000006</c:v>
                </c:pt>
                <c:pt idx="142">
                  <c:v>73.8</c:v>
                </c:pt>
                <c:pt idx="143">
                  <c:v>74.3</c:v>
                </c:pt>
                <c:pt idx="144">
                  <c:v>74.8</c:v>
                </c:pt>
                <c:pt idx="145">
                  <c:v>75.099999999999994</c:v>
                </c:pt>
                <c:pt idx="146">
                  <c:v>75.3</c:v>
                </c:pt>
                <c:pt idx="147">
                  <c:v>75.5</c:v>
                </c:pt>
                <c:pt idx="148">
                  <c:v>75.2</c:v>
                </c:pt>
                <c:pt idx="149">
                  <c:v>73.8</c:v>
                </c:pt>
                <c:pt idx="150">
                  <c:v>73.3</c:v>
                </c:pt>
                <c:pt idx="151">
                  <c:v>73.599999999999994</c:v>
                </c:pt>
                <c:pt idx="152">
                  <c:v>73.400000000000006</c:v>
                </c:pt>
                <c:pt idx="153">
                  <c:v>72.599999999999994</c:v>
                </c:pt>
                <c:pt idx="154">
                  <c:v>70.900000000000006</c:v>
                </c:pt>
                <c:pt idx="155">
                  <c:v>70.7</c:v>
                </c:pt>
                <c:pt idx="156">
                  <c:v>71.2</c:v>
                </c:pt>
                <c:pt idx="157">
                  <c:v>71.5</c:v>
                </c:pt>
                <c:pt idx="158">
                  <c:v>71.8</c:v>
                </c:pt>
                <c:pt idx="159">
                  <c:v>72.2</c:v>
                </c:pt>
                <c:pt idx="160">
                  <c:v>72.3</c:v>
                </c:pt>
                <c:pt idx="161">
                  <c:v>72.5</c:v>
                </c:pt>
                <c:pt idx="162">
                  <c:v>72.400000000000006</c:v>
                </c:pt>
                <c:pt idx="163">
                  <c:v>72.8</c:v>
                </c:pt>
                <c:pt idx="164">
                  <c:v>73.599999999999994</c:v>
                </c:pt>
                <c:pt idx="165">
                  <c:v>74</c:v>
                </c:pt>
                <c:pt idx="166">
                  <c:v>73</c:v>
                </c:pt>
                <c:pt idx="167">
                  <c:v>73.400000000000006</c:v>
                </c:pt>
                <c:pt idx="168">
                  <c:v>73.599999999999994</c:v>
                </c:pt>
                <c:pt idx="169">
                  <c:v>74.2</c:v>
                </c:pt>
                <c:pt idx="170">
                  <c:v>73.8</c:v>
                </c:pt>
                <c:pt idx="171">
                  <c:v>73.5</c:v>
                </c:pt>
                <c:pt idx="172">
                  <c:v>72.8</c:v>
                </c:pt>
                <c:pt idx="173">
                  <c:v>72.400000000000006</c:v>
                </c:pt>
                <c:pt idx="174">
                  <c:v>72.400000000000006</c:v>
                </c:pt>
                <c:pt idx="175">
                  <c:v>72.099999999999994</c:v>
                </c:pt>
                <c:pt idx="176">
                  <c:v>71.099999999999994</c:v>
                </c:pt>
                <c:pt idx="177">
                  <c:v>71.8</c:v>
                </c:pt>
                <c:pt idx="178">
                  <c:v>72.900000000000006</c:v>
                </c:pt>
                <c:pt idx="179">
                  <c:v>74</c:v>
                </c:pt>
                <c:pt idx="180">
                  <c:v>74.599999999999994</c:v>
                </c:pt>
                <c:pt idx="181">
                  <c:v>75.3</c:v>
                </c:pt>
                <c:pt idx="182">
                  <c:v>75.900000000000006</c:v>
                </c:pt>
                <c:pt idx="183">
                  <c:v>75.7</c:v>
                </c:pt>
                <c:pt idx="184">
                  <c:v>74.400000000000006</c:v>
                </c:pt>
                <c:pt idx="185">
                  <c:v>75.3</c:v>
                </c:pt>
                <c:pt idx="186">
                  <c:v>75.8</c:v>
                </c:pt>
                <c:pt idx="187">
                  <c:v>76</c:v>
                </c:pt>
                <c:pt idx="188">
                  <c:v>76.5</c:v>
                </c:pt>
                <c:pt idx="189">
                  <c:v>76.900000000000006</c:v>
                </c:pt>
                <c:pt idx="190">
                  <c:v>76.900000000000006</c:v>
                </c:pt>
                <c:pt idx="191">
                  <c:v>77.2</c:v>
                </c:pt>
                <c:pt idx="192">
                  <c:v>77.5</c:v>
                </c:pt>
                <c:pt idx="193">
                  <c:v>77.400000000000006</c:v>
                </c:pt>
                <c:pt idx="194">
                  <c:v>77.7</c:v>
                </c:pt>
                <c:pt idx="195">
                  <c:v>77.5</c:v>
                </c:pt>
                <c:pt idx="196">
                  <c:v>76.400000000000006</c:v>
                </c:pt>
                <c:pt idx="197">
                  <c:v>76.099999999999994</c:v>
                </c:pt>
                <c:pt idx="198">
                  <c:v>76</c:v>
                </c:pt>
                <c:pt idx="199">
                  <c:v>75.3</c:v>
                </c:pt>
                <c:pt idx="200">
                  <c:v>75.8</c:v>
                </c:pt>
                <c:pt idx="201">
                  <c:v>72.400000000000006</c:v>
                </c:pt>
                <c:pt idx="202">
                  <c:v>69.3</c:v>
                </c:pt>
                <c:pt idx="203">
                  <c:v>66.599999999999994</c:v>
                </c:pt>
                <c:pt idx="204">
                  <c:v>64.7</c:v>
                </c:pt>
                <c:pt idx="205">
                  <c:v>63.3</c:v>
                </c:pt>
                <c:pt idx="206">
                  <c:v>62.8</c:v>
                </c:pt>
                <c:pt idx="207">
                  <c:v>62.9</c:v>
                </c:pt>
                <c:pt idx="208">
                  <c:v>62.1</c:v>
                </c:pt>
                <c:pt idx="209">
                  <c:v>61.7</c:v>
                </c:pt>
                <c:pt idx="210">
                  <c:v>61.6</c:v>
                </c:pt>
                <c:pt idx="211">
                  <c:v>61.67</c:v>
                </c:pt>
                <c:pt idx="212">
                  <c:v>61.8</c:v>
                </c:pt>
                <c:pt idx="213">
                  <c:v>62</c:v>
                </c:pt>
                <c:pt idx="214">
                  <c:v>62.3</c:v>
                </c:pt>
                <c:pt idx="215">
                  <c:v>61.3</c:v>
                </c:pt>
                <c:pt idx="216">
                  <c:v>59.5</c:v>
                </c:pt>
                <c:pt idx="217">
                  <c:v>57.5</c:v>
                </c:pt>
                <c:pt idx="218">
                  <c:v>56.1</c:v>
                </c:pt>
                <c:pt idx="219">
                  <c:v>54.5</c:v>
                </c:pt>
                <c:pt idx="220">
                  <c:v>53.6</c:v>
                </c:pt>
                <c:pt idx="221">
                  <c:v>52.2</c:v>
                </c:pt>
                <c:pt idx="222">
                  <c:v>50.9</c:v>
                </c:pt>
                <c:pt idx="223">
                  <c:v>50.8</c:v>
                </c:pt>
                <c:pt idx="224">
                  <c:v>49.7</c:v>
                </c:pt>
                <c:pt idx="225">
                  <c:v>48.8</c:v>
                </c:pt>
                <c:pt idx="226">
                  <c:v>48</c:v>
                </c:pt>
                <c:pt idx="227">
                  <c:v>46.9</c:v>
                </c:pt>
                <c:pt idx="228">
                  <c:v>46.2</c:v>
                </c:pt>
                <c:pt idx="229">
                  <c:v>45.9</c:v>
                </c:pt>
                <c:pt idx="230">
                  <c:v>45.9</c:v>
                </c:pt>
                <c:pt idx="231">
                  <c:v>44.5</c:v>
                </c:pt>
                <c:pt idx="232">
                  <c:v>44.3</c:v>
                </c:pt>
                <c:pt idx="233">
                  <c:v>44.1</c:v>
                </c:pt>
                <c:pt idx="234">
                  <c:v>43.9</c:v>
                </c:pt>
                <c:pt idx="235">
                  <c:v>43.7</c:v>
                </c:pt>
                <c:pt idx="236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E-4E5C-876F-9CBA685FE6CE}"/>
            </c:ext>
          </c:extLst>
        </c:ser>
        <c:ser>
          <c:idx val="1"/>
          <c:order val="4"/>
          <c:tx>
            <c:strRef>
              <c:f>TMB0100dee1!$P$1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TMB0100dee1!$P$2:$P$238</c:f>
              <c:numCache>
                <c:formatCode>General</c:formatCode>
                <c:ptCount val="237"/>
                <c:pt idx="0">
                  <c:v>39.200000000000003</c:v>
                </c:pt>
                <c:pt idx="1">
                  <c:v>38.299999999999997</c:v>
                </c:pt>
                <c:pt idx="2">
                  <c:v>38.5</c:v>
                </c:pt>
                <c:pt idx="3">
                  <c:v>38.9</c:v>
                </c:pt>
                <c:pt idx="4">
                  <c:v>38.6</c:v>
                </c:pt>
                <c:pt idx="5">
                  <c:v>37.799999999999997</c:v>
                </c:pt>
                <c:pt idx="6">
                  <c:v>38.700000000000003</c:v>
                </c:pt>
                <c:pt idx="7">
                  <c:v>39.1</c:v>
                </c:pt>
                <c:pt idx="8">
                  <c:v>39.299999999999997</c:v>
                </c:pt>
                <c:pt idx="9">
                  <c:v>39</c:v>
                </c:pt>
                <c:pt idx="10">
                  <c:v>39.700000000000003</c:v>
                </c:pt>
                <c:pt idx="11">
                  <c:v>39.799999999999997</c:v>
                </c:pt>
                <c:pt idx="12">
                  <c:v>39.9</c:v>
                </c:pt>
                <c:pt idx="13">
                  <c:v>40.1</c:v>
                </c:pt>
                <c:pt idx="14">
                  <c:v>40</c:v>
                </c:pt>
                <c:pt idx="15">
                  <c:v>40.6</c:v>
                </c:pt>
                <c:pt idx="16">
                  <c:v>39.9</c:v>
                </c:pt>
                <c:pt idx="17">
                  <c:v>39.9</c:v>
                </c:pt>
                <c:pt idx="18">
                  <c:v>40.799999999999997</c:v>
                </c:pt>
                <c:pt idx="19">
                  <c:v>41.2</c:v>
                </c:pt>
                <c:pt idx="20">
                  <c:v>41.3</c:v>
                </c:pt>
                <c:pt idx="21">
                  <c:v>40.700000000000003</c:v>
                </c:pt>
                <c:pt idx="22">
                  <c:v>40.799999999999997</c:v>
                </c:pt>
                <c:pt idx="23">
                  <c:v>41.9</c:v>
                </c:pt>
                <c:pt idx="24">
                  <c:v>41.7</c:v>
                </c:pt>
                <c:pt idx="25">
                  <c:v>40.6</c:v>
                </c:pt>
                <c:pt idx="26">
                  <c:v>41.2</c:v>
                </c:pt>
                <c:pt idx="27">
                  <c:v>41.5</c:v>
                </c:pt>
                <c:pt idx="28">
                  <c:v>42.3</c:v>
                </c:pt>
                <c:pt idx="29">
                  <c:v>41.3</c:v>
                </c:pt>
                <c:pt idx="30">
                  <c:v>41.3</c:v>
                </c:pt>
                <c:pt idx="31">
                  <c:v>42.6</c:v>
                </c:pt>
                <c:pt idx="32">
                  <c:v>42.4</c:v>
                </c:pt>
                <c:pt idx="33">
                  <c:v>42.8</c:v>
                </c:pt>
                <c:pt idx="34">
                  <c:v>43.3</c:v>
                </c:pt>
                <c:pt idx="35">
                  <c:v>43.3</c:v>
                </c:pt>
                <c:pt idx="36">
                  <c:v>43</c:v>
                </c:pt>
                <c:pt idx="37">
                  <c:v>42.5</c:v>
                </c:pt>
                <c:pt idx="38">
                  <c:v>42.8</c:v>
                </c:pt>
                <c:pt idx="39">
                  <c:v>43.2</c:v>
                </c:pt>
                <c:pt idx="40">
                  <c:v>42.9</c:v>
                </c:pt>
                <c:pt idx="41">
                  <c:v>44</c:v>
                </c:pt>
                <c:pt idx="42">
                  <c:v>44.3</c:v>
                </c:pt>
                <c:pt idx="43">
                  <c:v>43.7</c:v>
                </c:pt>
                <c:pt idx="44">
                  <c:v>42.9</c:v>
                </c:pt>
                <c:pt idx="45">
                  <c:v>43.5</c:v>
                </c:pt>
                <c:pt idx="46">
                  <c:v>43.2</c:v>
                </c:pt>
                <c:pt idx="47">
                  <c:v>43.9</c:v>
                </c:pt>
                <c:pt idx="48">
                  <c:v>44.8</c:v>
                </c:pt>
                <c:pt idx="49">
                  <c:v>43.6</c:v>
                </c:pt>
                <c:pt idx="50">
                  <c:v>43.8</c:v>
                </c:pt>
                <c:pt idx="51">
                  <c:v>44.2</c:v>
                </c:pt>
                <c:pt idx="52">
                  <c:v>44.4</c:v>
                </c:pt>
                <c:pt idx="53">
                  <c:v>44.7</c:v>
                </c:pt>
                <c:pt idx="54">
                  <c:v>45.7</c:v>
                </c:pt>
                <c:pt idx="55">
                  <c:v>45.6</c:v>
                </c:pt>
                <c:pt idx="56">
                  <c:v>45.2</c:v>
                </c:pt>
                <c:pt idx="57">
                  <c:v>44.8</c:v>
                </c:pt>
                <c:pt idx="58">
                  <c:v>45.6</c:v>
                </c:pt>
                <c:pt idx="59">
                  <c:v>45.44</c:v>
                </c:pt>
                <c:pt idx="60">
                  <c:v>46.44</c:v>
                </c:pt>
                <c:pt idx="61">
                  <c:v>44.9</c:v>
                </c:pt>
                <c:pt idx="62">
                  <c:v>45.6</c:v>
                </c:pt>
                <c:pt idx="63">
                  <c:v>46.6</c:v>
                </c:pt>
                <c:pt idx="64">
                  <c:v>46.44</c:v>
                </c:pt>
                <c:pt idx="65">
                  <c:v>45.6</c:v>
                </c:pt>
                <c:pt idx="66">
                  <c:v>47.2</c:v>
                </c:pt>
                <c:pt idx="67">
                  <c:v>46.9</c:v>
                </c:pt>
                <c:pt idx="68">
                  <c:v>47.9</c:v>
                </c:pt>
                <c:pt idx="69">
                  <c:v>47</c:v>
                </c:pt>
                <c:pt idx="70">
                  <c:v>46.1</c:v>
                </c:pt>
                <c:pt idx="71">
                  <c:v>46.8</c:v>
                </c:pt>
                <c:pt idx="72">
                  <c:v>46.6</c:v>
                </c:pt>
                <c:pt idx="73">
                  <c:v>46.9</c:v>
                </c:pt>
                <c:pt idx="74">
                  <c:v>47.1</c:v>
                </c:pt>
                <c:pt idx="75">
                  <c:v>47.5</c:v>
                </c:pt>
                <c:pt idx="76">
                  <c:v>47.5</c:v>
                </c:pt>
                <c:pt idx="77">
                  <c:v>47.9</c:v>
                </c:pt>
                <c:pt idx="78">
                  <c:v>46.5</c:v>
                </c:pt>
                <c:pt idx="79">
                  <c:v>47</c:v>
                </c:pt>
                <c:pt idx="80">
                  <c:v>47</c:v>
                </c:pt>
                <c:pt idx="81">
                  <c:v>48.3</c:v>
                </c:pt>
                <c:pt idx="82">
                  <c:v>48.3</c:v>
                </c:pt>
                <c:pt idx="83">
                  <c:v>47.9</c:v>
                </c:pt>
                <c:pt idx="84">
                  <c:v>47.5</c:v>
                </c:pt>
                <c:pt idx="85">
                  <c:v>46.8</c:v>
                </c:pt>
                <c:pt idx="86">
                  <c:v>47.8</c:v>
                </c:pt>
                <c:pt idx="87">
                  <c:v>47.6</c:v>
                </c:pt>
                <c:pt idx="88">
                  <c:v>48.1</c:v>
                </c:pt>
                <c:pt idx="89">
                  <c:v>48.44</c:v>
                </c:pt>
                <c:pt idx="90">
                  <c:v>49.6</c:v>
                </c:pt>
                <c:pt idx="91">
                  <c:v>48.8</c:v>
                </c:pt>
                <c:pt idx="92">
                  <c:v>48</c:v>
                </c:pt>
                <c:pt idx="93">
                  <c:v>47.7</c:v>
                </c:pt>
                <c:pt idx="94">
                  <c:v>49</c:v>
                </c:pt>
                <c:pt idx="95">
                  <c:v>48.6</c:v>
                </c:pt>
                <c:pt idx="96">
                  <c:v>47.5</c:v>
                </c:pt>
                <c:pt idx="97">
                  <c:v>49.3</c:v>
                </c:pt>
                <c:pt idx="98">
                  <c:v>48.8</c:v>
                </c:pt>
                <c:pt idx="99">
                  <c:v>49.3</c:v>
                </c:pt>
                <c:pt idx="100">
                  <c:v>49.5</c:v>
                </c:pt>
                <c:pt idx="101">
                  <c:v>49.6</c:v>
                </c:pt>
                <c:pt idx="102">
                  <c:v>49</c:v>
                </c:pt>
                <c:pt idx="103">
                  <c:v>48.3</c:v>
                </c:pt>
                <c:pt idx="104">
                  <c:v>48.9</c:v>
                </c:pt>
                <c:pt idx="105">
                  <c:v>49.4</c:v>
                </c:pt>
                <c:pt idx="106">
                  <c:v>48.9</c:v>
                </c:pt>
                <c:pt idx="107">
                  <c:v>50</c:v>
                </c:pt>
                <c:pt idx="108">
                  <c:v>48.8</c:v>
                </c:pt>
                <c:pt idx="109">
                  <c:v>49.3</c:v>
                </c:pt>
                <c:pt idx="110">
                  <c:v>49.2</c:v>
                </c:pt>
                <c:pt idx="111">
                  <c:v>49.2</c:v>
                </c:pt>
                <c:pt idx="112">
                  <c:v>49.5</c:v>
                </c:pt>
                <c:pt idx="113">
                  <c:v>49</c:v>
                </c:pt>
                <c:pt idx="114">
                  <c:v>48.7</c:v>
                </c:pt>
                <c:pt idx="115">
                  <c:v>48.5</c:v>
                </c:pt>
                <c:pt idx="116">
                  <c:v>49.7</c:v>
                </c:pt>
                <c:pt idx="117">
                  <c:v>48.9</c:v>
                </c:pt>
                <c:pt idx="118">
                  <c:v>48</c:v>
                </c:pt>
                <c:pt idx="119">
                  <c:v>46.44</c:v>
                </c:pt>
                <c:pt idx="120">
                  <c:v>46.3</c:v>
                </c:pt>
                <c:pt idx="121">
                  <c:v>47.1</c:v>
                </c:pt>
                <c:pt idx="122">
                  <c:v>48.3</c:v>
                </c:pt>
                <c:pt idx="123">
                  <c:v>48.3</c:v>
                </c:pt>
                <c:pt idx="124">
                  <c:v>49.1</c:v>
                </c:pt>
                <c:pt idx="125">
                  <c:v>49.7</c:v>
                </c:pt>
                <c:pt idx="126">
                  <c:v>48.9</c:v>
                </c:pt>
                <c:pt idx="127">
                  <c:v>48</c:v>
                </c:pt>
                <c:pt idx="128">
                  <c:v>49.3</c:v>
                </c:pt>
                <c:pt idx="129">
                  <c:v>49.7</c:v>
                </c:pt>
                <c:pt idx="130">
                  <c:v>48.5</c:v>
                </c:pt>
                <c:pt idx="131">
                  <c:v>49.3</c:v>
                </c:pt>
                <c:pt idx="132">
                  <c:v>49.9</c:v>
                </c:pt>
                <c:pt idx="133">
                  <c:v>48.9</c:v>
                </c:pt>
                <c:pt idx="134">
                  <c:v>49</c:v>
                </c:pt>
                <c:pt idx="135">
                  <c:v>50.2</c:v>
                </c:pt>
                <c:pt idx="136">
                  <c:v>50.6</c:v>
                </c:pt>
                <c:pt idx="137">
                  <c:v>50.5</c:v>
                </c:pt>
                <c:pt idx="138">
                  <c:v>49.5</c:v>
                </c:pt>
                <c:pt idx="139">
                  <c:v>50.8</c:v>
                </c:pt>
                <c:pt idx="140">
                  <c:v>50.6</c:v>
                </c:pt>
                <c:pt idx="141">
                  <c:v>49.5</c:v>
                </c:pt>
                <c:pt idx="142">
                  <c:v>50.5</c:v>
                </c:pt>
                <c:pt idx="143">
                  <c:v>50.3</c:v>
                </c:pt>
                <c:pt idx="144">
                  <c:v>49.8</c:v>
                </c:pt>
                <c:pt idx="145">
                  <c:v>49.7</c:v>
                </c:pt>
                <c:pt idx="146">
                  <c:v>50.9</c:v>
                </c:pt>
                <c:pt idx="147">
                  <c:v>49.9</c:v>
                </c:pt>
                <c:pt idx="148">
                  <c:v>51.5</c:v>
                </c:pt>
                <c:pt idx="149">
                  <c:v>50.8</c:v>
                </c:pt>
                <c:pt idx="150">
                  <c:v>51</c:v>
                </c:pt>
                <c:pt idx="151">
                  <c:v>50.2</c:v>
                </c:pt>
                <c:pt idx="152">
                  <c:v>51.4</c:v>
                </c:pt>
                <c:pt idx="153">
                  <c:v>51.1</c:v>
                </c:pt>
                <c:pt idx="154">
                  <c:v>50.1</c:v>
                </c:pt>
                <c:pt idx="155">
                  <c:v>49.3</c:v>
                </c:pt>
                <c:pt idx="156">
                  <c:v>49.6</c:v>
                </c:pt>
                <c:pt idx="157">
                  <c:v>49.3</c:v>
                </c:pt>
                <c:pt idx="158">
                  <c:v>49.2</c:v>
                </c:pt>
                <c:pt idx="159">
                  <c:v>49.8</c:v>
                </c:pt>
                <c:pt idx="160">
                  <c:v>50.9</c:v>
                </c:pt>
                <c:pt idx="161">
                  <c:v>51.1</c:v>
                </c:pt>
                <c:pt idx="162">
                  <c:v>50.8</c:v>
                </c:pt>
                <c:pt idx="163">
                  <c:v>50.8</c:v>
                </c:pt>
                <c:pt idx="164">
                  <c:v>51.1</c:v>
                </c:pt>
                <c:pt idx="165">
                  <c:v>51.2</c:v>
                </c:pt>
                <c:pt idx="166">
                  <c:v>51.1</c:v>
                </c:pt>
                <c:pt idx="167">
                  <c:v>50.2</c:v>
                </c:pt>
                <c:pt idx="168">
                  <c:v>51.5</c:v>
                </c:pt>
                <c:pt idx="169">
                  <c:v>51</c:v>
                </c:pt>
                <c:pt idx="170">
                  <c:v>51.7</c:v>
                </c:pt>
                <c:pt idx="171">
                  <c:v>51.6</c:v>
                </c:pt>
                <c:pt idx="172">
                  <c:v>51</c:v>
                </c:pt>
                <c:pt idx="173">
                  <c:v>51.1</c:v>
                </c:pt>
                <c:pt idx="174">
                  <c:v>51</c:v>
                </c:pt>
                <c:pt idx="175">
                  <c:v>51</c:v>
                </c:pt>
                <c:pt idx="176">
                  <c:v>50.5</c:v>
                </c:pt>
                <c:pt idx="177">
                  <c:v>50.9</c:v>
                </c:pt>
                <c:pt idx="178">
                  <c:v>51.1</c:v>
                </c:pt>
                <c:pt idx="179">
                  <c:v>52.1</c:v>
                </c:pt>
                <c:pt idx="180">
                  <c:v>51.9</c:v>
                </c:pt>
                <c:pt idx="181">
                  <c:v>51</c:v>
                </c:pt>
                <c:pt idx="182">
                  <c:v>52.3</c:v>
                </c:pt>
                <c:pt idx="183">
                  <c:v>52.5</c:v>
                </c:pt>
                <c:pt idx="184">
                  <c:v>52</c:v>
                </c:pt>
                <c:pt idx="185">
                  <c:v>52.2</c:v>
                </c:pt>
                <c:pt idx="186">
                  <c:v>52.2</c:v>
                </c:pt>
                <c:pt idx="187">
                  <c:v>52.9</c:v>
                </c:pt>
                <c:pt idx="188">
                  <c:v>52.6</c:v>
                </c:pt>
                <c:pt idx="189">
                  <c:v>53</c:v>
                </c:pt>
                <c:pt idx="190">
                  <c:v>53.3</c:v>
                </c:pt>
                <c:pt idx="191">
                  <c:v>53.2</c:v>
                </c:pt>
                <c:pt idx="192">
                  <c:v>52.9</c:v>
                </c:pt>
                <c:pt idx="193">
                  <c:v>53.2</c:v>
                </c:pt>
                <c:pt idx="194">
                  <c:v>53.6</c:v>
                </c:pt>
                <c:pt idx="195">
                  <c:v>53.5</c:v>
                </c:pt>
                <c:pt idx="196">
                  <c:v>51.9</c:v>
                </c:pt>
                <c:pt idx="197">
                  <c:v>52</c:v>
                </c:pt>
                <c:pt idx="198">
                  <c:v>52.8</c:v>
                </c:pt>
                <c:pt idx="199">
                  <c:v>52.4</c:v>
                </c:pt>
                <c:pt idx="200">
                  <c:v>53</c:v>
                </c:pt>
                <c:pt idx="201">
                  <c:v>58.8</c:v>
                </c:pt>
                <c:pt idx="202">
                  <c:v>60.7</c:v>
                </c:pt>
                <c:pt idx="203">
                  <c:v>60.8</c:v>
                </c:pt>
                <c:pt idx="204">
                  <c:v>60.5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60.7</c:v>
                </c:pt>
                <c:pt idx="209">
                  <c:v>60.6</c:v>
                </c:pt>
                <c:pt idx="210">
                  <c:v>60.6</c:v>
                </c:pt>
                <c:pt idx="211">
                  <c:v>60.5</c:v>
                </c:pt>
                <c:pt idx="212">
                  <c:v>60.5</c:v>
                </c:pt>
                <c:pt idx="213">
                  <c:v>60.6</c:v>
                </c:pt>
                <c:pt idx="214">
                  <c:v>60.7</c:v>
                </c:pt>
                <c:pt idx="215">
                  <c:v>60.8</c:v>
                </c:pt>
                <c:pt idx="216">
                  <c:v>61.2</c:v>
                </c:pt>
                <c:pt idx="217">
                  <c:v>60.4</c:v>
                </c:pt>
                <c:pt idx="218">
                  <c:v>60.2</c:v>
                </c:pt>
                <c:pt idx="219">
                  <c:v>59.8</c:v>
                </c:pt>
                <c:pt idx="220">
                  <c:v>59.4</c:v>
                </c:pt>
                <c:pt idx="221">
                  <c:v>59</c:v>
                </c:pt>
                <c:pt idx="222">
                  <c:v>58.5</c:v>
                </c:pt>
                <c:pt idx="223">
                  <c:v>58.5</c:v>
                </c:pt>
                <c:pt idx="224">
                  <c:v>58.3</c:v>
                </c:pt>
                <c:pt idx="225">
                  <c:v>58.2</c:v>
                </c:pt>
                <c:pt idx="226">
                  <c:v>57.8</c:v>
                </c:pt>
                <c:pt idx="227">
                  <c:v>57.9</c:v>
                </c:pt>
                <c:pt idx="228">
                  <c:v>57.9</c:v>
                </c:pt>
                <c:pt idx="229">
                  <c:v>58</c:v>
                </c:pt>
                <c:pt idx="230">
                  <c:v>57.5</c:v>
                </c:pt>
                <c:pt idx="231">
                  <c:v>57.4</c:v>
                </c:pt>
                <c:pt idx="232">
                  <c:v>57.2</c:v>
                </c:pt>
                <c:pt idx="233">
                  <c:v>49.7</c:v>
                </c:pt>
                <c:pt idx="234">
                  <c:v>48.1</c:v>
                </c:pt>
                <c:pt idx="235">
                  <c:v>47.8</c:v>
                </c:pt>
                <c:pt idx="236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E-4E5C-876F-9CBA685F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41688"/>
        <c:axId val="370646000"/>
      </c:lineChart>
      <c:catAx>
        <c:axId val="370641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46000"/>
        <c:crosses val="autoZero"/>
        <c:auto val="1"/>
        <c:lblAlgn val="ctr"/>
        <c:lblOffset val="100"/>
        <c:noMultiLvlLbl val="0"/>
      </c:catAx>
      <c:valAx>
        <c:axId val="37064600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4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TMB0100dee1!$D$1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TMB0100dee1!$D$2:$D$238</c:f>
              <c:numCache>
                <c:formatCode>General</c:formatCode>
                <c:ptCount val="237"/>
                <c:pt idx="0">
                  <c:v>38.700000000000003</c:v>
                </c:pt>
                <c:pt idx="1">
                  <c:v>38.799999999999997</c:v>
                </c:pt>
                <c:pt idx="2">
                  <c:v>38.9</c:v>
                </c:pt>
                <c:pt idx="3">
                  <c:v>39</c:v>
                </c:pt>
                <c:pt idx="4">
                  <c:v>39.299999999999997</c:v>
                </c:pt>
                <c:pt idx="5">
                  <c:v>39.5</c:v>
                </c:pt>
                <c:pt idx="6">
                  <c:v>39.6</c:v>
                </c:pt>
                <c:pt idx="7">
                  <c:v>39.9</c:v>
                </c:pt>
                <c:pt idx="8">
                  <c:v>40.1</c:v>
                </c:pt>
                <c:pt idx="9">
                  <c:v>40.299999999999997</c:v>
                </c:pt>
                <c:pt idx="10">
                  <c:v>40.6</c:v>
                </c:pt>
                <c:pt idx="11">
                  <c:v>40.9</c:v>
                </c:pt>
                <c:pt idx="12">
                  <c:v>41.2</c:v>
                </c:pt>
                <c:pt idx="13">
                  <c:v>41.4</c:v>
                </c:pt>
                <c:pt idx="14">
                  <c:v>41.7</c:v>
                </c:pt>
                <c:pt idx="15">
                  <c:v>41.9</c:v>
                </c:pt>
                <c:pt idx="16">
                  <c:v>42.2</c:v>
                </c:pt>
                <c:pt idx="17">
                  <c:v>42.5</c:v>
                </c:pt>
                <c:pt idx="18">
                  <c:v>42.8</c:v>
                </c:pt>
                <c:pt idx="19">
                  <c:v>43.1</c:v>
                </c:pt>
                <c:pt idx="20">
                  <c:v>43.4</c:v>
                </c:pt>
                <c:pt idx="21">
                  <c:v>43.7</c:v>
                </c:pt>
                <c:pt idx="22">
                  <c:v>44.1</c:v>
                </c:pt>
                <c:pt idx="23">
                  <c:v>44.3</c:v>
                </c:pt>
                <c:pt idx="24">
                  <c:v>44.6</c:v>
                </c:pt>
                <c:pt idx="25">
                  <c:v>44.9</c:v>
                </c:pt>
                <c:pt idx="26">
                  <c:v>45.2</c:v>
                </c:pt>
                <c:pt idx="27">
                  <c:v>45.6</c:v>
                </c:pt>
                <c:pt idx="28">
                  <c:v>45.8</c:v>
                </c:pt>
                <c:pt idx="29">
                  <c:v>46.2</c:v>
                </c:pt>
                <c:pt idx="30">
                  <c:v>46.5</c:v>
                </c:pt>
                <c:pt idx="31">
                  <c:v>46.7</c:v>
                </c:pt>
                <c:pt idx="32">
                  <c:v>47</c:v>
                </c:pt>
                <c:pt idx="33">
                  <c:v>47.2</c:v>
                </c:pt>
                <c:pt idx="34">
                  <c:v>47.6</c:v>
                </c:pt>
                <c:pt idx="35">
                  <c:v>47.9</c:v>
                </c:pt>
                <c:pt idx="36">
                  <c:v>48.1</c:v>
                </c:pt>
                <c:pt idx="37">
                  <c:v>48.4</c:v>
                </c:pt>
                <c:pt idx="38">
                  <c:v>48.6</c:v>
                </c:pt>
                <c:pt idx="39">
                  <c:v>48.9</c:v>
                </c:pt>
                <c:pt idx="40">
                  <c:v>49.2</c:v>
                </c:pt>
                <c:pt idx="41">
                  <c:v>49.5</c:v>
                </c:pt>
                <c:pt idx="42">
                  <c:v>49.7</c:v>
                </c:pt>
                <c:pt idx="43">
                  <c:v>49.9</c:v>
                </c:pt>
                <c:pt idx="44">
                  <c:v>50.2</c:v>
                </c:pt>
                <c:pt idx="45">
                  <c:v>50.6</c:v>
                </c:pt>
                <c:pt idx="46">
                  <c:v>50.7</c:v>
                </c:pt>
                <c:pt idx="47">
                  <c:v>50.9</c:v>
                </c:pt>
                <c:pt idx="48">
                  <c:v>51.2</c:v>
                </c:pt>
                <c:pt idx="49">
                  <c:v>51.4</c:v>
                </c:pt>
                <c:pt idx="50">
                  <c:v>51.7</c:v>
                </c:pt>
                <c:pt idx="51">
                  <c:v>51.9</c:v>
                </c:pt>
                <c:pt idx="52">
                  <c:v>52.2</c:v>
                </c:pt>
                <c:pt idx="53">
                  <c:v>52.4</c:v>
                </c:pt>
                <c:pt idx="54">
                  <c:v>52.7</c:v>
                </c:pt>
                <c:pt idx="55">
                  <c:v>52.9</c:v>
                </c:pt>
                <c:pt idx="56">
                  <c:v>53.2</c:v>
                </c:pt>
                <c:pt idx="57">
                  <c:v>53.4</c:v>
                </c:pt>
                <c:pt idx="58">
                  <c:v>53.7</c:v>
                </c:pt>
                <c:pt idx="59">
                  <c:v>53.9</c:v>
                </c:pt>
                <c:pt idx="60">
                  <c:v>54.2</c:v>
                </c:pt>
                <c:pt idx="61">
                  <c:v>54.4</c:v>
                </c:pt>
                <c:pt idx="62">
                  <c:v>54.7</c:v>
                </c:pt>
                <c:pt idx="63">
                  <c:v>54.8</c:v>
                </c:pt>
                <c:pt idx="64">
                  <c:v>55</c:v>
                </c:pt>
                <c:pt idx="65">
                  <c:v>55.3</c:v>
                </c:pt>
                <c:pt idx="66">
                  <c:v>55.5</c:v>
                </c:pt>
                <c:pt idx="67">
                  <c:v>55.7</c:v>
                </c:pt>
                <c:pt idx="68">
                  <c:v>55.9</c:v>
                </c:pt>
                <c:pt idx="69">
                  <c:v>56</c:v>
                </c:pt>
                <c:pt idx="70">
                  <c:v>56.2</c:v>
                </c:pt>
                <c:pt idx="71">
                  <c:v>56.4</c:v>
                </c:pt>
                <c:pt idx="72">
                  <c:v>56.5</c:v>
                </c:pt>
                <c:pt idx="73">
                  <c:v>56.7</c:v>
                </c:pt>
                <c:pt idx="74">
                  <c:v>56.8</c:v>
                </c:pt>
                <c:pt idx="75">
                  <c:v>57</c:v>
                </c:pt>
                <c:pt idx="76">
                  <c:v>57.1</c:v>
                </c:pt>
                <c:pt idx="77">
                  <c:v>57.4</c:v>
                </c:pt>
                <c:pt idx="78">
                  <c:v>57.5</c:v>
                </c:pt>
                <c:pt idx="79">
                  <c:v>57.6</c:v>
                </c:pt>
                <c:pt idx="80">
                  <c:v>57.8</c:v>
                </c:pt>
                <c:pt idx="81">
                  <c:v>57.9</c:v>
                </c:pt>
                <c:pt idx="82">
                  <c:v>58.1</c:v>
                </c:pt>
                <c:pt idx="83">
                  <c:v>58.3</c:v>
                </c:pt>
                <c:pt idx="84">
                  <c:v>58.5</c:v>
                </c:pt>
                <c:pt idx="85">
                  <c:v>58.8</c:v>
                </c:pt>
                <c:pt idx="86">
                  <c:v>58.8</c:v>
                </c:pt>
                <c:pt idx="87">
                  <c:v>58.9</c:v>
                </c:pt>
                <c:pt idx="88">
                  <c:v>59.1</c:v>
                </c:pt>
                <c:pt idx="89">
                  <c:v>59.3</c:v>
                </c:pt>
                <c:pt idx="90">
                  <c:v>59.4</c:v>
                </c:pt>
                <c:pt idx="91">
                  <c:v>59.7</c:v>
                </c:pt>
                <c:pt idx="92">
                  <c:v>59.8</c:v>
                </c:pt>
                <c:pt idx="93">
                  <c:v>60</c:v>
                </c:pt>
                <c:pt idx="94">
                  <c:v>60.2</c:v>
                </c:pt>
                <c:pt idx="95">
                  <c:v>60.3</c:v>
                </c:pt>
                <c:pt idx="96">
                  <c:v>60.5</c:v>
                </c:pt>
                <c:pt idx="97">
                  <c:v>60.5</c:v>
                </c:pt>
                <c:pt idx="98">
                  <c:v>60.6</c:v>
                </c:pt>
                <c:pt idx="99">
                  <c:v>60.8</c:v>
                </c:pt>
                <c:pt idx="100">
                  <c:v>61</c:v>
                </c:pt>
                <c:pt idx="101">
                  <c:v>61.2</c:v>
                </c:pt>
                <c:pt idx="102">
                  <c:v>61.3</c:v>
                </c:pt>
                <c:pt idx="103">
                  <c:v>61.3</c:v>
                </c:pt>
                <c:pt idx="104">
                  <c:v>61.6</c:v>
                </c:pt>
                <c:pt idx="105">
                  <c:v>61.8</c:v>
                </c:pt>
                <c:pt idx="106">
                  <c:v>61.9</c:v>
                </c:pt>
                <c:pt idx="107">
                  <c:v>62</c:v>
                </c:pt>
                <c:pt idx="108">
                  <c:v>62.1</c:v>
                </c:pt>
                <c:pt idx="109">
                  <c:v>62.2</c:v>
                </c:pt>
                <c:pt idx="110">
                  <c:v>62.3</c:v>
                </c:pt>
                <c:pt idx="111">
                  <c:v>62.4</c:v>
                </c:pt>
                <c:pt idx="112">
                  <c:v>62.6</c:v>
                </c:pt>
                <c:pt idx="113">
                  <c:v>62.9</c:v>
                </c:pt>
                <c:pt idx="114">
                  <c:v>63.1</c:v>
                </c:pt>
                <c:pt idx="115">
                  <c:v>63</c:v>
                </c:pt>
                <c:pt idx="116">
                  <c:v>63</c:v>
                </c:pt>
                <c:pt idx="117">
                  <c:v>63.1</c:v>
                </c:pt>
                <c:pt idx="118">
                  <c:v>63.2</c:v>
                </c:pt>
                <c:pt idx="119">
                  <c:v>63.3</c:v>
                </c:pt>
                <c:pt idx="120">
                  <c:v>63.2</c:v>
                </c:pt>
                <c:pt idx="121">
                  <c:v>63.1</c:v>
                </c:pt>
                <c:pt idx="122">
                  <c:v>63.1</c:v>
                </c:pt>
                <c:pt idx="123">
                  <c:v>63</c:v>
                </c:pt>
                <c:pt idx="124">
                  <c:v>63</c:v>
                </c:pt>
                <c:pt idx="125">
                  <c:v>62.9</c:v>
                </c:pt>
                <c:pt idx="126">
                  <c:v>63</c:v>
                </c:pt>
                <c:pt idx="127">
                  <c:v>63.1</c:v>
                </c:pt>
                <c:pt idx="128">
                  <c:v>63.1</c:v>
                </c:pt>
                <c:pt idx="129">
                  <c:v>63.2</c:v>
                </c:pt>
                <c:pt idx="130">
                  <c:v>63.2</c:v>
                </c:pt>
                <c:pt idx="131">
                  <c:v>63.4</c:v>
                </c:pt>
                <c:pt idx="132">
                  <c:v>63.5</c:v>
                </c:pt>
                <c:pt idx="133">
                  <c:v>63.6</c:v>
                </c:pt>
                <c:pt idx="134">
                  <c:v>63.6</c:v>
                </c:pt>
                <c:pt idx="135">
                  <c:v>63.7</c:v>
                </c:pt>
                <c:pt idx="136">
                  <c:v>63.8</c:v>
                </c:pt>
                <c:pt idx="137">
                  <c:v>63.9</c:v>
                </c:pt>
                <c:pt idx="138">
                  <c:v>64</c:v>
                </c:pt>
                <c:pt idx="139">
                  <c:v>64.099999999999994</c:v>
                </c:pt>
                <c:pt idx="140">
                  <c:v>64.2</c:v>
                </c:pt>
                <c:pt idx="141">
                  <c:v>64.3</c:v>
                </c:pt>
                <c:pt idx="142">
                  <c:v>64.3</c:v>
                </c:pt>
                <c:pt idx="143">
                  <c:v>64.400000000000006</c:v>
                </c:pt>
                <c:pt idx="144">
                  <c:v>64.599999999999994</c:v>
                </c:pt>
                <c:pt idx="145">
                  <c:v>64.8</c:v>
                </c:pt>
                <c:pt idx="146">
                  <c:v>64.900000000000006</c:v>
                </c:pt>
                <c:pt idx="147">
                  <c:v>64.900000000000006</c:v>
                </c:pt>
                <c:pt idx="148">
                  <c:v>65.099999999999994</c:v>
                </c:pt>
                <c:pt idx="149">
                  <c:v>65.2</c:v>
                </c:pt>
                <c:pt idx="150">
                  <c:v>65.400000000000006</c:v>
                </c:pt>
                <c:pt idx="151">
                  <c:v>65.400000000000006</c:v>
                </c:pt>
                <c:pt idx="152">
                  <c:v>65.5</c:v>
                </c:pt>
                <c:pt idx="153">
                  <c:v>65.599999999999994</c:v>
                </c:pt>
                <c:pt idx="154">
                  <c:v>65.8</c:v>
                </c:pt>
                <c:pt idx="155">
                  <c:v>65.8</c:v>
                </c:pt>
                <c:pt idx="156">
                  <c:v>65.8</c:v>
                </c:pt>
                <c:pt idx="157">
                  <c:v>65.7</c:v>
                </c:pt>
                <c:pt idx="158">
                  <c:v>65.8</c:v>
                </c:pt>
                <c:pt idx="159">
                  <c:v>65.8</c:v>
                </c:pt>
                <c:pt idx="160">
                  <c:v>65.900000000000006</c:v>
                </c:pt>
                <c:pt idx="161">
                  <c:v>65.8</c:v>
                </c:pt>
                <c:pt idx="162">
                  <c:v>65.900000000000006</c:v>
                </c:pt>
                <c:pt idx="163">
                  <c:v>66.099999999999994</c:v>
                </c:pt>
                <c:pt idx="164">
                  <c:v>66.099999999999994</c:v>
                </c:pt>
                <c:pt idx="165">
                  <c:v>66.2</c:v>
                </c:pt>
                <c:pt idx="166">
                  <c:v>66.2</c:v>
                </c:pt>
                <c:pt idx="167">
                  <c:v>66.400000000000006</c:v>
                </c:pt>
                <c:pt idx="168">
                  <c:v>66.400000000000006</c:v>
                </c:pt>
                <c:pt idx="169">
                  <c:v>66.5</c:v>
                </c:pt>
                <c:pt idx="170">
                  <c:v>66.5</c:v>
                </c:pt>
                <c:pt idx="171">
                  <c:v>66.599999999999994</c:v>
                </c:pt>
                <c:pt idx="172">
                  <c:v>66.7</c:v>
                </c:pt>
                <c:pt idx="173">
                  <c:v>66.900000000000006</c:v>
                </c:pt>
                <c:pt idx="174">
                  <c:v>67.099999999999994</c:v>
                </c:pt>
                <c:pt idx="175">
                  <c:v>67.2</c:v>
                </c:pt>
                <c:pt idx="176">
                  <c:v>67.3</c:v>
                </c:pt>
                <c:pt idx="177">
                  <c:v>67.3</c:v>
                </c:pt>
                <c:pt idx="178">
                  <c:v>67.3</c:v>
                </c:pt>
                <c:pt idx="179">
                  <c:v>67.400000000000006</c:v>
                </c:pt>
                <c:pt idx="180">
                  <c:v>67.400000000000006</c:v>
                </c:pt>
                <c:pt idx="181">
                  <c:v>67.400000000000006</c:v>
                </c:pt>
                <c:pt idx="182">
                  <c:v>67.400000000000006</c:v>
                </c:pt>
                <c:pt idx="183">
                  <c:v>67.5</c:v>
                </c:pt>
                <c:pt idx="184">
                  <c:v>67.599999999999994</c:v>
                </c:pt>
                <c:pt idx="185">
                  <c:v>67.8</c:v>
                </c:pt>
                <c:pt idx="186">
                  <c:v>67.900000000000006</c:v>
                </c:pt>
                <c:pt idx="187">
                  <c:v>67.900000000000006</c:v>
                </c:pt>
                <c:pt idx="188">
                  <c:v>68</c:v>
                </c:pt>
                <c:pt idx="189">
                  <c:v>68.2</c:v>
                </c:pt>
                <c:pt idx="190">
                  <c:v>68.3</c:v>
                </c:pt>
                <c:pt idx="191">
                  <c:v>68.400000000000006</c:v>
                </c:pt>
                <c:pt idx="192">
                  <c:v>68.400000000000006</c:v>
                </c:pt>
                <c:pt idx="193">
                  <c:v>68.400000000000006</c:v>
                </c:pt>
                <c:pt idx="194">
                  <c:v>68.599999999999994</c:v>
                </c:pt>
                <c:pt idx="195">
                  <c:v>68.599999999999994</c:v>
                </c:pt>
                <c:pt idx="196">
                  <c:v>68.8</c:v>
                </c:pt>
                <c:pt idx="197">
                  <c:v>69</c:v>
                </c:pt>
                <c:pt idx="198">
                  <c:v>68.900000000000006</c:v>
                </c:pt>
                <c:pt idx="199">
                  <c:v>69</c:v>
                </c:pt>
                <c:pt idx="200">
                  <c:v>68.900000000000006</c:v>
                </c:pt>
                <c:pt idx="201">
                  <c:v>68.8</c:v>
                </c:pt>
                <c:pt idx="202">
                  <c:v>68.8</c:v>
                </c:pt>
                <c:pt idx="203">
                  <c:v>68.599999999999994</c:v>
                </c:pt>
                <c:pt idx="204">
                  <c:v>68.5</c:v>
                </c:pt>
                <c:pt idx="205">
                  <c:v>68.5</c:v>
                </c:pt>
                <c:pt idx="206">
                  <c:v>68.400000000000006</c:v>
                </c:pt>
                <c:pt idx="207">
                  <c:v>68.400000000000006</c:v>
                </c:pt>
                <c:pt idx="208">
                  <c:v>68.3</c:v>
                </c:pt>
                <c:pt idx="209">
                  <c:v>68.2</c:v>
                </c:pt>
                <c:pt idx="210">
                  <c:v>68.2</c:v>
                </c:pt>
                <c:pt idx="211">
                  <c:v>68</c:v>
                </c:pt>
                <c:pt idx="212">
                  <c:v>67.900000000000006</c:v>
                </c:pt>
                <c:pt idx="213">
                  <c:v>67.8</c:v>
                </c:pt>
                <c:pt idx="214">
                  <c:v>67.599999999999994</c:v>
                </c:pt>
                <c:pt idx="215">
                  <c:v>67.599999999999994</c:v>
                </c:pt>
                <c:pt idx="216">
                  <c:v>67.7</c:v>
                </c:pt>
                <c:pt idx="217">
                  <c:v>67.7</c:v>
                </c:pt>
                <c:pt idx="218">
                  <c:v>67.900000000000006</c:v>
                </c:pt>
                <c:pt idx="219">
                  <c:v>67.900000000000006</c:v>
                </c:pt>
                <c:pt idx="220">
                  <c:v>67.900000000000006</c:v>
                </c:pt>
                <c:pt idx="221">
                  <c:v>68.099999999999994</c:v>
                </c:pt>
                <c:pt idx="222">
                  <c:v>68.2</c:v>
                </c:pt>
                <c:pt idx="223">
                  <c:v>68.099999999999994</c:v>
                </c:pt>
                <c:pt idx="224">
                  <c:v>67.900000000000006</c:v>
                </c:pt>
                <c:pt idx="225">
                  <c:v>67.8</c:v>
                </c:pt>
                <c:pt idx="226">
                  <c:v>67.8</c:v>
                </c:pt>
                <c:pt idx="227">
                  <c:v>67.900000000000006</c:v>
                </c:pt>
                <c:pt idx="228">
                  <c:v>67.900000000000006</c:v>
                </c:pt>
                <c:pt idx="229">
                  <c:v>67.8</c:v>
                </c:pt>
                <c:pt idx="230">
                  <c:v>67.8</c:v>
                </c:pt>
                <c:pt idx="231">
                  <c:v>67.7</c:v>
                </c:pt>
                <c:pt idx="232">
                  <c:v>67.599999999999994</c:v>
                </c:pt>
                <c:pt idx="233">
                  <c:v>67.599999999999994</c:v>
                </c:pt>
                <c:pt idx="234">
                  <c:v>67.400000000000006</c:v>
                </c:pt>
                <c:pt idx="235">
                  <c:v>67.3</c:v>
                </c:pt>
                <c:pt idx="236">
                  <c:v>67.099999999999994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C-47D0-809F-598B7D96B9C7}"/>
            </c:ext>
          </c:extLst>
        </c:ser>
        <c:ser>
          <c:idx val="5"/>
          <c:order val="1"/>
          <c:tx>
            <c:strRef>
              <c:f>TMB0100dee1!$I$1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TMB0100dee1!$I$2:$I$238</c:f>
              <c:numCache>
                <c:formatCode>General</c:formatCode>
                <c:ptCount val="237"/>
                <c:pt idx="0">
                  <c:v>42.3</c:v>
                </c:pt>
                <c:pt idx="1">
                  <c:v>42.4</c:v>
                </c:pt>
                <c:pt idx="2">
                  <c:v>42.3</c:v>
                </c:pt>
                <c:pt idx="3">
                  <c:v>42.3</c:v>
                </c:pt>
                <c:pt idx="4">
                  <c:v>42.4</c:v>
                </c:pt>
                <c:pt idx="5">
                  <c:v>42.4</c:v>
                </c:pt>
                <c:pt idx="6">
                  <c:v>42.4</c:v>
                </c:pt>
                <c:pt idx="7">
                  <c:v>42.5</c:v>
                </c:pt>
                <c:pt idx="8">
                  <c:v>42.4</c:v>
                </c:pt>
                <c:pt idx="9">
                  <c:v>42.4</c:v>
                </c:pt>
                <c:pt idx="10">
                  <c:v>42.5</c:v>
                </c:pt>
                <c:pt idx="11">
                  <c:v>42.5</c:v>
                </c:pt>
                <c:pt idx="12">
                  <c:v>42.5</c:v>
                </c:pt>
                <c:pt idx="13">
                  <c:v>42.4</c:v>
                </c:pt>
                <c:pt idx="14">
                  <c:v>42.4</c:v>
                </c:pt>
                <c:pt idx="15">
                  <c:v>42.5</c:v>
                </c:pt>
                <c:pt idx="16">
                  <c:v>42.5</c:v>
                </c:pt>
                <c:pt idx="17">
                  <c:v>42.6</c:v>
                </c:pt>
                <c:pt idx="18">
                  <c:v>42.7</c:v>
                </c:pt>
                <c:pt idx="19">
                  <c:v>42.7</c:v>
                </c:pt>
                <c:pt idx="20">
                  <c:v>42.8</c:v>
                </c:pt>
                <c:pt idx="21">
                  <c:v>42.9</c:v>
                </c:pt>
                <c:pt idx="22">
                  <c:v>43</c:v>
                </c:pt>
                <c:pt idx="23">
                  <c:v>43.1</c:v>
                </c:pt>
                <c:pt idx="24">
                  <c:v>43.1</c:v>
                </c:pt>
                <c:pt idx="25">
                  <c:v>43.3</c:v>
                </c:pt>
                <c:pt idx="26">
                  <c:v>43.5</c:v>
                </c:pt>
                <c:pt idx="27">
                  <c:v>43.7</c:v>
                </c:pt>
                <c:pt idx="28">
                  <c:v>43.8</c:v>
                </c:pt>
                <c:pt idx="29">
                  <c:v>44</c:v>
                </c:pt>
                <c:pt idx="30">
                  <c:v>44.1</c:v>
                </c:pt>
                <c:pt idx="31">
                  <c:v>44.3</c:v>
                </c:pt>
                <c:pt idx="32">
                  <c:v>44.3</c:v>
                </c:pt>
                <c:pt idx="33">
                  <c:v>44.4</c:v>
                </c:pt>
                <c:pt idx="34">
                  <c:v>44.6</c:v>
                </c:pt>
                <c:pt idx="35">
                  <c:v>44.8</c:v>
                </c:pt>
                <c:pt idx="36">
                  <c:v>44.8</c:v>
                </c:pt>
                <c:pt idx="37">
                  <c:v>44.9</c:v>
                </c:pt>
                <c:pt idx="38">
                  <c:v>45.1</c:v>
                </c:pt>
                <c:pt idx="39">
                  <c:v>45.4</c:v>
                </c:pt>
                <c:pt idx="40">
                  <c:v>45.6</c:v>
                </c:pt>
                <c:pt idx="41">
                  <c:v>45.7</c:v>
                </c:pt>
                <c:pt idx="42">
                  <c:v>45.8</c:v>
                </c:pt>
                <c:pt idx="43">
                  <c:v>45.8</c:v>
                </c:pt>
                <c:pt idx="44">
                  <c:v>46</c:v>
                </c:pt>
                <c:pt idx="45">
                  <c:v>46.2</c:v>
                </c:pt>
                <c:pt idx="46">
                  <c:v>46.2</c:v>
                </c:pt>
                <c:pt idx="47">
                  <c:v>46.4</c:v>
                </c:pt>
                <c:pt idx="48">
                  <c:v>46.5</c:v>
                </c:pt>
                <c:pt idx="49">
                  <c:v>46.8</c:v>
                </c:pt>
                <c:pt idx="50">
                  <c:v>47</c:v>
                </c:pt>
                <c:pt idx="51">
                  <c:v>47.3</c:v>
                </c:pt>
                <c:pt idx="52">
                  <c:v>47.4</c:v>
                </c:pt>
                <c:pt idx="53">
                  <c:v>47.6</c:v>
                </c:pt>
                <c:pt idx="54">
                  <c:v>47.7</c:v>
                </c:pt>
                <c:pt idx="55">
                  <c:v>47.8</c:v>
                </c:pt>
                <c:pt idx="56">
                  <c:v>48</c:v>
                </c:pt>
                <c:pt idx="57">
                  <c:v>48.2</c:v>
                </c:pt>
                <c:pt idx="58">
                  <c:v>48.3</c:v>
                </c:pt>
                <c:pt idx="59">
                  <c:v>48.4</c:v>
                </c:pt>
                <c:pt idx="60">
                  <c:v>48.5</c:v>
                </c:pt>
                <c:pt idx="61">
                  <c:v>48.8</c:v>
                </c:pt>
                <c:pt idx="62">
                  <c:v>49</c:v>
                </c:pt>
                <c:pt idx="63">
                  <c:v>49.2</c:v>
                </c:pt>
                <c:pt idx="64">
                  <c:v>49.4</c:v>
                </c:pt>
                <c:pt idx="65">
                  <c:v>49.6</c:v>
                </c:pt>
                <c:pt idx="66">
                  <c:v>49.8</c:v>
                </c:pt>
                <c:pt idx="67">
                  <c:v>50</c:v>
                </c:pt>
                <c:pt idx="68">
                  <c:v>50.1</c:v>
                </c:pt>
                <c:pt idx="69">
                  <c:v>50</c:v>
                </c:pt>
                <c:pt idx="70">
                  <c:v>50.2</c:v>
                </c:pt>
                <c:pt idx="71">
                  <c:v>50.3</c:v>
                </c:pt>
                <c:pt idx="72">
                  <c:v>50.5</c:v>
                </c:pt>
                <c:pt idx="73">
                  <c:v>50.6</c:v>
                </c:pt>
                <c:pt idx="74">
                  <c:v>50.7</c:v>
                </c:pt>
                <c:pt idx="75">
                  <c:v>50.8</c:v>
                </c:pt>
                <c:pt idx="76">
                  <c:v>50.9</c:v>
                </c:pt>
                <c:pt idx="77">
                  <c:v>51.1</c:v>
                </c:pt>
                <c:pt idx="78">
                  <c:v>51.3</c:v>
                </c:pt>
                <c:pt idx="79">
                  <c:v>51.5</c:v>
                </c:pt>
                <c:pt idx="80">
                  <c:v>51.5</c:v>
                </c:pt>
                <c:pt idx="81">
                  <c:v>51.7</c:v>
                </c:pt>
                <c:pt idx="82">
                  <c:v>51.8</c:v>
                </c:pt>
                <c:pt idx="83">
                  <c:v>51.8</c:v>
                </c:pt>
                <c:pt idx="84">
                  <c:v>52</c:v>
                </c:pt>
                <c:pt idx="85">
                  <c:v>52.3</c:v>
                </c:pt>
                <c:pt idx="86">
                  <c:v>52.4</c:v>
                </c:pt>
                <c:pt idx="87">
                  <c:v>52.5</c:v>
                </c:pt>
                <c:pt idx="88">
                  <c:v>52.8</c:v>
                </c:pt>
                <c:pt idx="89">
                  <c:v>53</c:v>
                </c:pt>
                <c:pt idx="90">
                  <c:v>53</c:v>
                </c:pt>
                <c:pt idx="91">
                  <c:v>53.1</c:v>
                </c:pt>
                <c:pt idx="92">
                  <c:v>53.3</c:v>
                </c:pt>
                <c:pt idx="93">
                  <c:v>53.5</c:v>
                </c:pt>
                <c:pt idx="94">
                  <c:v>53.7</c:v>
                </c:pt>
                <c:pt idx="95">
                  <c:v>53.8</c:v>
                </c:pt>
                <c:pt idx="96">
                  <c:v>54</c:v>
                </c:pt>
                <c:pt idx="97">
                  <c:v>54</c:v>
                </c:pt>
                <c:pt idx="98">
                  <c:v>54.1</c:v>
                </c:pt>
                <c:pt idx="99">
                  <c:v>54.2</c:v>
                </c:pt>
                <c:pt idx="100">
                  <c:v>54.3</c:v>
                </c:pt>
                <c:pt idx="101">
                  <c:v>54.5</c:v>
                </c:pt>
                <c:pt idx="102">
                  <c:v>54.6</c:v>
                </c:pt>
                <c:pt idx="103">
                  <c:v>54.7</c:v>
                </c:pt>
                <c:pt idx="104">
                  <c:v>55</c:v>
                </c:pt>
                <c:pt idx="105">
                  <c:v>55.2</c:v>
                </c:pt>
                <c:pt idx="106">
                  <c:v>55.3</c:v>
                </c:pt>
                <c:pt idx="107">
                  <c:v>55.4</c:v>
                </c:pt>
                <c:pt idx="108">
                  <c:v>55.5</c:v>
                </c:pt>
                <c:pt idx="109">
                  <c:v>55.7</c:v>
                </c:pt>
                <c:pt idx="110">
                  <c:v>55.7</c:v>
                </c:pt>
                <c:pt idx="111">
                  <c:v>55.9</c:v>
                </c:pt>
                <c:pt idx="112">
                  <c:v>56</c:v>
                </c:pt>
                <c:pt idx="113">
                  <c:v>56.4</c:v>
                </c:pt>
                <c:pt idx="114">
                  <c:v>56.8</c:v>
                </c:pt>
                <c:pt idx="115">
                  <c:v>56.9</c:v>
                </c:pt>
                <c:pt idx="116">
                  <c:v>57</c:v>
                </c:pt>
                <c:pt idx="117">
                  <c:v>57.2</c:v>
                </c:pt>
                <c:pt idx="118">
                  <c:v>57.5</c:v>
                </c:pt>
                <c:pt idx="119">
                  <c:v>57.9</c:v>
                </c:pt>
                <c:pt idx="120">
                  <c:v>58.1</c:v>
                </c:pt>
                <c:pt idx="121">
                  <c:v>58.2</c:v>
                </c:pt>
                <c:pt idx="122">
                  <c:v>58.1</c:v>
                </c:pt>
                <c:pt idx="123">
                  <c:v>58.2</c:v>
                </c:pt>
                <c:pt idx="124">
                  <c:v>58.1</c:v>
                </c:pt>
                <c:pt idx="125">
                  <c:v>58.1</c:v>
                </c:pt>
                <c:pt idx="126">
                  <c:v>58.2</c:v>
                </c:pt>
                <c:pt idx="127">
                  <c:v>58.3</c:v>
                </c:pt>
                <c:pt idx="128">
                  <c:v>58.3</c:v>
                </c:pt>
                <c:pt idx="129">
                  <c:v>58.3</c:v>
                </c:pt>
                <c:pt idx="130">
                  <c:v>58.4</c:v>
                </c:pt>
                <c:pt idx="131">
                  <c:v>58.6</c:v>
                </c:pt>
                <c:pt idx="132">
                  <c:v>58.6</c:v>
                </c:pt>
                <c:pt idx="133">
                  <c:v>58.8</c:v>
                </c:pt>
                <c:pt idx="134">
                  <c:v>58.9</c:v>
                </c:pt>
                <c:pt idx="135">
                  <c:v>59</c:v>
                </c:pt>
                <c:pt idx="136">
                  <c:v>59.1</c:v>
                </c:pt>
                <c:pt idx="137">
                  <c:v>59.3</c:v>
                </c:pt>
                <c:pt idx="138">
                  <c:v>59.3</c:v>
                </c:pt>
                <c:pt idx="139">
                  <c:v>59.4</c:v>
                </c:pt>
                <c:pt idx="140">
                  <c:v>59.4</c:v>
                </c:pt>
                <c:pt idx="141">
                  <c:v>59.5</c:v>
                </c:pt>
                <c:pt idx="142">
                  <c:v>59.6</c:v>
                </c:pt>
                <c:pt idx="143">
                  <c:v>59.7</c:v>
                </c:pt>
                <c:pt idx="144">
                  <c:v>59.8</c:v>
                </c:pt>
                <c:pt idx="145">
                  <c:v>59.9</c:v>
                </c:pt>
                <c:pt idx="146">
                  <c:v>60.1</c:v>
                </c:pt>
                <c:pt idx="147">
                  <c:v>60.2</c:v>
                </c:pt>
                <c:pt idx="148">
                  <c:v>60.2</c:v>
                </c:pt>
                <c:pt idx="149">
                  <c:v>60.4</c:v>
                </c:pt>
                <c:pt idx="150">
                  <c:v>60.6</c:v>
                </c:pt>
                <c:pt idx="151">
                  <c:v>60.8</c:v>
                </c:pt>
                <c:pt idx="152">
                  <c:v>61</c:v>
                </c:pt>
                <c:pt idx="153">
                  <c:v>61.1</c:v>
                </c:pt>
                <c:pt idx="154">
                  <c:v>61.4</c:v>
                </c:pt>
                <c:pt idx="155">
                  <c:v>61.6</c:v>
                </c:pt>
                <c:pt idx="156">
                  <c:v>61.6</c:v>
                </c:pt>
                <c:pt idx="157">
                  <c:v>61.7</c:v>
                </c:pt>
                <c:pt idx="158">
                  <c:v>61.9</c:v>
                </c:pt>
                <c:pt idx="159">
                  <c:v>62</c:v>
                </c:pt>
                <c:pt idx="160">
                  <c:v>62.1</c:v>
                </c:pt>
                <c:pt idx="161">
                  <c:v>62</c:v>
                </c:pt>
                <c:pt idx="162">
                  <c:v>62</c:v>
                </c:pt>
                <c:pt idx="163">
                  <c:v>62.1</c:v>
                </c:pt>
                <c:pt idx="164">
                  <c:v>62.1</c:v>
                </c:pt>
                <c:pt idx="165">
                  <c:v>62.2</c:v>
                </c:pt>
                <c:pt idx="166">
                  <c:v>62.2</c:v>
                </c:pt>
                <c:pt idx="167">
                  <c:v>62.3</c:v>
                </c:pt>
                <c:pt idx="168">
                  <c:v>62.4</c:v>
                </c:pt>
                <c:pt idx="169">
                  <c:v>62.4</c:v>
                </c:pt>
                <c:pt idx="170">
                  <c:v>62.4</c:v>
                </c:pt>
                <c:pt idx="171">
                  <c:v>62.5</c:v>
                </c:pt>
                <c:pt idx="172">
                  <c:v>62.7</c:v>
                </c:pt>
                <c:pt idx="173">
                  <c:v>62.9</c:v>
                </c:pt>
                <c:pt idx="174">
                  <c:v>63.2</c:v>
                </c:pt>
                <c:pt idx="175">
                  <c:v>63.4</c:v>
                </c:pt>
                <c:pt idx="176">
                  <c:v>63.6</c:v>
                </c:pt>
                <c:pt idx="177">
                  <c:v>63.7</c:v>
                </c:pt>
                <c:pt idx="178">
                  <c:v>63.7</c:v>
                </c:pt>
                <c:pt idx="179">
                  <c:v>63.8</c:v>
                </c:pt>
                <c:pt idx="180">
                  <c:v>63.7</c:v>
                </c:pt>
                <c:pt idx="181">
                  <c:v>63.7</c:v>
                </c:pt>
                <c:pt idx="182">
                  <c:v>63.6</c:v>
                </c:pt>
                <c:pt idx="183">
                  <c:v>63.6</c:v>
                </c:pt>
                <c:pt idx="184">
                  <c:v>63.7</c:v>
                </c:pt>
                <c:pt idx="185">
                  <c:v>63.8</c:v>
                </c:pt>
                <c:pt idx="186">
                  <c:v>63.9</c:v>
                </c:pt>
                <c:pt idx="187">
                  <c:v>64</c:v>
                </c:pt>
                <c:pt idx="188">
                  <c:v>64.099999999999994</c:v>
                </c:pt>
                <c:pt idx="189">
                  <c:v>64.2</c:v>
                </c:pt>
                <c:pt idx="190">
                  <c:v>64.3</c:v>
                </c:pt>
                <c:pt idx="191">
                  <c:v>64.400000000000006</c:v>
                </c:pt>
                <c:pt idx="192">
                  <c:v>64.5</c:v>
                </c:pt>
                <c:pt idx="193">
                  <c:v>64.5</c:v>
                </c:pt>
                <c:pt idx="194">
                  <c:v>64.599999999999994</c:v>
                </c:pt>
                <c:pt idx="195">
                  <c:v>64.599999999999994</c:v>
                </c:pt>
                <c:pt idx="196">
                  <c:v>64.8</c:v>
                </c:pt>
                <c:pt idx="197">
                  <c:v>65</c:v>
                </c:pt>
                <c:pt idx="198">
                  <c:v>65.099999999999994</c:v>
                </c:pt>
                <c:pt idx="199">
                  <c:v>65.2</c:v>
                </c:pt>
                <c:pt idx="200">
                  <c:v>65.3</c:v>
                </c:pt>
                <c:pt idx="201">
                  <c:v>65.3</c:v>
                </c:pt>
                <c:pt idx="202">
                  <c:v>65.400000000000006</c:v>
                </c:pt>
                <c:pt idx="203">
                  <c:v>65.400000000000006</c:v>
                </c:pt>
                <c:pt idx="204">
                  <c:v>65.400000000000006</c:v>
                </c:pt>
                <c:pt idx="205">
                  <c:v>65.400000000000006</c:v>
                </c:pt>
                <c:pt idx="206">
                  <c:v>65.400000000000006</c:v>
                </c:pt>
                <c:pt idx="207">
                  <c:v>65.3</c:v>
                </c:pt>
                <c:pt idx="208">
                  <c:v>65.3</c:v>
                </c:pt>
                <c:pt idx="209">
                  <c:v>65.3</c:v>
                </c:pt>
                <c:pt idx="210">
                  <c:v>65.2</c:v>
                </c:pt>
                <c:pt idx="211">
                  <c:v>65.2</c:v>
                </c:pt>
                <c:pt idx="212">
                  <c:v>65.400000000000006</c:v>
                </c:pt>
                <c:pt idx="213">
                  <c:v>65.400000000000006</c:v>
                </c:pt>
                <c:pt idx="214">
                  <c:v>65.3</c:v>
                </c:pt>
                <c:pt idx="215">
                  <c:v>65.3</c:v>
                </c:pt>
                <c:pt idx="216">
                  <c:v>65.5</c:v>
                </c:pt>
                <c:pt idx="217">
                  <c:v>65.7</c:v>
                </c:pt>
                <c:pt idx="218">
                  <c:v>65.900000000000006</c:v>
                </c:pt>
                <c:pt idx="219">
                  <c:v>66.099999999999994</c:v>
                </c:pt>
                <c:pt idx="220">
                  <c:v>66.099999999999994</c:v>
                </c:pt>
                <c:pt idx="221">
                  <c:v>66.400000000000006</c:v>
                </c:pt>
                <c:pt idx="222">
                  <c:v>66.599999999999994</c:v>
                </c:pt>
                <c:pt idx="223">
                  <c:v>66.5</c:v>
                </c:pt>
                <c:pt idx="224">
                  <c:v>66.5</c:v>
                </c:pt>
                <c:pt idx="225">
                  <c:v>66.5</c:v>
                </c:pt>
                <c:pt idx="226">
                  <c:v>66.5</c:v>
                </c:pt>
                <c:pt idx="227">
                  <c:v>66.599999999999994</c:v>
                </c:pt>
                <c:pt idx="228">
                  <c:v>66.7</c:v>
                </c:pt>
                <c:pt idx="229">
                  <c:v>66.8</c:v>
                </c:pt>
                <c:pt idx="230">
                  <c:v>66.8</c:v>
                </c:pt>
                <c:pt idx="231">
                  <c:v>66.7</c:v>
                </c:pt>
                <c:pt idx="232">
                  <c:v>66.7</c:v>
                </c:pt>
                <c:pt idx="233">
                  <c:v>66.7</c:v>
                </c:pt>
                <c:pt idx="234">
                  <c:v>66.7</c:v>
                </c:pt>
                <c:pt idx="235">
                  <c:v>66.599999999999994</c:v>
                </c:pt>
                <c:pt idx="236">
                  <c:v>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C-47D0-809F-598B7D96B9C7}"/>
            </c:ext>
          </c:extLst>
        </c:ser>
        <c:ser>
          <c:idx val="7"/>
          <c:order val="2"/>
          <c:tx>
            <c:strRef>
              <c:f>TMB0100dee1!$K$1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TMB0100dee1!$K$2:$K$238</c:f>
              <c:numCache>
                <c:formatCode>General</c:formatCode>
                <c:ptCount val="237"/>
                <c:pt idx="0">
                  <c:v>45.8</c:v>
                </c:pt>
                <c:pt idx="1">
                  <c:v>45.8</c:v>
                </c:pt>
                <c:pt idx="2">
                  <c:v>45.8</c:v>
                </c:pt>
                <c:pt idx="3">
                  <c:v>45.8</c:v>
                </c:pt>
                <c:pt idx="4">
                  <c:v>45.9</c:v>
                </c:pt>
                <c:pt idx="5">
                  <c:v>45.8</c:v>
                </c:pt>
                <c:pt idx="6">
                  <c:v>45.8</c:v>
                </c:pt>
                <c:pt idx="7">
                  <c:v>45.8</c:v>
                </c:pt>
                <c:pt idx="8">
                  <c:v>45.9</c:v>
                </c:pt>
                <c:pt idx="9">
                  <c:v>45.8</c:v>
                </c:pt>
                <c:pt idx="10">
                  <c:v>45.8</c:v>
                </c:pt>
                <c:pt idx="11">
                  <c:v>45.8</c:v>
                </c:pt>
                <c:pt idx="12">
                  <c:v>45.8</c:v>
                </c:pt>
                <c:pt idx="13">
                  <c:v>45.7</c:v>
                </c:pt>
                <c:pt idx="14">
                  <c:v>45.7</c:v>
                </c:pt>
                <c:pt idx="15">
                  <c:v>45.6</c:v>
                </c:pt>
                <c:pt idx="16">
                  <c:v>45.7</c:v>
                </c:pt>
                <c:pt idx="17">
                  <c:v>45.7</c:v>
                </c:pt>
                <c:pt idx="18">
                  <c:v>45.7</c:v>
                </c:pt>
                <c:pt idx="19">
                  <c:v>45.8</c:v>
                </c:pt>
                <c:pt idx="20">
                  <c:v>45.8</c:v>
                </c:pt>
                <c:pt idx="21">
                  <c:v>45.9</c:v>
                </c:pt>
                <c:pt idx="22">
                  <c:v>46</c:v>
                </c:pt>
                <c:pt idx="23">
                  <c:v>46</c:v>
                </c:pt>
                <c:pt idx="24">
                  <c:v>45.9</c:v>
                </c:pt>
                <c:pt idx="25">
                  <c:v>45.8</c:v>
                </c:pt>
                <c:pt idx="26">
                  <c:v>45.9</c:v>
                </c:pt>
                <c:pt idx="27">
                  <c:v>46.1</c:v>
                </c:pt>
                <c:pt idx="28">
                  <c:v>46.2</c:v>
                </c:pt>
                <c:pt idx="29">
                  <c:v>46.3</c:v>
                </c:pt>
                <c:pt idx="30">
                  <c:v>46.3</c:v>
                </c:pt>
                <c:pt idx="31">
                  <c:v>46.6</c:v>
                </c:pt>
                <c:pt idx="32">
                  <c:v>46.4</c:v>
                </c:pt>
                <c:pt idx="33">
                  <c:v>46.4</c:v>
                </c:pt>
                <c:pt idx="34">
                  <c:v>46.6</c:v>
                </c:pt>
                <c:pt idx="35">
                  <c:v>46.7</c:v>
                </c:pt>
                <c:pt idx="36">
                  <c:v>46.7</c:v>
                </c:pt>
                <c:pt idx="37">
                  <c:v>46.7</c:v>
                </c:pt>
                <c:pt idx="38">
                  <c:v>46.8</c:v>
                </c:pt>
                <c:pt idx="39">
                  <c:v>46.9</c:v>
                </c:pt>
                <c:pt idx="40">
                  <c:v>47</c:v>
                </c:pt>
                <c:pt idx="41">
                  <c:v>47.1</c:v>
                </c:pt>
                <c:pt idx="42">
                  <c:v>47.2</c:v>
                </c:pt>
                <c:pt idx="43">
                  <c:v>47.3</c:v>
                </c:pt>
                <c:pt idx="44">
                  <c:v>47.3</c:v>
                </c:pt>
                <c:pt idx="45">
                  <c:v>47.5</c:v>
                </c:pt>
                <c:pt idx="46">
                  <c:v>47.4</c:v>
                </c:pt>
                <c:pt idx="47">
                  <c:v>47.4</c:v>
                </c:pt>
                <c:pt idx="48">
                  <c:v>47.5</c:v>
                </c:pt>
                <c:pt idx="49">
                  <c:v>47.6</c:v>
                </c:pt>
                <c:pt idx="50">
                  <c:v>47.8</c:v>
                </c:pt>
                <c:pt idx="51">
                  <c:v>47.8</c:v>
                </c:pt>
                <c:pt idx="52">
                  <c:v>48</c:v>
                </c:pt>
                <c:pt idx="53">
                  <c:v>48.1</c:v>
                </c:pt>
                <c:pt idx="54">
                  <c:v>48.2</c:v>
                </c:pt>
                <c:pt idx="55">
                  <c:v>48.2</c:v>
                </c:pt>
                <c:pt idx="56">
                  <c:v>48.2</c:v>
                </c:pt>
                <c:pt idx="57">
                  <c:v>48.2</c:v>
                </c:pt>
                <c:pt idx="58">
                  <c:v>48.5</c:v>
                </c:pt>
                <c:pt idx="59">
                  <c:v>48.8</c:v>
                </c:pt>
                <c:pt idx="60">
                  <c:v>48.8</c:v>
                </c:pt>
                <c:pt idx="61">
                  <c:v>48.8</c:v>
                </c:pt>
                <c:pt idx="62">
                  <c:v>48.9</c:v>
                </c:pt>
                <c:pt idx="63">
                  <c:v>48.9</c:v>
                </c:pt>
                <c:pt idx="64">
                  <c:v>49</c:v>
                </c:pt>
                <c:pt idx="65">
                  <c:v>49.1</c:v>
                </c:pt>
                <c:pt idx="66">
                  <c:v>49.3</c:v>
                </c:pt>
                <c:pt idx="67">
                  <c:v>49.5</c:v>
                </c:pt>
                <c:pt idx="68">
                  <c:v>49.9</c:v>
                </c:pt>
                <c:pt idx="69">
                  <c:v>49.8</c:v>
                </c:pt>
                <c:pt idx="70">
                  <c:v>49.7</c:v>
                </c:pt>
                <c:pt idx="71">
                  <c:v>49.9</c:v>
                </c:pt>
                <c:pt idx="72">
                  <c:v>49.8</c:v>
                </c:pt>
                <c:pt idx="73">
                  <c:v>50.1</c:v>
                </c:pt>
                <c:pt idx="74">
                  <c:v>50.2</c:v>
                </c:pt>
                <c:pt idx="75">
                  <c:v>50.3</c:v>
                </c:pt>
                <c:pt idx="76">
                  <c:v>50.2</c:v>
                </c:pt>
                <c:pt idx="77">
                  <c:v>50.2</c:v>
                </c:pt>
                <c:pt idx="78">
                  <c:v>50.1</c:v>
                </c:pt>
                <c:pt idx="79">
                  <c:v>50.6</c:v>
                </c:pt>
                <c:pt idx="80">
                  <c:v>50.6</c:v>
                </c:pt>
                <c:pt idx="81">
                  <c:v>50.6</c:v>
                </c:pt>
                <c:pt idx="82">
                  <c:v>50.9</c:v>
                </c:pt>
                <c:pt idx="83">
                  <c:v>51</c:v>
                </c:pt>
                <c:pt idx="84">
                  <c:v>51</c:v>
                </c:pt>
                <c:pt idx="85">
                  <c:v>50.9</c:v>
                </c:pt>
                <c:pt idx="86">
                  <c:v>51</c:v>
                </c:pt>
                <c:pt idx="87">
                  <c:v>51</c:v>
                </c:pt>
                <c:pt idx="88">
                  <c:v>51.2</c:v>
                </c:pt>
                <c:pt idx="89">
                  <c:v>51.3</c:v>
                </c:pt>
                <c:pt idx="90">
                  <c:v>51.6</c:v>
                </c:pt>
                <c:pt idx="91">
                  <c:v>51.7</c:v>
                </c:pt>
                <c:pt idx="92">
                  <c:v>51.5</c:v>
                </c:pt>
                <c:pt idx="93">
                  <c:v>51.7</c:v>
                </c:pt>
                <c:pt idx="94">
                  <c:v>52</c:v>
                </c:pt>
                <c:pt idx="95">
                  <c:v>52</c:v>
                </c:pt>
                <c:pt idx="96">
                  <c:v>52.1</c:v>
                </c:pt>
                <c:pt idx="97">
                  <c:v>52.3</c:v>
                </c:pt>
                <c:pt idx="98">
                  <c:v>52.4</c:v>
                </c:pt>
                <c:pt idx="99">
                  <c:v>52.5</c:v>
                </c:pt>
                <c:pt idx="100">
                  <c:v>52.4</c:v>
                </c:pt>
                <c:pt idx="101">
                  <c:v>52.6</c:v>
                </c:pt>
                <c:pt idx="102">
                  <c:v>52.4</c:v>
                </c:pt>
                <c:pt idx="103">
                  <c:v>52.4</c:v>
                </c:pt>
                <c:pt idx="104">
                  <c:v>52.7</c:v>
                </c:pt>
                <c:pt idx="105">
                  <c:v>53</c:v>
                </c:pt>
                <c:pt idx="106">
                  <c:v>52.9</c:v>
                </c:pt>
                <c:pt idx="107">
                  <c:v>53</c:v>
                </c:pt>
                <c:pt idx="108">
                  <c:v>52.8</c:v>
                </c:pt>
                <c:pt idx="109">
                  <c:v>52.9</c:v>
                </c:pt>
                <c:pt idx="110">
                  <c:v>53.2</c:v>
                </c:pt>
                <c:pt idx="111">
                  <c:v>53.4</c:v>
                </c:pt>
                <c:pt idx="112">
                  <c:v>53.3</c:v>
                </c:pt>
                <c:pt idx="113">
                  <c:v>53.7</c:v>
                </c:pt>
                <c:pt idx="114">
                  <c:v>53.9</c:v>
                </c:pt>
                <c:pt idx="115">
                  <c:v>53.9</c:v>
                </c:pt>
                <c:pt idx="116">
                  <c:v>54.2</c:v>
                </c:pt>
                <c:pt idx="117">
                  <c:v>54.3</c:v>
                </c:pt>
                <c:pt idx="118">
                  <c:v>54.2</c:v>
                </c:pt>
                <c:pt idx="119">
                  <c:v>54.4</c:v>
                </c:pt>
                <c:pt idx="120">
                  <c:v>54.5</c:v>
                </c:pt>
                <c:pt idx="121">
                  <c:v>54.7</c:v>
                </c:pt>
                <c:pt idx="122">
                  <c:v>54.7</c:v>
                </c:pt>
                <c:pt idx="123">
                  <c:v>54.7</c:v>
                </c:pt>
                <c:pt idx="124">
                  <c:v>54.7</c:v>
                </c:pt>
                <c:pt idx="125">
                  <c:v>54.8</c:v>
                </c:pt>
                <c:pt idx="126">
                  <c:v>54.7</c:v>
                </c:pt>
                <c:pt idx="127">
                  <c:v>54.8</c:v>
                </c:pt>
                <c:pt idx="128">
                  <c:v>54.9</c:v>
                </c:pt>
                <c:pt idx="129">
                  <c:v>54.8</c:v>
                </c:pt>
                <c:pt idx="130">
                  <c:v>54.9</c:v>
                </c:pt>
                <c:pt idx="131">
                  <c:v>55.1</c:v>
                </c:pt>
                <c:pt idx="132">
                  <c:v>55.4</c:v>
                </c:pt>
                <c:pt idx="133">
                  <c:v>55.3</c:v>
                </c:pt>
                <c:pt idx="134">
                  <c:v>55.3</c:v>
                </c:pt>
                <c:pt idx="135">
                  <c:v>55.5</c:v>
                </c:pt>
                <c:pt idx="136">
                  <c:v>55.7</c:v>
                </c:pt>
                <c:pt idx="137">
                  <c:v>55.7</c:v>
                </c:pt>
                <c:pt idx="138">
                  <c:v>55.7</c:v>
                </c:pt>
                <c:pt idx="139">
                  <c:v>55.8</c:v>
                </c:pt>
                <c:pt idx="140">
                  <c:v>55.9</c:v>
                </c:pt>
                <c:pt idx="141">
                  <c:v>55.9</c:v>
                </c:pt>
                <c:pt idx="142">
                  <c:v>55.7</c:v>
                </c:pt>
                <c:pt idx="143">
                  <c:v>55.8</c:v>
                </c:pt>
                <c:pt idx="144">
                  <c:v>55.9</c:v>
                </c:pt>
                <c:pt idx="145">
                  <c:v>55.9</c:v>
                </c:pt>
                <c:pt idx="146">
                  <c:v>56</c:v>
                </c:pt>
                <c:pt idx="147">
                  <c:v>56.1</c:v>
                </c:pt>
                <c:pt idx="148">
                  <c:v>56.5</c:v>
                </c:pt>
                <c:pt idx="149">
                  <c:v>56.6</c:v>
                </c:pt>
                <c:pt idx="150">
                  <c:v>56.6</c:v>
                </c:pt>
                <c:pt idx="151">
                  <c:v>56.5</c:v>
                </c:pt>
                <c:pt idx="152">
                  <c:v>56.6</c:v>
                </c:pt>
                <c:pt idx="153">
                  <c:v>56.9</c:v>
                </c:pt>
                <c:pt idx="154">
                  <c:v>57.2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57.3</c:v>
                </c:pt>
                <c:pt idx="160">
                  <c:v>57.6</c:v>
                </c:pt>
                <c:pt idx="161">
                  <c:v>57.6</c:v>
                </c:pt>
                <c:pt idx="162">
                  <c:v>57.7</c:v>
                </c:pt>
                <c:pt idx="163">
                  <c:v>57.5</c:v>
                </c:pt>
                <c:pt idx="164">
                  <c:v>57.6</c:v>
                </c:pt>
                <c:pt idx="165">
                  <c:v>57.8</c:v>
                </c:pt>
                <c:pt idx="166">
                  <c:v>57.7</c:v>
                </c:pt>
                <c:pt idx="167">
                  <c:v>57.6</c:v>
                </c:pt>
                <c:pt idx="168">
                  <c:v>57.7</c:v>
                </c:pt>
                <c:pt idx="169">
                  <c:v>57.7</c:v>
                </c:pt>
                <c:pt idx="170">
                  <c:v>57.8</c:v>
                </c:pt>
                <c:pt idx="171">
                  <c:v>57.9</c:v>
                </c:pt>
                <c:pt idx="172">
                  <c:v>58</c:v>
                </c:pt>
                <c:pt idx="173">
                  <c:v>58.3</c:v>
                </c:pt>
                <c:pt idx="174">
                  <c:v>58.4</c:v>
                </c:pt>
                <c:pt idx="175">
                  <c:v>58.6</c:v>
                </c:pt>
                <c:pt idx="176">
                  <c:v>58.7</c:v>
                </c:pt>
                <c:pt idx="177">
                  <c:v>58.8</c:v>
                </c:pt>
                <c:pt idx="178">
                  <c:v>58.5</c:v>
                </c:pt>
                <c:pt idx="179">
                  <c:v>58.8</c:v>
                </c:pt>
                <c:pt idx="180">
                  <c:v>58.6</c:v>
                </c:pt>
                <c:pt idx="181">
                  <c:v>58.4</c:v>
                </c:pt>
                <c:pt idx="182">
                  <c:v>58.4</c:v>
                </c:pt>
                <c:pt idx="183">
                  <c:v>58.6</c:v>
                </c:pt>
                <c:pt idx="184">
                  <c:v>58.7</c:v>
                </c:pt>
                <c:pt idx="185">
                  <c:v>58.8</c:v>
                </c:pt>
                <c:pt idx="186">
                  <c:v>58.9</c:v>
                </c:pt>
                <c:pt idx="187">
                  <c:v>58.7</c:v>
                </c:pt>
                <c:pt idx="188">
                  <c:v>58.9</c:v>
                </c:pt>
                <c:pt idx="189">
                  <c:v>59.2</c:v>
                </c:pt>
                <c:pt idx="190">
                  <c:v>59</c:v>
                </c:pt>
                <c:pt idx="191">
                  <c:v>58.9</c:v>
                </c:pt>
                <c:pt idx="192">
                  <c:v>58.9</c:v>
                </c:pt>
                <c:pt idx="193">
                  <c:v>59</c:v>
                </c:pt>
                <c:pt idx="194">
                  <c:v>59.2</c:v>
                </c:pt>
                <c:pt idx="195">
                  <c:v>59</c:v>
                </c:pt>
                <c:pt idx="196">
                  <c:v>59.6</c:v>
                </c:pt>
                <c:pt idx="197">
                  <c:v>59.4</c:v>
                </c:pt>
                <c:pt idx="198">
                  <c:v>59.8</c:v>
                </c:pt>
                <c:pt idx="199">
                  <c:v>60</c:v>
                </c:pt>
                <c:pt idx="200">
                  <c:v>60.1</c:v>
                </c:pt>
                <c:pt idx="201">
                  <c:v>59.7</c:v>
                </c:pt>
                <c:pt idx="202">
                  <c:v>60.3</c:v>
                </c:pt>
                <c:pt idx="203">
                  <c:v>60.2</c:v>
                </c:pt>
                <c:pt idx="204">
                  <c:v>60.2</c:v>
                </c:pt>
                <c:pt idx="205">
                  <c:v>60.2</c:v>
                </c:pt>
                <c:pt idx="206">
                  <c:v>59.7</c:v>
                </c:pt>
                <c:pt idx="207">
                  <c:v>59.9</c:v>
                </c:pt>
                <c:pt idx="208">
                  <c:v>60.1</c:v>
                </c:pt>
                <c:pt idx="209">
                  <c:v>60</c:v>
                </c:pt>
                <c:pt idx="210">
                  <c:v>59.6</c:v>
                </c:pt>
                <c:pt idx="211">
                  <c:v>59.3</c:v>
                </c:pt>
                <c:pt idx="212">
                  <c:v>59.3</c:v>
                </c:pt>
                <c:pt idx="213">
                  <c:v>59.6</c:v>
                </c:pt>
                <c:pt idx="214">
                  <c:v>59.6</c:v>
                </c:pt>
                <c:pt idx="215">
                  <c:v>59.6</c:v>
                </c:pt>
                <c:pt idx="216">
                  <c:v>60.1</c:v>
                </c:pt>
                <c:pt idx="217">
                  <c:v>60.4</c:v>
                </c:pt>
                <c:pt idx="218">
                  <c:v>60.6</c:v>
                </c:pt>
                <c:pt idx="219">
                  <c:v>60.6</c:v>
                </c:pt>
                <c:pt idx="220">
                  <c:v>60.5</c:v>
                </c:pt>
                <c:pt idx="221">
                  <c:v>60.7</c:v>
                </c:pt>
                <c:pt idx="222">
                  <c:v>60.7</c:v>
                </c:pt>
                <c:pt idx="223">
                  <c:v>60.6</c:v>
                </c:pt>
                <c:pt idx="224">
                  <c:v>60.4</c:v>
                </c:pt>
                <c:pt idx="225">
                  <c:v>60.4</c:v>
                </c:pt>
                <c:pt idx="226">
                  <c:v>60.5</c:v>
                </c:pt>
                <c:pt idx="227">
                  <c:v>60.6</c:v>
                </c:pt>
                <c:pt idx="228">
                  <c:v>60.6</c:v>
                </c:pt>
                <c:pt idx="229">
                  <c:v>60.7</c:v>
                </c:pt>
                <c:pt idx="230">
                  <c:v>60.5</c:v>
                </c:pt>
                <c:pt idx="231">
                  <c:v>60.5</c:v>
                </c:pt>
                <c:pt idx="232">
                  <c:v>60.5</c:v>
                </c:pt>
                <c:pt idx="233">
                  <c:v>60.5</c:v>
                </c:pt>
                <c:pt idx="234">
                  <c:v>60.3</c:v>
                </c:pt>
                <c:pt idx="235">
                  <c:v>60.3</c:v>
                </c:pt>
                <c:pt idx="236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C-47D0-809F-598B7D96B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46784"/>
        <c:axId val="370647568"/>
      </c:lineChart>
      <c:catAx>
        <c:axId val="37064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47568"/>
        <c:crosses val="autoZero"/>
        <c:auto val="1"/>
        <c:lblAlgn val="ctr"/>
        <c:lblOffset val="100"/>
        <c:noMultiLvlLbl val="0"/>
      </c:catAx>
      <c:valAx>
        <c:axId val="3706475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TMB0100dee1!$F$1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TMB0100dee1!$F$2:$F$238</c:f>
              <c:numCache>
                <c:formatCode>General</c:formatCode>
                <c:ptCount val="237"/>
                <c:pt idx="0">
                  <c:v>39.200000000000003</c:v>
                </c:pt>
                <c:pt idx="1">
                  <c:v>39.4</c:v>
                </c:pt>
                <c:pt idx="2">
                  <c:v>39.5</c:v>
                </c:pt>
                <c:pt idx="3">
                  <c:v>39.6</c:v>
                </c:pt>
                <c:pt idx="4">
                  <c:v>39.9</c:v>
                </c:pt>
                <c:pt idx="5">
                  <c:v>39.9</c:v>
                </c:pt>
                <c:pt idx="6">
                  <c:v>40.200000000000003</c:v>
                </c:pt>
                <c:pt idx="7">
                  <c:v>40.299999999999997</c:v>
                </c:pt>
                <c:pt idx="8">
                  <c:v>40.5</c:v>
                </c:pt>
                <c:pt idx="9">
                  <c:v>40.6</c:v>
                </c:pt>
                <c:pt idx="10">
                  <c:v>40.9</c:v>
                </c:pt>
                <c:pt idx="11">
                  <c:v>41.1</c:v>
                </c:pt>
                <c:pt idx="12">
                  <c:v>41.2</c:v>
                </c:pt>
                <c:pt idx="13">
                  <c:v>41.3</c:v>
                </c:pt>
                <c:pt idx="14">
                  <c:v>41.5</c:v>
                </c:pt>
                <c:pt idx="15">
                  <c:v>41.7</c:v>
                </c:pt>
                <c:pt idx="16">
                  <c:v>41.9</c:v>
                </c:pt>
                <c:pt idx="17">
                  <c:v>42.1</c:v>
                </c:pt>
                <c:pt idx="18">
                  <c:v>42.3</c:v>
                </c:pt>
                <c:pt idx="19">
                  <c:v>42.5</c:v>
                </c:pt>
                <c:pt idx="20">
                  <c:v>42.7</c:v>
                </c:pt>
                <c:pt idx="21">
                  <c:v>42.9</c:v>
                </c:pt>
                <c:pt idx="22">
                  <c:v>43.2</c:v>
                </c:pt>
                <c:pt idx="23">
                  <c:v>43.4</c:v>
                </c:pt>
                <c:pt idx="24">
                  <c:v>43.5</c:v>
                </c:pt>
                <c:pt idx="25">
                  <c:v>43.6</c:v>
                </c:pt>
                <c:pt idx="26">
                  <c:v>43.8</c:v>
                </c:pt>
                <c:pt idx="27">
                  <c:v>44.1</c:v>
                </c:pt>
                <c:pt idx="28">
                  <c:v>44.3</c:v>
                </c:pt>
                <c:pt idx="29">
                  <c:v>44.5</c:v>
                </c:pt>
                <c:pt idx="30">
                  <c:v>44.6</c:v>
                </c:pt>
                <c:pt idx="31">
                  <c:v>45</c:v>
                </c:pt>
                <c:pt idx="32">
                  <c:v>45</c:v>
                </c:pt>
                <c:pt idx="33">
                  <c:v>45.2</c:v>
                </c:pt>
                <c:pt idx="34">
                  <c:v>45.4</c:v>
                </c:pt>
                <c:pt idx="35">
                  <c:v>45.8</c:v>
                </c:pt>
                <c:pt idx="36">
                  <c:v>45.9</c:v>
                </c:pt>
                <c:pt idx="37">
                  <c:v>46.1</c:v>
                </c:pt>
                <c:pt idx="38">
                  <c:v>46.2</c:v>
                </c:pt>
                <c:pt idx="39">
                  <c:v>46.4</c:v>
                </c:pt>
                <c:pt idx="40">
                  <c:v>46.6</c:v>
                </c:pt>
                <c:pt idx="41">
                  <c:v>46.9</c:v>
                </c:pt>
                <c:pt idx="42">
                  <c:v>47</c:v>
                </c:pt>
                <c:pt idx="43">
                  <c:v>47.2</c:v>
                </c:pt>
                <c:pt idx="44">
                  <c:v>47.4</c:v>
                </c:pt>
                <c:pt idx="45">
                  <c:v>47.5</c:v>
                </c:pt>
                <c:pt idx="46">
                  <c:v>47.7</c:v>
                </c:pt>
                <c:pt idx="47">
                  <c:v>47.8</c:v>
                </c:pt>
                <c:pt idx="48">
                  <c:v>48.1</c:v>
                </c:pt>
                <c:pt idx="49">
                  <c:v>48.2</c:v>
                </c:pt>
                <c:pt idx="50">
                  <c:v>48.6</c:v>
                </c:pt>
                <c:pt idx="51">
                  <c:v>48.7</c:v>
                </c:pt>
                <c:pt idx="52">
                  <c:v>48.9</c:v>
                </c:pt>
                <c:pt idx="53">
                  <c:v>49.1</c:v>
                </c:pt>
                <c:pt idx="54">
                  <c:v>49.3</c:v>
                </c:pt>
                <c:pt idx="55">
                  <c:v>49.4</c:v>
                </c:pt>
                <c:pt idx="56">
                  <c:v>49.4</c:v>
                </c:pt>
                <c:pt idx="57">
                  <c:v>49.4</c:v>
                </c:pt>
                <c:pt idx="58">
                  <c:v>49.6</c:v>
                </c:pt>
                <c:pt idx="59">
                  <c:v>50</c:v>
                </c:pt>
                <c:pt idx="60">
                  <c:v>50.4</c:v>
                </c:pt>
                <c:pt idx="61">
                  <c:v>50.5</c:v>
                </c:pt>
                <c:pt idx="62">
                  <c:v>50.8</c:v>
                </c:pt>
                <c:pt idx="63">
                  <c:v>51.1</c:v>
                </c:pt>
                <c:pt idx="64">
                  <c:v>51.4</c:v>
                </c:pt>
                <c:pt idx="65">
                  <c:v>51.8</c:v>
                </c:pt>
                <c:pt idx="66">
                  <c:v>51.9</c:v>
                </c:pt>
                <c:pt idx="67">
                  <c:v>52.2</c:v>
                </c:pt>
                <c:pt idx="68">
                  <c:v>52.5</c:v>
                </c:pt>
                <c:pt idx="69">
                  <c:v>52.6</c:v>
                </c:pt>
                <c:pt idx="70">
                  <c:v>52.7</c:v>
                </c:pt>
                <c:pt idx="71">
                  <c:v>53</c:v>
                </c:pt>
                <c:pt idx="72">
                  <c:v>53.2</c:v>
                </c:pt>
                <c:pt idx="73">
                  <c:v>53.5</c:v>
                </c:pt>
                <c:pt idx="74">
                  <c:v>53.7</c:v>
                </c:pt>
                <c:pt idx="75">
                  <c:v>53.9</c:v>
                </c:pt>
                <c:pt idx="76">
                  <c:v>54</c:v>
                </c:pt>
                <c:pt idx="77">
                  <c:v>54.2</c:v>
                </c:pt>
                <c:pt idx="78">
                  <c:v>54.4</c:v>
                </c:pt>
                <c:pt idx="79">
                  <c:v>54.5</c:v>
                </c:pt>
                <c:pt idx="80">
                  <c:v>54.6</c:v>
                </c:pt>
                <c:pt idx="81">
                  <c:v>54.8</c:v>
                </c:pt>
                <c:pt idx="82">
                  <c:v>55.1</c:v>
                </c:pt>
                <c:pt idx="83">
                  <c:v>55.3</c:v>
                </c:pt>
                <c:pt idx="84">
                  <c:v>55.3</c:v>
                </c:pt>
                <c:pt idx="85">
                  <c:v>55.5</c:v>
                </c:pt>
                <c:pt idx="86">
                  <c:v>55.6</c:v>
                </c:pt>
                <c:pt idx="87">
                  <c:v>55.8</c:v>
                </c:pt>
                <c:pt idx="88">
                  <c:v>56</c:v>
                </c:pt>
                <c:pt idx="89">
                  <c:v>56.2</c:v>
                </c:pt>
                <c:pt idx="90">
                  <c:v>56.4</c:v>
                </c:pt>
                <c:pt idx="91">
                  <c:v>56.7</c:v>
                </c:pt>
                <c:pt idx="92">
                  <c:v>56.9</c:v>
                </c:pt>
                <c:pt idx="93">
                  <c:v>57</c:v>
                </c:pt>
                <c:pt idx="94">
                  <c:v>57.4</c:v>
                </c:pt>
                <c:pt idx="95">
                  <c:v>57.4</c:v>
                </c:pt>
                <c:pt idx="96">
                  <c:v>57.6</c:v>
                </c:pt>
                <c:pt idx="97">
                  <c:v>57.9</c:v>
                </c:pt>
                <c:pt idx="98">
                  <c:v>58.1</c:v>
                </c:pt>
                <c:pt idx="99">
                  <c:v>58.3</c:v>
                </c:pt>
                <c:pt idx="100">
                  <c:v>58.4</c:v>
                </c:pt>
                <c:pt idx="101">
                  <c:v>58.7</c:v>
                </c:pt>
                <c:pt idx="102">
                  <c:v>58.8</c:v>
                </c:pt>
                <c:pt idx="103">
                  <c:v>58.9</c:v>
                </c:pt>
                <c:pt idx="104">
                  <c:v>59.2</c:v>
                </c:pt>
                <c:pt idx="105">
                  <c:v>59.2</c:v>
                </c:pt>
                <c:pt idx="106">
                  <c:v>59.4</c:v>
                </c:pt>
                <c:pt idx="107">
                  <c:v>59.7</c:v>
                </c:pt>
                <c:pt idx="108">
                  <c:v>60</c:v>
                </c:pt>
                <c:pt idx="109">
                  <c:v>60.1</c:v>
                </c:pt>
                <c:pt idx="110">
                  <c:v>60.2</c:v>
                </c:pt>
                <c:pt idx="111">
                  <c:v>60.4</c:v>
                </c:pt>
                <c:pt idx="112">
                  <c:v>60.6</c:v>
                </c:pt>
                <c:pt idx="113">
                  <c:v>60.6</c:v>
                </c:pt>
                <c:pt idx="114">
                  <c:v>60.7</c:v>
                </c:pt>
                <c:pt idx="115">
                  <c:v>60.6</c:v>
                </c:pt>
                <c:pt idx="116">
                  <c:v>61</c:v>
                </c:pt>
                <c:pt idx="117">
                  <c:v>61.1</c:v>
                </c:pt>
                <c:pt idx="118">
                  <c:v>61</c:v>
                </c:pt>
                <c:pt idx="119">
                  <c:v>61.1</c:v>
                </c:pt>
                <c:pt idx="120">
                  <c:v>61</c:v>
                </c:pt>
                <c:pt idx="121">
                  <c:v>61.2</c:v>
                </c:pt>
                <c:pt idx="122">
                  <c:v>61.3</c:v>
                </c:pt>
                <c:pt idx="123">
                  <c:v>61.3</c:v>
                </c:pt>
                <c:pt idx="124">
                  <c:v>61.5</c:v>
                </c:pt>
                <c:pt idx="125">
                  <c:v>61.5</c:v>
                </c:pt>
                <c:pt idx="126">
                  <c:v>61.4</c:v>
                </c:pt>
                <c:pt idx="127">
                  <c:v>61.6</c:v>
                </c:pt>
                <c:pt idx="128">
                  <c:v>61.6</c:v>
                </c:pt>
                <c:pt idx="129">
                  <c:v>61.6</c:v>
                </c:pt>
                <c:pt idx="130">
                  <c:v>61.6</c:v>
                </c:pt>
                <c:pt idx="131">
                  <c:v>61.9</c:v>
                </c:pt>
                <c:pt idx="132">
                  <c:v>62</c:v>
                </c:pt>
                <c:pt idx="133">
                  <c:v>62</c:v>
                </c:pt>
                <c:pt idx="134">
                  <c:v>61.9</c:v>
                </c:pt>
                <c:pt idx="135">
                  <c:v>62</c:v>
                </c:pt>
                <c:pt idx="136">
                  <c:v>62.1</c:v>
                </c:pt>
                <c:pt idx="137">
                  <c:v>62.3</c:v>
                </c:pt>
                <c:pt idx="138">
                  <c:v>62.5</c:v>
                </c:pt>
                <c:pt idx="139">
                  <c:v>62.6</c:v>
                </c:pt>
                <c:pt idx="140">
                  <c:v>62.7</c:v>
                </c:pt>
                <c:pt idx="141">
                  <c:v>62.7</c:v>
                </c:pt>
                <c:pt idx="142">
                  <c:v>62.8</c:v>
                </c:pt>
                <c:pt idx="143">
                  <c:v>62.9</c:v>
                </c:pt>
                <c:pt idx="144">
                  <c:v>63</c:v>
                </c:pt>
                <c:pt idx="145">
                  <c:v>63.2</c:v>
                </c:pt>
                <c:pt idx="146">
                  <c:v>63.2</c:v>
                </c:pt>
                <c:pt idx="147">
                  <c:v>63.2</c:v>
                </c:pt>
                <c:pt idx="148">
                  <c:v>63.6</c:v>
                </c:pt>
                <c:pt idx="149">
                  <c:v>63.5</c:v>
                </c:pt>
                <c:pt idx="150">
                  <c:v>63.6</c:v>
                </c:pt>
                <c:pt idx="151">
                  <c:v>63.7</c:v>
                </c:pt>
                <c:pt idx="152">
                  <c:v>63.9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64.3</c:v>
                </c:pt>
                <c:pt idx="159">
                  <c:v>64.2</c:v>
                </c:pt>
                <c:pt idx="160">
                  <c:v>64.3</c:v>
                </c:pt>
                <c:pt idx="161">
                  <c:v>64.400000000000006</c:v>
                </c:pt>
                <c:pt idx="162">
                  <c:v>64.3</c:v>
                </c:pt>
                <c:pt idx="163">
                  <c:v>64.599999999999994</c:v>
                </c:pt>
                <c:pt idx="164">
                  <c:v>64.8</c:v>
                </c:pt>
                <c:pt idx="165">
                  <c:v>65</c:v>
                </c:pt>
                <c:pt idx="166">
                  <c:v>64.7</c:v>
                </c:pt>
                <c:pt idx="167">
                  <c:v>64.8</c:v>
                </c:pt>
                <c:pt idx="168">
                  <c:v>65.099999999999994</c:v>
                </c:pt>
                <c:pt idx="169">
                  <c:v>65.3</c:v>
                </c:pt>
                <c:pt idx="170">
                  <c:v>65.2</c:v>
                </c:pt>
                <c:pt idx="171">
                  <c:v>65.3</c:v>
                </c:pt>
                <c:pt idx="172">
                  <c:v>65.400000000000006</c:v>
                </c:pt>
                <c:pt idx="173">
                  <c:v>65.400000000000006</c:v>
                </c:pt>
                <c:pt idx="174">
                  <c:v>65.5</c:v>
                </c:pt>
                <c:pt idx="175">
                  <c:v>65.599999999999994</c:v>
                </c:pt>
                <c:pt idx="176">
                  <c:v>65.599999999999994</c:v>
                </c:pt>
                <c:pt idx="177">
                  <c:v>65.7</c:v>
                </c:pt>
                <c:pt idx="178">
                  <c:v>65.7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66.3</c:v>
                </c:pt>
                <c:pt idx="183">
                  <c:v>66.3</c:v>
                </c:pt>
                <c:pt idx="184">
                  <c:v>66.2</c:v>
                </c:pt>
                <c:pt idx="185">
                  <c:v>66.3</c:v>
                </c:pt>
                <c:pt idx="186">
                  <c:v>66.5</c:v>
                </c:pt>
                <c:pt idx="187">
                  <c:v>66.3</c:v>
                </c:pt>
                <c:pt idx="188">
                  <c:v>66.5</c:v>
                </c:pt>
                <c:pt idx="189">
                  <c:v>66.7</c:v>
                </c:pt>
                <c:pt idx="190">
                  <c:v>66.8</c:v>
                </c:pt>
                <c:pt idx="191">
                  <c:v>66.599999999999994</c:v>
                </c:pt>
                <c:pt idx="192">
                  <c:v>66.7</c:v>
                </c:pt>
                <c:pt idx="193">
                  <c:v>66.599999999999994</c:v>
                </c:pt>
                <c:pt idx="194">
                  <c:v>66.7</c:v>
                </c:pt>
                <c:pt idx="195">
                  <c:v>66.8</c:v>
                </c:pt>
                <c:pt idx="196">
                  <c:v>67</c:v>
                </c:pt>
                <c:pt idx="197">
                  <c:v>67</c:v>
                </c:pt>
                <c:pt idx="198">
                  <c:v>67.099999999999994</c:v>
                </c:pt>
                <c:pt idx="199">
                  <c:v>67.099999999999994</c:v>
                </c:pt>
                <c:pt idx="200">
                  <c:v>67.2</c:v>
                </c:pt>
                <c:pt idx="201">
                  <c:v>67</c:v>
                </c:pt>
                <c:pt idx="202">
                  <c:v>66.900000000000006</c:v>
                </c:pt>
                <c:pt idx="203">
                  <c:v>66.7</c:v>
                </c:pt>
                <c:pt idx="204">
                  <c:v>66.8</c:v>
                </c:pt>
                <c:pt idx="205">
                  <c:v>66.400000000000006</c:v>
                </c:pt>
                <c:pt idx="206">
                  <c:v>66.3</c:v>
                </c:pt>
                <c:pt idx="207">
                  <c:v>66.5</c:v>
                </c:pt>
                <c:pt idx="208">
                  <c:v>66.2</c:v>
                </c:pt>
                <c:pt idx="209">
                  <c:v>66.2</c:v>
                </c:pt>
                <c:pt idx="210">
                  <c:v>66</c:v>
                </c:pt>
                <c:pt idx="211">
                  <c:v>65.900000000000006</c:v>
                </c:pt>
                <c:pt idx="212">
                  <c:v>65.599999999999994</c:v>
                </c:pt>
                <c:pt idx="213">
                  <c:v>65.3</c:v>
                </c:pt>
                <c:pt idx="214">
                  <c:v>65.3</c:v>
                </c:pt>
                <c:pt idx="215">
                  <c:v>65.099999999999994</c:v>
                </c:pt>
                <c:pt idx="216">
                  <c:v>65.099999999999994</c:v>
                </c:pt>
                <c:pt idx="217">
                  <c:v>65.2</c:v>
                </c:pt>
                <c:pt idx="218">
                  <c:v>65.2</c:v>
                </c:pt>
                <c:pt idx="219">
                  <c:v>65</c:v>
                </c:pt>
                <c:pt idx="220">
                  <c:v>65.099999999999994</c:v>
                </c:pt>
                <c:pt idx="221">
                  <c:v>65.099999999999994</c:v>
                </c:pt>
                <c:pt idx="222">
                  <c:v>65.099999999999994</c:v>
                </c:pt>
                <c:pt idx="223">
                  <c:v>64.900000000000006</c:v>
                </c:pt>
                <c:pt idx="224">
                  <c:v>64.900000000000006</c:v>
                </c:pt>
                <c:pt idx="225">
                  <c:v>64.900000000000006</c:v>
                </c:pt>
                <c:pt idx="226">
                  <c:v>64.8</c:v>
                </c:pt>
                <c:pt idx="227">
                  <c:v>64.7</c:v>
                </c:pt>
                <c:pt idx="228">
                  <c:v>64.7</c:v>
                </c:pt>
                <c:pt idx="229">
                  <c:v>64.599999999999994</c:v>
                </c:pt>
                <c:pt idx="230">
                  <c:v>64.5</c:v>
                </c:pt>
                <c:pt idx="231">
                  <c:v>64.400000000000006</c:v>
                </c:pt>
                <c:pt idx="232">
                  <c:v>64.400000000000006</c:v>
                </c:pt>
                <c:pt idx="233">
                  <c:v>64.2</c:v>
                </c:pt>
                <c:pt idx="234">
                  <c:v>64</c:v>
                </c:pt>
                <c:pt idx="235">
                  <c:v>63.9</c:v>
                </c:pt>
                <c:pt idx="236">
                  <c:v>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4-4FF8-B889-EBF44D9F4DE2}"/>
            </c:ext>
          </c:extLst>
        </c:ser>
        <c:ser>
          <c:idx val="6"/>
          <c:order val="1"/>
          <c:tx>
            <c:strRef>
              <c:f>TMB0100dee1!$J$1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TMB0100dee1!$J$2:$J$238</c:f>
              <c:numCache>
                <c:formatCode>General</c:formatCode>
                <c:ptCount val="237"/>
                <c:pt idx="0">
                  <c:v>44.1</c:v>
                </c:pt>
                <c:pt idx="1">
                  <c:v>44.1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43.9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43.9</c:v>
                </c:pt>
                <c:pt idx="10">
                  <c:v>44.1</c:v>
                </c:pt>
                <c:pt idx="11">
                  <c:v>44.1</c:v>
                </c:pt>
                <c:pt idx="12">
                  <c:v>44</c:v>
                </c:pt>
                <c:pt idx="13">
                  <c:v>44</c:v>
                </c:pt>
                <c:pt idx="14">
                  <c:v>44.1</c:v>
                </c:pt>
                <c:pt idx="15">
                  <c:v>44.2</c:v>
                </c:pt>
                <c:pt idx="16">
                  <c:v>44.2</c:v>
                </c:pt>
                <c:pt idx="17">
                  <c:v>44.3</c:v>
                </c:pt>
                <c:pt idx="18">
                  <c:v>44.4</c:v>
                </c:pt>
                <c:pt idx="19">
                  <c:v>44.5</c:v>
                </c:pt>
                <c:pt idx="20">
                  <c:v>44.6</c:v>
                </c:pt>
                <c:pt idx="21">
                  <c:v>44.6</c:v>
                </c:pt>
                <c:pt idx="22">
                  <c:v>44.8</c:v>
                </c:pt>
                <c:pt idx="23">
                  <c:v>44.8</c:v>
                </c:pt>
                <c:pt idx="24">
                  <c:v>44.8</c:v>
                </c:pt>
                <c:pt idx="25">
                  <c:v>44.8</c:v>
                </c:pt>
                <c:pt idx="26">
                  <c:v>44.9</c:v>
                </c:pt>
                <c:pt idx="27">
                  <c:v>45.1</c:v>
                </c:pt>
                <c:pt idx="28">
                  <c:v>45.1</c:v>
                </c:pt>
                <c:pt idx="29">
                  <c:v>45.4</c:v>
                </c:pt>
                <c:pt idx="30">
                  <c:v>45.4</c:v>
                </c:pt>
                <c:pt idx="31">
                  <c:v>45.7</c:v>
                </c:pt>
                <c:pt idx="32">
                  <c:v>45.7</c:v>
                </c:pt>
                <c:pt idx="33">
                  <c:v>45.7</c:v>
                </c:pt>
                <c:pt idx="34">
                  <c:v>46</c:v>
                </c:pt>
                <c:pt idx="35">
                  <c:v>46.1</c:v>
                </c:pt>
                <c:pt idx="36">
                  <c:v>46.2</c:v>
                </c:pt>
                <c:pt idx="37">
                  <c:v>46.3</c:v>
                </c:pt>
                <c:pt idx="38">
                  <c:v>46.4</c:v>
                </c:pt>
                <c:pt idx="39">
                  <c:v>46.6</c:v>
                </c:pt>
                <c:pt idx="40">
                  <c:v>46.7</c:v>
                </c:pt>
                <c:pt idx="41">
                  <c:v>46.8</c:v>
                </c:pt>
                <c:pt idx="42">
                  <c:v>47</c:v>
                </c:pt>
                <c:pt idx="43">
                  <c:v>47.1</c:v>
                </c:pt>
                <c:pt idx="44">
                  <c:v>47.2</c:v>
                </c:pt>
                <c:pt idx="45">
                  <c:v>47.4</c:v>
                </c:pt>
                <c:pt idx="46">
                  <c:v>47.5</c:v>
                </c:pt>
                <c:pt idx="47">
                  <c:v>47.6</c:v>
                </c:pt>
                <c:pt idx="48">
                  <c:v>47.7</c:v>
                </c:pt>
                <c:pt idx="49">
                  <c:v>47.8</c:v>
                </c:pt>
                <c:pt idx="50">
                  <c:v>47.9</c:v>
                </c:pt>
                <c:pt idx="51">
                  <c:v>48</c:v>
                </c:pt>
                <c:pt idx="52">
                  <c:v>48.3</c:v>
                </c:pt>
                <c:pt idx="53">
                  <c:v>48.4</c:v>
                </c:pt>
                <c:pt idx="54">
                  <c:v>48.6</c:v>
                </c:pt>
                <c:pt idx="55">
                  <c:v>48.6</c:v>
                </c:pt>
                <c:pt idx="56">
                  <c:v>48.7</c:v>
                </c:pt>
                <c:pt idx="57">
                  <c:v>48.7</c:v>
                </c:pt>
                <c:pt idx="58">
                  <c:v>49</c:v>
                </c:pt>
                <c:pt idx="59">
                  <c:v>49.3</c:v>
                </c:pt>
                <c:pt idx="60">
                  <c:v>49.4</c:v>
                </c:pt>
                <c:pt idx="61">
                  <c:v>49.4</c:v>
                </c:pt>
                <c:pt idx="62">
                  <c:v>49.5</c:v>
                </c:pt>
                <c:pt idx="63">
                  <c:v>49.4</c:v>
                </c:pt>
                <c:pt idx="64">
                  <c:v>49.7</c:v>
                </c:pt>
                <c:pt idx="65">
                  <c:v>49.9</c:v>
                </c:pt>
                <c:pt idx="66">
                  <c:v>49.9</c:v>
                </c:pt>
                <c:pt idx="67">
                  <c:v>50.3</c:v>
                </c:pt>
                <c:pt idx="68">
                  <c:v>50.6</c:v>
                </c:pt>
                <c:pt idx="69">
                  <c:v>50.5</c:v>
                </c:pt>
                <c:pt idx="70">
                  <c:v>50.6</c:v>
                </c:pt>
                <c:pt idx="71">
                  <c:v>50.9</c:v>
                </c:pt>
                <c:pt idx="72">
                  <c:v>50.9</c:v>
                </c:pt>
                <c:pt idx="73">
                  <c:v>51.1</c:v>
                </c:pt>
                <c:pt idx="74">
                  <c:v>51.3</c:v>
                </c:pt>
                <c:pt idx="75">
                  <c:v>51.4</c:v>
                </c:pt>
                <c:pt idx="76">
                  <c:v>51.5</c:v>
                </c:pt>
                <c:pt idx="77">
                  <c:v>51.6</c:v>
                </c:pt>
                <c:pt idx="78">
                  <c:v>51.7</c:v>
                </c:pt>
                <c:pt idx="79">
                  <c:v>52</c:v>
                </c:pt>
                <c:pt idx="80">
                  <c:v>51.9</c:v>
                </c:pt>
                <c:pt idx="81">
                  <c:v>52</c:v>
                </c:pt>
                <c:pt idx="82">
                  <c:v>52.3</c:v>
                </c:pt>
                <c:pt idx="83">
                  <c:v>52.4</c:v>
                </c:pt>
                <c:pt idx="84">
                  <c:v>52.4</c:v>
                </c:pt>
                <c:pt idx="85">
                  <c:v>52.5</c:v>
                </c:pt>
                <c:pt idx="86">
                  <c:v>52.5</c:v>
                </c:pt>
                <c:pt idx="87">
                  <c:v>52.4</c:v>
                </c:pt>
                <c:pt idx="88">
                  <c:v>52.5</c:v>
                </c:pt>
                <c:pt idx="89">
                  <c:v>52.7</c:v>
                </c:pt>
                <c:pt idx="90">
                  <c:v>53</c:v>
                </c:pt>
                <c:pt idx="91">
                  <c:v>53.2</c:v>
                </c:pt>
                <c:pt idx="92">
                  <c:v>53.2</c:v>
                </c:pt>
                <c:pt idx="93">
                  <c:v>53.3</c:v>
                </c:pt>
                <c:pt idx="94">
                  <c:v>53.7</c:v>
                </c:pt>
                <c:pt idx="95">
                  <c:v>53.5</c:v>
                </c:pt>
                <c:pt idx="96">
                  <c:v>53.7</c:v>
                </c:pt>
                <c:pt idx="97">
                  <c:v>53.9</c:v>
                </c:pt>
                <c:pt idx="98">
                  <c:v>54</c:v>
                </c:pt>
                <c:pt idx="99">
                  <c:v>54.1</c:v>
                </c:pt>
                <c:pt idx="100">
                  <c:v>54.2</c:v>
                </c:pt>
                <c:pt idx="101">
                  <c:v>54.4</c:v>
                </c:pt>
                <c:pt idx="102">
                  <c:v>54.3</c:v>
                </c:pt>
                <c:pt idx="103">
                  <c:v>54.3</c:v>
                </c:pt>
                <c:pt idx="104">
                  <c:v>54.7</c:v>
                </c:pt>
                <c:pt idx="105">
                  <c:v>54.8</c:v>
                </c:pt>
                <c:pt idx="106">
                  <c:v>54.7</c:v>
                </c:pt>
                <c:pt idx="107">
                  <c:v>54.9</c:v>
                </c:pt>
                <c:pt idx="108">
                  <c:v>55</c:v>
                </c:pt>
                <c:pt idx="109">
                  <c:v>55.1</c:v>
                </c:pt>
                <c:pt idx="110">
                  <c:v>55.2</c:v>
                </c:pt>
                <c:pt idx="111">
                  <c:v>55.4</c:v>
                </c:pt>
                <c:pt idx="112">
                  <c:v>55.5</c:v>
                </c:pt>
                <c:pt idx="113">
                  <c:v>55.6</c:v>
                </c:pt>
                <c:pt idx="114">
                  <c:v>55.8</c:v>
                </c:pt>
                <c:pt idx="115">
                  <c:v>55.7</c:v>
                </c:pt>
                <c:pt idx="116">
                  <c:v>55.9</c:v>
                </c:pt>
                <c:pt idx="117">
                  <c:v>56</c:v>
                </c:pt>
                <c:pt idx="118">
                  <c:v>56</c:v>
                </c:pt>
                <c:pt idx="119">
                  <c:v>56.1</c:v>
                </c:pt>
                <c:pt idx="120">
                  <c:v>56</c:v>
                </c:pt>
                <c:pt idx="121">
                  <c:v>56.2</c:v>
                </c:pt>
                <c:pt idx="122">
                  <c:v>56.2</c:v>
                </c:pt>
                <c:pt idx="123">
                  <c:v>56.3</c:v>
                </c:pt>
                <c:pt idx="124">
                  <c:v>56.4</c:v>
                </c:pt>
                <c:pt idx="125">
                  <c:v>56.5</c:v>
                </c:pt>
                <c:pt idx="126">
                  <c:v>56.2</c:v>
                </c:pt>
                <c:pt idx="127">
                  <c:v>56.5</c:v>
                </c:pt>
                <c:pt idx="128">
                  <c:v>56.5</c:v>
                </c:pt>
                <c:pt idx="129">
                  <c:v>56.5</c:v>
                </c:pt>
                <c:pt idx="130">
                  <c:v>56.6</c:v>
                </c:pt>
                <c:pt idx="131">
                  <c:v>56.9</c:v>
                </c:pt>
                <c:pt idx="132">
                  <c:v>57</c:v>
                </c:pt>
                <c:pt idx="133">
                  <c:v>57</c:v>
                </c:pt>
                <c:pt idx="134">
                  <c:v>56.9</c:v>
                </c:pt>
                <c:pt idx="135">
                  <c:v>57.1</c:v>
                </c:pt>
                <c:pt idx="136">
                  <c:v>57.2</c:v>
                </c:pt>
                <c:pt idx="137">
                  <c:v>57.3</c:v>
                </c:pt>
                <c:pt idx="138">
                  <c:v>57.5</c:v>
                </c:pt>
                <c:pt idx="139">
                  <c:v>57.6</c:v>
                </c:pt>
                <c:pt idx="140">
                  <c:v>57.7</c:v>
                </c:pt>
                <c:pt idx="141">
                  <c:v>57.6</c:v>
                </c:pt>
                <c:pt idx="142">
                  <c:v>57.6</c:v>
                </c:pt>
                <c:pt idx="143">
                  <c:v>57.6</c:v>
                </c:pt>
                <c:pt idx="144">
                  <c:v>57.7</c:v>
                </c:pt>
                <c:pt idx="145">
                  <c:v>57.9</c:v>
                </c:pt>
                <c:pt idx="146">
                  <c:v>57.9</c:v>
                </c:pt>
                <c:pt idx="147">
                  <c:v>57.9</c:v>
                </c:pt>
                <c:pt idx="148">
                  <c:v>58.3</c:v>
                </c:pt>
                <c:pt idx="149">
                  <c:v>58.2</c:v>
                </c:pt>
                <c:pt idx="150">
                  <c:v>58.3</c:v>
                </c:pt>
                <c:pt idx="151">
                  <c:v>58.2</c:v>
                </c:pt>
                <c:pt idx="152">
                  <c:v>58.5</c:v>
                </c:pt>
                <c:pt idx="153">
                  <c:v>58.7</c:v>
                </c:pt>
                <c:pt idx="154">
                  <c:v>58.6</c:v>
                </c:pt>
                <c:pt idx="155">
                  <c:v>58.5</c:v>
                </c:pt>
                <c:pt idx="156">
                  <c:v>58.6</c:v>
                </c:pt>
                <c:pt idx="157">
                  <c:v>58.6</c:v>
                </c:pt>
                <c:pt idx="158">
                  <c:v>58.9</c:v>
                </c:pt>
                <c:pt idx="159">
                  <c:v>58.9</c:v>
                </c:pt>
                <c:pt idx="160">
                  <c:v>59</c:v>
                </c:pt>
                <c:pt idx="161">
                  <c:v>59.1</c:v>
                </c:pt>
                <c:pt idx="162">
                  <c:v>59.1</c:v>
                </c:pt>
                <c:pt idx="163">
                  <c:v>59.2</c:v>
                </c:pt>
                <c:pt idx="164">
                  <c:v>59.4</c:v>
                </c:pt>
                <c:pt idx="165">
                  <c:v>59.6</c:v>
                </c:pt>
                <c:pt idx="166">
                  <c:v>59.3</c:v>
                </c:pt>
                <c:pt idx="167">
                  <c:v>59.3</c:v>
                </c:pt>
                <c:pt idx="168">
                  <c:v>59.6</c:v>
                </c:pt>
                <c:pt idx="169">
                  <c:v>59.6</c:v>
                </c:pt>
                <c:pt idx="170">
                  <c:v>59.7</c:v>
                </c:pt>
                <c:pt idx="171">
                  <c:v>59.7</c:v>
                </c:pt>
                <c:pt idx="172">
                  <c:v>59.8</c:v>
                </c:pt>
                <c:pt idx="173">
                  <c:v>59.9</c:v>
                </c:pt>
                <c:pt idx="174">
                  <c:v>59.9</c:v>
                </c:pt>
                <c:pt idx="175">
                  <c:v>60</c:v>
                </c:pt>
                <c:pt idx="176">
                  <c:v>59.9</c:v>
                </c:pt>
                <c:pt idx="177">
                  <c:v>60</c:v>
                </c:pt>
                <c:pt idx="178">
                  <c:v>60</c:v>
                </c:pt>
                <c:pt idx="179">
                  <c:v>60.3</c:v>
                </c:pt>
                <c:pt idx="180">
                  <c:v>60.2</c:v>
                </c:pt>
                <c:pt idx="181">
                  <c:v>60.2</c:v>
                </c:pt>
                <c:pt idx="182">
                  <c:v>60.4</c:v>
                </c:pt>
                <c:pt idx="183">
                  <c:v>60.5</c:v>
                </c:pt>
                <c:pt idx="184">
                  <c:v>60.5</c:v>
                </c:pt>
                <c:pt idx="185">
                  <c:v>60.6</c:v>
                </c:pt>
                <c:pt idx="186">
                  <c:v>60.7</c:v>
                </c:pt>
                <c:pt idx="187">
                  <c:v>60.6</c:v>
                </c:pt>
                <c:pt idx="188">
                  <c:v>60.8</c:v>
                </c:pt>
                <c:pt idx="189">
                  <c:v>60.9</c:v>
                </c:pt>
                <c:pt idx="190">
                  <c:v>61</c:v>
                </c:pt>
                <c:pt idx="191">
                  <c:v>60.8</c:v>
                </c:pt>
                <c:pt idx="192">
                  <c:v>60.8</c:v>
                </c:pt>
                <c:pt idx="193">
                  <c:v>60.9</c:v>
                </c:pt>
                <c:pt idx="194">
                  <c:v>60.9</c:v>
                </c:pt>
                <c:pt idx="195">
                  <c:v>61.1</c:v>
                </c:pt>
                <c:pt idx="196">
                  <c:v>61.5</c:v>
                </c:pt>
                <c:pt idx="197">
                  <c:v>61.3</c:v>
                </c:pt>
                <c:pt idx="198">
                  <c:v>61.4</c:v>
                </c:pt>
                <c:pt idx="199">
                  <c:v>61.5</c:v>
                </c:pt>
                <c:pt idx="200">
                  <c:v>61.6</c:v>
                </c:pt>
                <c:pt idx="201">
                  <c:v>61.6</c:v>
                </c:pt>
                <c:pt idx="202">
                  <c:v>61.7</c:v>
                </c:pt>
                <c:pt idx="203">
                  <c:v>61.7</c:v>
                </c:pt>
                <c:pt idx="204">
                  <c:v>61.8</c:v>
                </c:pt>
                <c:pt idx="205">
                  <c:v>61.6</c:v>
                </c:pt>
                <c:pt idx="206">
                  <c:v>61.4</c:v>
                </c:pt>
                <c:pt idx="207">
                  <c:v>61.6</c:v>
                </c:pt>
                <c:pt idx="208">
                  <c:v>61.6</c:v>
                </c:pt>
                <c:pt idx="209">
                  <c:v>61.6</c:v>
                </c:pt>
                <c:pt idx="210">
                  <c:v>61.4</c:v>
                </c:pt>
                <c:pt idx="211">
                  <c:v>61.5</c:v>
                </c:pt>
                <c:pt idx="212">
                  <c:v>61.4</c:v>
                </c:pt>
                <c:pt idx="213">
                  <c:v>61.3</c:v>
                </c:pt>
                <c:pt idx="214">
                  <c:v>61.2</c:v>
                </c:pt>
                <c:pt idx="215">
                  <c:v>61.2</c:v>
                </c:pt>
                <c:pt idx="216">
                  <c:v>61.2</c:v>
                </c:pt>
                <c:pt idx="217">
                  <c:v>61.2</c:v>
                </c:pt>
                <c:pt idx="218">
                  <c:v>61.1</c:v>
                </c:pt>
                <c:pt idx="219">
                  <c:v>61</c:v>
                </c:pt>
                <c:pt idx="220">
                  <c:v>61</c:v>
                </c:pt>
                <c:pt idx="221">
                  <c:v>60.9</c:v>
                </c:pt>
                <c:pt idx="222">
                  <c:v>60.9</c:v>
                </c:pt>
                <c:pt idx="223">
                  <c:v>60.8</c:v>
                </c:pt>
                <c:pt idx="224">
                  <c:v>60.8</c:v>
                </c:pt>
                <c:pt idx="225">
                  <c:v>60.8</c:v>
                </c:pt>
                <c:pt idx="226">
                  <c:v>60.8</c:v>
                </c:pt>
                <c:pt idx="227">
                  <c:v>60.7</c:v>
                </c:pt>
                <c:pt idx="228">
                  <c:v>60.7</c:v>
                </c:pt>
                <c:pt idx="229">
                  <c:v>60.6</c:v>
                </c:pt>
                <c:pt idx="230">
                  <c:v>60.6</c:v>
                </c:pt>
                <c:pt idx="231">
                  <c:v>60.6</c:v>
                </c:pt>
                <c:pt idx="232">
                  <c:v>60.6</c:v>
                </c:pt>
                <c:pt idx="233">
                  <c:v>60.5</c:v>
                </c:pt>
                <c:pt idx="234">
                  <c:v>60.5</c:v>
                </c:pt>
                <c:pt idx="235">
                  <c:v>60.5</c:v>
                </c:pt>
                <c:pt idx="236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4-4FF8-B889-EBF44D9F4DE2}"/>
            </c:ext>
          </c:extLst>
        </c:ser>
        <c:ser>
          <c:idx val="8"/>
          <c:order val="2"/>
          <c:tx>
            <c:strRef>
              <c:f>TMB0100dee1!$L$1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TMB0100dee1!$L$2:$L$238</c:f>
              <c:numCache>
                <c:formatCode>General</c:formatCode>
                <c:ptCount val="237"/>
                <c:pt idx="0">
                  <c:v>43.9</c:v>
                </c:pt>
                <c:pt idx="1">
                  <c:v>43.9</c:v>
                </c:pt>
                <c:pt idx="2">
                  <c:v>43.8</c:v>
                </c:pt>
                <c:pt idx="3">
                  <c:v>43.8</c:v>
                </c:pt>
                <c:pt idx="4">
                  <c:v>43.9</c:v>
                </c:pt>
                <c:pt idx="5">
                  <c:v>43.9</c:v>
                </c:pt>
                <c:pt idx="6">
                  <c:v>44</c:v>
                </c:pt>
                <c:pt idx="7">
                  <c:v>43.9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44.1</c:v>
                </c:pt>
                <c:pt idx="16">
                  <c:v>44.1</c:v>
                </c:pt>
                <c:pt idx="17">
                  <c:v>44.2</c:v>
                </c:pt>
                <c:pt idx="18">
                  <c:v>44.2</c:v>
                </c:pt>
                <c:pt idx="19">
                  <c:v>44.3</c:v>
                </c:pt>
                <c:pt idx="20">
                  <c:v>44.3</c:v>
                </c:pt>
                <c:pt idx="21">
                  <c:v>44.4</c:v>
                </c:pt>
                <c:pt idx="22">
                  <c:v>44.5</c:v>
                </c:pt>
                <c:pt idx="23">
                  <c:v>44.5</c:v>
                </c:pt>
                <c:pt idx="24">
                  <c:v>44.5</c:v>
                </c:pt>
                <c:pt idx="25">
                  <c:v>44.6</c:v>
                </c:pt>
                <c:pt idx="26">
                  <c:v>44.7</c:v>
                </c:pt>
                <c:pt idx="27">
                  <c:v>44.9</c:v>
                </c:pt>
                <c:pt idx="28">
                  <c:v>45</c:v>
                </c:pt>
                <c:pt idx="29">
                  <c:v>45.1</c:v>
                </c:pt>
                <c:pt idx="30">
                  <c:v>45.2</c:v>
                </c:pt>
                <c:pt idx="31">
                  <c:v>45.3</c:v>
                </c:pt>
                <c:pt idx="32">
                  <c:v>45.3</c:v>
                </c:pt>
                <c:pt idx="33">
                  <c:v>45.4</c:v>
                </c:pt>
                <c:pt idx="34">
                  <c:v>45.5</c:v>
                </c:pt>
                <c:pt idx="35">
                  <c:v>45.6</c:v>
                </c:pt>
                <c:pt idx="36">
                  <c:v>45.6</c:v>
                </c:pt>
                <c:pt idx="37">
                  <c:v>45.8</c:v>
                </c:pt>
                <c:pt idx="38">
                  <c:v>45.8</c:v>
                </c:pt>
                <c:pt idx="39">
                  <c:v>46</c:v>
                </c:pt>
                <c:pt idx="40">
                  <c:v>46.2</c:v>
                </c:pt>
                <c:pt idx="41">
                  <c:v>46.2</c:v>
                </c:pt>
                <c:pt idx="42">
                  <c:v>46.3</c:v>
                </c:pt>
                <c:pt idx="43">
                  <c:v>46.3</c:v>
                </c:pt>
                <c:pt idx="44">
                  <c:v>46.5</c:v>
                </c:pt>
                <c:pt idx="45">
                  <c:v>46.6</c:v>
                </c:pt>
                <c:pt idx="46">
                  <c:v>46.6</c:v>
                </c:pt>
                <c:pt idx="47">
                  <c:v>46.7</c:v>
                </c:pt>
                <c:pt idx="48">
                  <c:v>46.8</c:v>
                </c:pt>
                <c:pt idx="49">
                  <c:v>47</c:v>
                </c:pt>
                <c:pt idx="50">
                  <c:v>47.2</c:v>
                </c:pt>
                <c:pt idx="51">
                  <c:v>47.3</c:v>
                </c:pt>
                <c:pt idx="52">
                  <c:v>47.4</c:v>
                </c:pt>
                <c:pt idx="53">
                  <c:v>47.5</c:v>
                </c:pt>
                <c:pt idx="54">
                  <c:v>47.6</c:v>
                </c:pt>
                <c:pt idx="55">
                  <c:v>47.7</c:v>
                </c:pt>
                <c:pt idx="56">
                  <c:v>47.9</c:v>
                </c:pt>
                <c:pt idx="57">
                  <c:v>48</c:v>
                </c:pt>
                <c:pt idx="58">
                  <c:v>48.1</c:v>
                </c:pt>
                <c:pt idx="59">
                  <c:v>48.2</c:v>
                </c:pt>
                <c:pt idx="60">
                  <c:v>48.3</c:v>
                </c:pt>
                <c:pt idx="61">
                  <c:v>48.5</c:v>
                </c:pt>
                <c:pt idx="62">
                  <c:v>48.7</c:v>
                </c:pt>
                <c:pt idx="63">
                  <c:v>48.8</c:v>
                </c:pt>
                <c:pt idx="64">
                  <c:v>49</c:v>
                </c:pt>
                <c:pt idx="65">
                  <c:v>49.2</c:v>
                </c:pt>
                <c:pt idx="66">
                  <c:v>49.3</c:v>
                </c:pt>
                <c:pt idx="67">
                  <c:v>49.5</c:v>
                </c:pt>
                <c:pt idx="68">
                  <c:v>49.5</c:v>
                </c:pt>
                <c:pt idx="69">
                  <c:v>49.5</c:v>
                </c:pt>
                <c:pt idx="70">
                  <c:v>49.6</c:v>
                </c:pt>
                <c:pt idx="71">
                  <c:v>49.8</c:v>
                </c:pt>
                <c:pt idx="72">
                  <c:v>50</c:v>
                </c:pt>
                <c:pt idx="73">
                  <c:v>50.1</c:v>
                </c:pt>
                <c:pt idx="74">
                  <c:v>50.2</c:v>
                </c:pt>
                <c:pt idx="75">
                  <c:v>50.3</c:v>
                </c:pt>
                <c:pt idx="76">
                  <c:v>50.3</c:v>
                </c:pt>
                <c:pt idx="77">
                  <c:v>50.6</c:v>
                </c:pt>
                <c:pt idx="78">
                  <c:v>50.8</c:v>
                </c:pt>
                <c:pt idx="79">
                  <c:v>50.9</c:v>
                </c:pt>
                <c:pt idx="80">
                  <c:v>51</c:v>
                </c:pt>
                <c:pt idx="81">
                  <c:v>51.1</c:v>
                </c:pt>
                <c:pt idx="82">
                  <c:v>51.2</c:v>
                </c:pt>
                <c:pt idx="83">
                  <c:v>51.2</c:v>
                </c:pt>
                <c:pt idx="84">
                  <c:v>51.2</c:v>
                </c:pt>
                <c:pt idx="85">
                  <c:v>51.4</c:v>
                </c:pt>
                <c:pt idx="86">
                  <c:v>51.5</c:v>
                </c:pt>
                <c:pt idx="87">
                  <c:v>51.6</c:v>
                </c:pt>
                <c:pt idx="88">
                  <c:v>51.8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52.2</c:v>
                </c:pt>
                <c:pt idx="93">
                  <c:v>52.4</c:v>
                </c:pt>
                <c:pt idx="94">
                  <c:v>52.6</c:v>
                </c:pt>
                <c:pt idx="95">
                  <c:v>52.7</c:v>
                </c:pt>
                <c:pt idx="96">
                  <c:v>52.9</c:v>
                </c:pt>
                <c:pt idx="97">
                  <c:v>52.9</c:v>
                </c:pt>
                <c:pt idx="98">
                  <c:v>53</c:v>
                </c:pt>
                <c:pt idx="99">
                  <c:v>53</c:v>
                </c:pt>
                <c:pt idx="100">
                  <c:v>53.1</c:v>
                </c:pt>
                <c:pt idx="101">
                  <c:v>53.2</c:v>
                </c:pt>
                <c:pt idx="102">
                  <c:v>53.2</c:v>
                </c:pt>
                <c:pt idx="103">
                  <c:v>53.3</c:v>
                </c:pt>
                <c:pt idx="104">
                  <c:v>53.5</c:v>
                </c:pt>
                <c:pt idx="105">
                  <c:v>53.5</c:v>
                </c:pt>
                <c:pt idx="106">
                  <c:v>53.6</c:v>
                </c:pt>
                <c:pt idx="107">
                  <c:v>53.6</c:v>
                </c:pt>
                <c:pt idx="108">
                  <c:v>53.7</c:v>
                </c:pt>
                <c:pt idx="109">
                  <c:v>53.9</c:v>
                </c:pt>
                <c:pt idx="110">
                  <c:v>53.9</c:v>
                </c:pt>
                <c:pt idx="111">
                  <c:v>54.1</c:v>
                </c:pt>
                <c:pt idx="112">
                  <c:v>54.2</c:v>
                </c:pt>
                <c:pt idx="113">
                  <c:v>54.4</c:v>
                </c:pt>
                <c:pt idx="114">
                  <c:v>54.7</c:v>
                </c:pt>
                <c:pt idx="115">
                  <c:v>54.7</c:v>
                </c:pt>
                <c:pt idx="116">
                  <c:v>54.7</c:v>
                </c:pt>
                <c:pt idx="117">
                  <c:v>54.8</c:v>
                </c:pt>
                <c:pt idx="118">
                  <c:v>55</c:v>
                </c:pt>
                <c:pt idx="119">
                  <c:v>55.4</c:v>
                </c:pt>
                <c:pt idx="120">
                  <c:v>55.6</c:v>
                </c:pt>
                <c:pt idx="121">
                  <c:v>55.6</c:v>
                </c:pt>
                <c:pt idx="122">
                  <c:v>55.5</c:v>
                </c:pt>
                <c:pt idx="123">
                  <c:v>55.7</c:v>
                </c:pt>
                <c:pt idx="124">
                  <c:v>55.7</c:v>
                </c:pt>
                <c:pt idx="125">
                  <c:v>55.7</c:v>
                </c:pt>
                <c:pt idx="126">
                  <c:v>55.9</c:v>
                </c:pt>
                <c:pt idx="127">
                  <c:v>56</c:v>
                </c:pt>
                <c:pt idx="128">
                  <c:v>56.1</c:v>
                </c:pt>
                <c:pt idx="129">
                  <c:v>56</c:v>
                </c:pt>
                <c:pt idx="130">
                  <c:v>56.1</c:v>
                </c:pt>
                <c:pt idx="131">
                  <c:v>56.3</c:v>
                </c:pt>
                <c:pt idx="132">
                  <c:v>56.3</c:v>
                </c:pt>
                <c:pt idx="133">
                  <c:v>56.5</c:v>
                </c:pt>
                <c:pt idx="134">
                  <c:v>56.5</c:v>
                </c:pt>
                <c:pt idx="135">
                  <c:v>56.7</c:v>
                </c:pt>
                <c:pt idx="136">
                  <c:v>56.7</c:v>
                </c:pt>
                <c:pt idx="137">
                  <c:v>56.8</c:v>
                </c:pt>
                <c:pt idx="138">
                  <c:v>56.8</c:v>
                </c:pt>
                <c:pt idx="139">
                  <c:v>56.9</c:v>
                </c:pt>
                <c:pt idx="140">
                  <c:v>56.8</c:v>
                </c:pt>
                <c:pt idx="141">
                  <c:v>56.8</c:v>
                </c:pt>
                <c:pt idx="142">
                  <c:v>56.9</c:v>
                </c:pt>
                <c:pt idx="143">
                  <c:v>57</c:v>
                </c:pt>
                <c:pt idx="144">
                  <c:v>57.1</c:v>
                </c:pt>
                <c:pt idx="145">
                  <c:v>57.2</c:v>
                </c:pt>
                <c:pt idx="146">
                  <c:v>57.3</c:v>
                </c:pt>
                <c:pt idx="147">
                  <c:v>57.4</c:v>
                </c:pt>
                <c:pt idx="148">
                  <c:v>57.5</c:v>
                </c:pt>
                <c:pt idx="149">
                  <c:v>57.4</c:v>
                </c:pt>
                <c:pt idx="150">
                  <c:v>57.5</c:v>
                </c:pt>
                <c:pt idx="151">
                  <c:v>57.7</c:v>
                </c:pt>
                <c:pt idx="152">
                  <c:v>57.8</c:v>
                </c:pt>
                <c:pt idx="153">
                  <c:v>57.9</c:v>
                </c:pt>
                <c:pt idx="154">
                  <c:v>58.1</c:v>
                </c:pt>
                <c:pt idx="155">
                  <c:v>58.3</c:v>
                </c:pt>
                <c:pt idx="156">
                  <c:v>58.3</c:v>
                </c:pt>
                <c:pt idx="157">
                  <c:v>58.5</c:v>
                </c:pt>
                <c:pt idx="158">
                  <c:v>58.6</c:v>
                </c:pt>
                <c:pt idx="159">
                  <c:v>58.8</c:v>
                </c:pt>
                <c:pt idx="160">
                  <c:v>58.9</c:v>
                </c:pt>
                <c:pt idx="161">
                  <c:v>58.8</c:v>
                </c:pt>
                <c:pt idx="162">
                  <c:v>58.8</c:v>
                </c:pt>
                <c:pt idx="163">
                  <c:v>58.8</c:v>
                </c:pt>
                <c:pt idx="164">
                  <c:v>58.8</c:v>
                </c:pt>
                <c:pt idx="165">
                  <c:v>58.8</c:v>
                </c:pt>
                <c:pt idx="166">
                  <c:v>58.8</c:v>
                </c:pt>
                <c:pt idx="167">
                  <c:v>58.9</c:v>
                </c:pt>
                <c:pt idx="168">
                  <c:v>58.9</c:v>
                </c:pt>
                <c:pt idx="169">
                  <c:v>58.9</c:v>
                </c:pt>
                <c:pt idx="170">
                  <c:v>59</c:v>
                </c:pt>
                <c:pt idx="171">
                  <c:v>59.1</c:v>
                </c:pt>
                <c:pt idx="172">
                  <c:v>59.2</c:v>
                </c:pt>
                <c:pt idx="173">
                  <c:v>59.3</c:v>
                </c:pt>
                <c:pt idx="174">
                  <c:v>59.5</c:v>
                </c:pt>
                <c:pt idx="175">
                  <c:v>59.7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59.9</c:v>
                </c:pt>
                <c:pt idx="181">
                  <c:v>59.9</c:v>
                </c:pt>
                <c:pt idx="182">
                  <c:v>59.9</c:v>
                </c:pt>
                <c:pt idx="183">
                  <c:v>60</c:v>
                </c:pt>
                <c:pt idx="184">
                  <c:v>60.1</c:v>
                </c:pt>
                <c:pt idx="185">
                  <c:v>60.2</c:v>
                </c:pt>
                <c:pt idx="186">
                  <c:v>60.3</c:v>
                </c:pt>
                <c:pt idx="187">
                  <c:v>60.4</c:v>
                </c:pt>
                <c:pt idx="188">
                  <c:v>60.4</c:v>
                </c:pt>
                <c:pt idx="189">
                  <c:v>60.4</c:v>
                </c:pt>
                <c:pt idx="190">
                  <c:v>60.5</c:v>
                </c:pt>
                <c:pt idx="191">
                  <c:v>60.6</c:v>
                </c:pt>
                <c:pt idx="192">
                  <c:v>60.8</c:v>
                </c:pt>
                <c:pt idx="193">
                  <c:v>60.8</c:v>
                </c:pt>
                <c:pt idx="194">
                  <c:v>60.8</c:v>
                </c:pt>
                <c:pt idx="195">
                  <c:v>60.9</c:v>
                </c:pt>
                <c:pt idx="196">
                  <c:v>61</c:v>
                </c:pt>
                <c:pt idx="197">
                  <c:v>61.2</c:v>
                </c:pt>
                <c:pt idx="198">
                  <c:v>61.3</c:v>
                </c:pt>
                <c:pt idx="199">
                  <c:v>61.3</c:v>
                </c:pt>
                <c:pt idx="200">
                  <c:v>61.3</c:v>
                </c:pt>
                <c:pt idx="201">
                  <c:v>61.6</c:v>
                </c:pt>
                <c:pt idx="202">
                  <c:v>61.6</c:v>
                </c:pt>
                <c:pt idx="203">
                  <c:v>61.5</c:v>
                </c:pt>
                <c:pt idx="204">
                  <c:v>61.5</c:v>
                </c:pt>
                <c:pt idx="205">
                  <c:v>61.5</c:v>
                </c:pt>
                <c:pt idx="206">
                  <c:v>61.4</c:v>
                </c:pt>
                <c:pt idx="207">
                  <c:v>61.3</c:v>
                </c:pt>
                <c:pt idx="208">
                  <c:v>61.4</c:v>
                </c:pt>
                <c:pt idx="209">
                  <c:v>61.3</c:v>
                </c:pt>
                <c:pt idx="210">
                  <c:v>61.3</c:v>
                </c:pt>
                <c:pt idx="211">
                  <c:v>61.4</c:v>
                </c:pt>
                <c:pt idx="212">
                  <c:v>61.6</c:v>
                </c:pt>
                <c:pt idx="213">
                  <c:v>61.7</c:v>
                </c:pt>
                <c:pt idx="214">
                  <c:v>61.6</c:v>
                </c:pt>
                <c:pt idx="215">
                  <c:v>61.7</c:v>
                </c:pt>
                <c:pt idx="216">
                  <c:v>61.8</c:v>
                </c:pt>
                <c:pt idx="217">
                  <c:v>61.8</c:v>
                </c:pt>
                <c:pt idx="218">
                  <c:v>62</c:v>
                </c:pt>
                <c:pt idx="219">
                  <c:v>62.1</c:v>
                </c:pt>
                <c:pt idx="220">
                  <c:v>62.1</c:v>
                </c:pt>
                <c:pt idx="221">
                  <c:v>62.3</c:v>
                </c:pt>
                <c:pt idx="222">
                  <c:v>62.4</c:v>
                </c:pt>
                <c:pt idx="223">
                  <c:v>62.3</c:v>
                </c:pt>
                <c:pt idx="224">
                  <c:v>62.4</c:v>
                </c:pt>
                <c:pt idx="225">
                  <c:v>62.4</c:v>
                </c:pt>
                <c:pt idx="226">
                  <c:v>62.5</c:v>
                </c:pt>
                <c:pt idx="227">
                  <c:v>62.5</c:v>
                </c:pt>
                <c:pt idx="228">
                  <c:v>62.6</c:v>
                </c:pt>
                <c:pt idx="229">
                  <c:v>62.6</c:v>
                </c:pt>
                <c:pt idx="230">
                  <c:v>62.7</c:v>
                </c:pt>
                <c:pt idx="231">
                  <c:v>62.7</c:v>
                </c:pt>
                <c:pt idx="232">
                  <c:v>62.7</c:v>
                </c:pt>
                <c:pt idx="233">
                  <c:v>62.6</c:v>
                </c:pt>
                <c:pt idx="234">
                  <c:v>62.6</c:v>
                </c:pt>
                <c:pt idx="235">
                  <c:v>62.6</c:v>
                </c:pt>
                <c:pt idx="236">
                  <c:v>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4-4FF8-B889-EBF44D9F4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40512"/>
        <c:axId val="370641296"/>
      </c:lineChart>
      <c:catAx>
        <c:axId val="37064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41296"/>
        <c:crosses val="autoZero"/>
        <c:auto val="1"/>
        <c:lblAlgn val="ctr"/>
        <c:lblOffset val="100"/>
        <c:noMultiLvlLbl val="0"/>
      </c:catAx>
      <c:valAx>
        <c:axId val="3706412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TMB0100dee1!$E$1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TMB0100dee1!$E$2:$E$238</c:f>
              <c:numCache>
                <c:formatCode>General</c:formatCode>
                <c:ptCount val="237"/>
                <c:pt idx="0">
                  <c:v>44.3</c:v>
                </c:pt>
                <c:pt idx="1">
                  <c:v>44.2</c:v>
                </c:pt>
                <c:pt idx="2">
                  <c:v>44.1</c:v>
                </c:pt>
                <c:pt idx="3">
                  <c:v>44.3</c:v>
                </c:pt>
                <c:pt idx="4">
                  <c:v>44.4</c:v>
                </c:pt>
                <c:pt idx="5">
                  <c:v>44.2</c:v>
                </c:pt>
                <c:pt idx="6">
                  <c:v>44.3</c:v>
                </c:pt>
                <c:pt idx="7">
                  <c:v>44.3</c:v>
                </c:pt>
                <c:pt idx="8">
                  <c:v>44.2</c:v>
                </c:pt>
                <c:pt idx="9">
                  <c:v>44.3</c:v>
                </c:pt>
                <c:pt idx="10">
                  <c:v>44.2</c:v>
                </c:pt>
                <c:pt idx="11">
                  <c:v>44.3</c:v>
                </c:pt>
                <c:pt idx="12">
                  <c:v>44.2</c:v>
                </c:pt>
                <c:pt idx="13">
                  <c:v>44</c:v>
                </c:pt>
                <c:pt idx="14">
                  <c:v>44.1</c:v>
                </c:pt>
                <c:pt idx="15">
                  <c:v>44</c:v>
                </c:pt>
                <c:pt idx="16">
                  <c:v>44.1</c:v>
                </c:pt>
                <c:pt idx="17">
                  <c:v>44.1</c:v>
                </c:pt>
                <c:pt idx="18">
                  <c:v>44.2</c:v>
                </c:pt>
                <c:pt idx="19">
                  <c:v>44.3</c:v>
                </c:pt>
                <c:pt idx="20">
                  <c:v>44.3</c:v>
                </c:pt>
                <c:pt idx="21">
                  <c:v>44.2</c:v>
                </c:pt>
                <c:pt idx="22">
                  <c:v>44.1</c:v>
                </c:pt>
                <c:pt idx="23">
                  <c:v>44.2</c:v>
                </c:pt>
                <c:pt idx="24">
                  <c:v>44.2</c:v>
                </c:pt>
                <c:pt idx="25">
                  <c:v>44.2</c:v>
                </c:pt>
                <c:pt idx="26">
                  <c:v>44.2</c:v>
                </c:pt>
                <c:pt idx="27">
                  <c:v>44.4</c:v>
                </c:pt>
                <c:pt idx="28">
                  <c:v>44.4</c:v>
                </c:pt>
                <c:pt idx="29">
                  <c:v>44.4</c:v>
                </c:pt>
                <c:pt idx="30">
                  <c:v>44.4</c:v>
                </c:pt>
                <c:pt idx="31">
                  <c:v>44.5</c:v>
                </c:pt>
                <c:pt idx="32">
                  <c:v>44.5</c:v>
                </c:pt>
                <c:pt idx="33">
                  <c:v>44.5</c:v>
                </c:pt>
                <c:pt idx="34">
                  <c:v>44.6</c:v>
                </c:pt>
                <c:pt idx="35">
                  <c:v>44.7</c:v>
                </c:pt>
                <c:pt idx="36">
                  <c:v>44.5</c:v>
                </c:pt>
                <c:pt idx="37">
                  <c:v>44.4</c:v>
                </c:pt>
                <c:pt idx="38">
                  <c:v>44.6</c:v>
                </c:pt>
                <c:pt idx="39">
                  <c:v>44.7</c:v>
                </c:pt>
                <c:pt idx="40">
                  <c:v>44.6</c:v>
                </c:pt>
                <c:pt idx="41">
                  <c:v>44.4</c:v>
                </c:pt>
                <c:pt idx="42">
                  <c:v>44.7</c:v>
                </c:pt>
                <c:pt idx="43">
                  <c:v>44.5</c:v>
                </c:pt>
                <c:pt idx="44">
                  <c:v>44.6</c:v>
                </c:pt>
                <c:pt idx="45">
                  <c:v>44.5</c:v>
                </c:pt>
                <c:pt idx="46">
                  <c:v>44.2</c:v>
                </c:pt>
                <c:pt idx="47">
                  <c:v>44.5</c:v>
                </c:pt>
                <c:pt idx="48">
                  <c:v>44.6</c:v>
                </c:pt>
                <c:pt idx="49">
                  <c:v>44.5</c:v>
                </c:pt>
                <c:pt idx="50">
                  <c:v>44.8</c:v>
                </c:pt>
                <c:pt idx="51">
                  <c:v>44.6</c:v>
                </c:pt>
                <c:pt idx="52">
                  <c:v>44.6</c:v>
                </c:pt>
                <c:pt idx="53">
                  <c:v>44.6</c:v>
                </c:pt>
                <c:pt idx="54">
                  <c:v>44.6</c:v>
                </c:pt>
                <c:pt idx="55">
                  <c:v>44.5</c:v>
                </c:pt>
                <c:pt idx="56">
                  <c:v>44.7</c:v>
                </c:pt>
                <c:pt idx="57">
                  <c:v>44.7</c:v>
                </c:pt>
                <c:pt idx="58">
                  <c:v>44.7</c:v>
                </c:pt>
                <c:pt idx="59">
                  <c:v>44.5</c:v>
                </c:pt>
                <c:pt idx="60">
                  <c:v>44.7</c:v>
                </c:pt>
                <c:pt idx="61">
                  <c:v>44.5</c:v>
                </c:pt>
                <c:pt idx="62">
                  <c:v>44.7</c:v>
                </c:pt>
                <c:pt idx="63">
                  <c:v>44.7</c:v>
                </c:pt>
                <c:pt idx="64">
                  <c:v>44.9</c:v>
                </c:pt>
                <c:pt idx="65">
                  <c:v>44.9</c:v>
                </c:pt>
                <c:pt idx="66">
                  <c:v>44.9</c:v>
                </c:pt>
                <c:pt idx="67">
                  <c:v>45</c:v>
                </c:pt>
                <c:pt idx="68">
                  <c:v>45</c:v>
                </c:pt>
                <c:pt idx="69">
                  <c:v>44.7</c:v>
                </c:pt>
                <c:pt idx="70">
                  <c:v>44.6</c:v>
                </c:pt>
                <c:pt idx="71">
                  <c:v>44.5</c:v>
                </c:pt>
                <c:pt idx="72">
                  <c:v>44.6</c:v>
                </c:pt>
                <c:pt idx="73">
                  <c:v>44.5</c:v>
                </c:pt>
                <c:pt idx="74">
                  <c:v>44.5</c:v>
                </c:pt>
                <c:pt idx="75">
                  <c:v>44.3</c:v>
                </c:pt>
                <c:pt idx="76">
                  <c:v>44.3</c:v>
                </c:pt>
                <c:pt idx="77">
                  <c:v>44.5</c:v>
                </c:pt>
                <c:pt idx="78">
                  <c:v>44.4</c:v>
                </c:pt>
                <c:pt idx="79">
                  <c:v>44.4</c:v>
                </c:pt>
                <c:pt idx="80">
                  <c:v>44.2</c:v>
                </c:pt>
                <c:pt idx="81">
                  <c:v>44.4</c:v>
                </c:pt>
                <c:pt idx="82">
                  <c:v>44.2</c:v>
                </c:pt>
                <c:pt idx="83">
                  <c:v>44.5</c:v>
                </c:pt>
                <c:pt idx="84">
                  <c:v>44.8</c:v>
                </c:pt>
                <c:pt idx="85">
                  <c:v>45</c:v>
                </c:pt>
                <c:pt idx="86">
                  <c:v>44.8</c:v>
                </c:pt>
                <c:pt idx="87">
                  <c:v>44.8</c:v>
                </c:pt>
                <c:pt idx="88">
                  <c:v>45</c:v>
                </c:pt>
                <c:pt idx="89">
                  <c:v>44.7</c:v>
                </c:pt>
                <c:pt idx="90">
                  <c:v>44.8</c:v>
                </c:pt>
                <c:pt idx="91">
                  <c:v>44.9</c:v>
                </c:pt>
                <c:pt idx="92">
                  <c:v>44.9</c:v>
                </c:pt>
                <c:pt idx="93">
                  <c:v>45</c:v>
                </c:pt>
                <c:pt idx="94">
                  <c:v>44.9</c:v>
                </c:pt>
                <c:pt idx="95">
                  <c:v>45</c:v>
                </c:pt>
                <c:pt idx="96">
                  <c:v>44.9</c:v>
                </c:pt>
                <c:pt idx="97">
                  <c:v>44.9</c:v>
                </c:pt>
                <c:pt idx="98">
                  <c:v>44.8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45.2</c:v>
                </c:pt>
                <c:pt idx="104">
                  <c:v>45.1</c:v>
                </c:pt>
                <c:pt idx="105">
                  <c:v>45.5</c:v>
                </c:pt>
                <c:pt idx="106">
                  <c:v>45.6</c:v>
                </c:pt>
                <c:pt idx="107">
                  <c:v>45.4</c:v>
                </c:pt>
                <c:pt idx="108">
                  <c:v>45.3</c:v>
                </c:pt>
                <c:pt idx="109">
                  <c:v>45.3</c:v>
                </c:pt>
                <c:pt idx="110">
                  <c:v>45.3</c:v>
                </c:pt>
                <c:pt idx="111">
                  <c:v>45.3</c:v>
                </c:pt>
                <c:pt idx="112">
                  <c:v>45.4</c:v>
                </c:pt>
                <c:pt idx="113">
                  <c:v>46</c:v>
                </c:pt>
                <c:pt idx="114">
                  <c:v>46.6</c:v>
                </c:pt>
                <c:pt idx="115">
                  <c:v>46.5</c:v>
                </c:pt>
                <c:pt idx="116">
                  <c:v>46.6</c:v>
                </c:pt>
                <c:pt idx="117">
                  <c:v>46.9</c:v>
                </c:pt>
                <c:pt idx="118">
                  <c:v>47.4</c:v>
                </c:pt>
                <c:pt idx="119">
                  <c:v>47.5</c:v>
                </c:pt>
                <c:pt idx="120">
                  <c:v>47.5</c:v>
                </c:pt>
                <c:pt idx="121">
                  <c:v>47.3</c:v>
                </c:pt>
                <c:pt idx="122">
                  <c:v>47.1</c:v>
                </c:pt>
                <c:pt idx="123">
                  <c:v>47.2</c:v>
                </c:pt>
                <c:pt idx="124">
                  <c:v>47.1</c:v>
                </c:pt>
                <c:pt idx="125">
                  <c:v>47</c:v>
                </c:pt>
                <c:pt idx="126">
                  <c:v>47</c:v>
                </c:pt>
                <c:pt idx="127">
                  <c:v>47.1</c:v>
                </c:pt>
                <c:pt idx="128">
                  <c:v>47</c:v>
                </c:pt>
                <c:pt idx="129">
                  <c:v>46.9</c:v>
                </c:pt>
                <c:pt idx="130">
                  <c:v>46.9</c:v>
                </c:pt>
                <c:pt idx="131">
                  <c:v>46.8</c:v>
                </c:pt>
                <c:pt idx="132">
                  <c:v>46.8</c:v>
                </c:pt>
                <c:pt idx="133">
                  <c:v>47.1</c:v>
                </c:pt>
                <c:pt idx="134">
                  <c:v>47.1</c:v>
                </c:pt>
                <c:pt idx="135">
                  <c:v>47.2</c:v>
                </c:pt>
                <c:pt idx="136">
                  <c:v>47.1</c:v>
                </c:pt>
                <c:pt idx="137">
                  <c:v>47.2</c:v>
                </c:pt>
                <c:pt idx="138">
                  <c:v>47</c:v>
                </c:pt>
                <c:pt idx="139">
                  <c:v>47.1</c:v>
                </c:pt>
                <c:pt idx="140">
                  <c:v>47.2</c:v>
                </c:pt>
                <c:pt idx="141">
                  <c:v>47.2</c:v>
                </c:pt>
                <c:pt idx="142">
                  <c:v>47.4</c:v>
                </c:pt>
                <c:pt idx="143">
                  <c:v>47.3</c:v>
                </c:pt>
                <c:pt idx="144">
                  <c:v>47.3</c:v>
                </c:pt>
                <c:pt idx="145">
                  <c:v>47.2</c:v>
                </c:pt>
                <c:pt idx="146">
                  <c:v>47.3</c:v>
                </c:pt>
                <c:pt idx="147">
                  <c:v>47.3</c:v>
                </c:pt>
                <c:pt idx="148">
                  <c:v>47.4</c:v>
                </c:pt>
                <c:pt idx="149">
                  <c:v>47.7</c:v>
                </c:pt>
                <c:pt idx="150">
                  <c:v>47.9</c:v>
                </c:pt>
                <c:pt idx="151">
                  <c:v>48.2</c:v>
                </c:pt>
                <c:pt idx="152">
                  <c:v>48.1</c:v>
                </c:pt>
                <c:pt idx="153">
                  <c:v>48.3</c:v>
                </c:pt>
                <c:pt idx="154">
                  <c:v>48.8</c:v>
                </c:pt>
                <c:pt idx="155">
                  <c:v>48.9</c:v>
                </c:pt>
                <c:pt idx="156">
                  <c:v>48.9</c:v>
                </c:pt>
                <c:pt idx="157">
                  <c:v>48.8</c:v>
                </c:pt>
                <c:pt idx="158">
                  <c:v>48.6</c:v>
                </c:pt>
                <c:pt idx="159">
                  <c:v>48.8</c:v>
                </c:pt>
                <c:pt idx="160">
                  <c:v>49</c:v>
                </c:pt>
                <c:pt idx="161">
                  <c:v>48.8</c:v>
                </c:pt>
                <c:pt idx="162">
                  <c:v>49</c:v>
                </c:pt>
                <c:pt idx="163">
                  <c:v>49</c:v>
                </c:pt>
                <c:pt idx="164">
                  <c:v>48.8</c:v>
                </c:pt>
                <c:pt idx="165">
                  <c:v>48.9</c:v>
                </c:pt>
                <c:pt idx="166">
                  <c:v>49</c:v>
                </c:pt>
                <c:pt idx="167">
                  <c:v>49</c:v>
                </c:pt>
                <c:pt idx="168">
                  <c:v>48.9</c:v>
                </c:pt>
                <c:pt idx="169">
                  <c:v>48.7</c:v>
                </c:pt>
                <c:pt idx="170">
                  <c:v>48.8</c:v>
                </c:pt>
                <c:pt idx="171">
                  <c:v>48.9</c:v>
                </c:pt>
                <c:pt idx="172">
                  <c:v>49</c:v>
                </c:pt>
                <c:pt idx="173">
                  <c:v>49.7</c:v>
                </c:pt>
                <c:pt idx="174">
                  <c:v>50</c:v>
                </c:pt>
                <c:pt idx="175">
                  <c:v>50.3</c:v>
                </c:pt>
                <c:pt idx="176">
                  <c:v>50.6</c:v>
                </c:pt>
                <c:pt idx="177">
                  <c:v>50.7</c:v>
                </c:pt>
                <c:pt idx="178">
                  <c:v>50.5</c:v>
                </c:pt>
                <c:pt idx="179">
                  <c:v>50.3</c:v>
                </c:pt>
                <c:pt idx="180">
                  <c:v>50.1</c:v>
                </c:pt>
                <c:pt idx="181">
                  <c:v>49.8</c:v>
                </c:pt>
                <c:pt idx="182">
                  <c:v>49.5</c:v>
                </c:pt>
                <c:pt idx="183">
                  <c:v>49.5</c:v>
                </c:pt>
                <c:pt idx="184">
                  <c:v>49.9</c:v>
                </c:pt>
                <c:pt idx="185">
                  <c:v>50.1</c:v>
                </c:pt>
                <c:pt idx="186">
                  <c:v>50.2</c:v>
                </c:pt>
                <c:pt idx="187">
                  <c:v>50.2</c:v>
                </c:pt>
                <c:pt idx="188">
                  <c:v>50.2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50.2</c:v>
                </c:pt>
                <c:pt idx="194">
                  <c:v>50.3</c:v>
                </c:pt>
                <c:pt idx="195">
                  <c:v>50.3</c:v>
                </c:pt>
                <c:pt idx="196">
                  <c:v>50.6</c:v>
                </c:pt>
                <c:pt idx="197">
                  <c:v>50.6</c:v>
                </c:pt>
                <c:pt idx="198">
                  <c:v>50.7</c:v>
                </c:pt>
                <c:pt idx="199">
                  <c:v>50.8</c:v>
                </c:pt>
                <c:pt idx="200">
                  <c:v>50.8</c:v>
                </c:pt>
                <c:pt idx="201">
                  <c:v>50.7</c:v>
                </c:pt>
                <c:pt idx="202">
                  <c:v>50.8</c:v>
                </c:pt>
                <c:pt idx="203">
                  <c:v>50.8</c:v>
                </c:pt>
                <c:pt idx="204">
                  <c:v>50.7</c:v>
                </c:pt>
                <c:pt idx="205">
                  <c:v>51</c:v>
                </c:pt>
                <c:pt idx="206">
                  <c:v>50.8</c:v>
                </c:pt>
                <c:pt idx="207">
                  <c:v>50.7</c:v>
                </c:pt>
                <c:pt idx="208">
                  <c:v>50.6</c:v>
                </c:pt>
                <c:pt idx="209">
                  <c:v>50.6</c:v>
                </c:pt>
                <c:pt idx="210">
                  <c:v>50.4</c:v>
                </c:pt>
                <c:pt idx="211">
                  <c:v>50.3</c:v>
                </c:pt>
                <c:pt idx="212">
                  <c:v>50.2</c:v>
                </c:pt>
                <c:pt idx="213">
                  <c:v>50.3</c:v>
                </c:pt>
                <c:pt idx="214">
                  <c:v>50.2</c:v>
                </c:pt>
                <c:pt idx="215">
                  <c:v>50.4</c:v>
                </c:pt>
                <c:pt idx="216">
                  <c:v>50.9</c:v>
                </c:pt>
                <c:pt idx="217">
                  <c:v>51.5</c:v>
                </c:pt>
                <c:pt idx="218">
                  <c:v>52.1</c:v>
                </c:pt>
                <c:pt idx="219">
                  <c:v>52.6</c:v>
                </c:pt>
                <c:pt idx="220">
                  <c:v>52.7</c:v>
                </c:pt>
                <c:pt idx="221">
                  <c:v>53.2</c:v>
                </c:pt>
                <c:pt idx="222">
                  <c:v>53.4</c:v>
                </c:pt>
                <c:pt idx="223">
                  <c:v>53.3</c:v>
                </c:pt>
                <c:pt idx="224">
                  <c:v>53.2</c:v>
                </c:pt>
                <c:pt idx="225">
                  <c:v>52.8</c:v>
                </c:pt>
                <c:pt idx="226">
                  <c:v>53</c:v>
                </c:pt>
                <c:pt idx="227">
                  <c:v>53.3</c:v>
                </c:pt>
                <c:pt idx="228">
                  <c:v>53.5</c:v>
                </c:pt>
                <c:pt idx="229">
                  <c:v>53.8</c:v>
                </c:pt>
                <c:pt idx="230">
                  <c:v>53.7</c:v>
                </c:pt>
                <c:pt idx="231">
                  <c:v>53.6</c:v>
                </c:pt>
                <c:pt idx="232">
                  <c:v>53.6</c:v>
                </c:pt>
                <c:pt idx="233">
                  <c:v>53.5</c:v>
                </c:pt>
                <c:pt idx="234">
                  <c:v>53.5</c:v>
                </c:pt>
                <c:pt idx="235">
                  <c:v>53.6</c:v>
                </c:pt>
                <c:pt idx="236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7E8-BF39-FFA200D2EAEF}"/>
            </c:ext>
          </c:extLst>
        </c:ser>
        <c:ser>
          <c:idx val="3"/>
          <c:order val="1"/>
          <c:tx>
            <c:strRef>
              <c:f>TMB0100dee1!$G$1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TMB0100dee1!$G$2:$G$238</c:f>
              <c:numCache>
                <c:formatCode>General</c:formatCode>
                <c:ptCount val="237"/>
                <c:pt idx="0">
                  <c:v>44.8</c:v>
                </c:pt>
                <c:pt idx="1">
                  <c:v>44.8</c:v>
                </c:pt>
                <c:pt idx="2">
                  <c:v>44.8</c:v>
                </c:pt>
                <c:pt idx="3">
                  <c:v>44.8</c:v>
                </c:pt>
                <c:pt idx="4">
                  <c:v>44.8</c:v>
                </c:pt>
                <c:pt idx="5">
                  <c:v>44.8</c:v>
                </c:pt>
                <c:pt idx="6">
                  <c:v>44.7</c:v>
                </c:pt>
                <c:pt idx="7">
                  <c:v>44.8</c:v>
                </c:pt>
                <c:pt idx="8">
                  <c:v>44.8</c:v>
                </c:pt>
                <c:pt idx="9">
                  <c:v>44.8</c:v>
                </c:pt>
                <c:pt idx="10">
                  <c:v>44.8</c:v>
                </c:pt>
                <c:pt idx="11">
                  <c:v>44.8</c:v>
                </c:pt>
                <c:pt idx="12">
                  <c:v>44.9</c:v>
                </c:pt>
                <c:pt idx="13">
                  <c:v>44.7</c:v>
                </c:pt>
                <c:pt idx="14">
                  <c:v>44.7</c:v>
                </c:pt>
                <c:pt idx="15">
                  <c:v>44.8</c:v>
                </c:pt>
                <c:pt idx="16">
                  <c:v>44.7</c:v>
                </c:pt>
                <c:pt idx="17">
                  <c:v>44.7</c:v>
                </c:pt>
                <c:pt idx="18">
                  <c:v>44.6</c:v>
                </c:pt>
                <c:pt idx="19">
                  <c:v>44.7</c:v>
                </c:pt>
                <c:pt idx="20">
                  <c:v>44.7</c:v>
                </c:pt>
                <c:pt idx="21">
                  <c:v>44.7</c:v>
                </c:pt>
                <c:pt idx="22">
                  <c:v>44.7</c:v>
                </c:pt>
                <c:pt idx="23">
                  <c:v>44.7</c:v>
                </c:pt>
                <c:pt idx="24">
                  <c:v>44.7</c:v>
                </c:pt>
                <c:pt idx="25">
                  <c:v>44.6</c:v>
                </c:pt>
                <c:pt idx="26">
                  <c:v>44.9</c:v>
                </c:pt>
                <c:pt idx="27">
                  <c:v>44.8</c:v>
                </c:pt>
                <c:pt idx="28">
                  <c:v>44.7</c:v>
                </c:pt>
                <c:pt idx="29">
                  <c:v>44.8</c:v>
                </c:pt>
                <c:pt idx="30">
                  <c:v>44.7</c:v>
                </c:pt>
                <c:pt idx="31">
                  <c:v>44.8</c:v>
                </c:pt>
                <c:pt idx="32">
                  <c:v>44.8</c:v>
                </c:pt>
                <c:pt idx="33">
                  <c:v>44.7</c:v>
                </c:pt>
                <c:pt idx="34">
                  <c:v>44.7</c:v>
                </c:pt>
                <c:pt idx="35">
                  <c:v>44.8</c:v>
                </c:pt>
                <c:pt idx="36">
                  <c:v>44.8</c:v>
                </c:pt>
                <c:pt idx="37">
                  <c:v>44.9</c:v>
                </c:pt>
                <c:pt idx="38">
                  <c:v>44.7</c:v>
                </c:pt>
                <c:pt idx="39">
                  <c:v>44.8</c:v>
                </c:pt>
                <c:pt idx="40">
                  <c:v>44.9</c:v>
                </c:pt>
                <c:pt idx="41">
                  <c:v>44.9</c:v>
                </c:pt>
                <c:pt idx="42">
                  <c:v>44.9</c:v>
                </c:pt>
                <c:pt idx="43">
                  <c:v>44.9</c:v>
                </c:pt>
                <c:pt idx="44">
                  <c:v>44.9</c:v>
                </c:pt>
                <c:pt idx="45">
                  <c:v>45.1</c:v>
                </c:pt>
                <c:pt idx="46">
                  <c:v>45</c:v>
                </c:pt>
                <c:pt idx="47">
                  <c:v>44.9</c:v>
                </c:pt>
                <c:pt idx="48">
                  <c:v>44.9</c:v>
                </c:pt>
                <c:pt idx="49">
                  <c:v>45</c:v>
                </c:pt>
                <c:pt idx="50">
                  <c:v>44.9</c:v>
                </c:pt>
                <c:pt idx="51">
                  <c:v>44.9</c:v>
                </c:pt>
                <c:pt idx="52">
                  <c:v>45</c:v>
                </c:pt>
                <c:pt idx="53">
                  <c:v>45</c:v>
                </c:pt>
                <c:pt idx="54">
                  <c:v>45.1</c:v>
                </c:pt>
                <c:pt idx="55">
                  <c:v>45.1</c:v>
                </c:pt>
                <c:pt idx="56">
                  <c:v>45.1</c:v>
                </c:pt>
                <c:pt idx="57">
                  <c:v>45.1</c:v>
                </c:pt>
                <c:pt idx="58">
                  <c:v>45.1</c:v>
                </c:pt>
                <c:pt idx="59">
                  <c:v>45.2</c:v>
                </c:pt>
                <c:pt idx="60">
                  <c:v>45.2</c:v>
                </c:pt>
                <c:pt idx="61">
                  <c:v>45.1</c:v>
                </c:pt>
                <c:pt idx="62">
                  <c:v>45.2</c:v>
                </c:pt>
                <c:pt idx="63">
                  <c:v>45.2</c:v>
                </c:pt>
                <c:pt idx="64">
                  <c:v>45.2</c:v>
                </c:pt>
                <c:pt idx="65">
                  <c:v>45.3</c:v>
                </c:pt>
                <c:pt idx="66">
                  <c:v>45.3</c:v>
                </c:pt>
                <c:pt idx="67">
                  <c:v>45.2</c:v>
                </c:pt>
                <c:pt idx="68">
                  <c:v>45.3</c:v>
                </c:pt>
                <c:pt idx="69">
                  <c:v>45.4</c:v>
                </c:pt>
                <c:pt idx="70">
                  <c:v>45.3</c:v>
                </c:pt>
                <c:pt idx="71">
                  <c:v>45.3</c:v>
                </c:pt>
                <c:pt idx="72">
                  <c:v>45.3</c:v>
                </c:pt>
                <c:pt idx="73">
                  <c:v>45.3</c:v>
                </c:pt>
                <c:pt idx="74">
                  <c:v>45.3</c:v>
                </c:pt>
                <c:pt idx="75">
                  <c:v>45.4</c:v>
                </c:pt>
                <c:pt idx="76">
                  <c:v>45.2</c:v>
                </c:pt>
                <c:pt idx="77">
                  <c:v>45.2</c:v>
                </c:pt>
                <c:pt idx="78">
                  <c:v>45.3</c:v>
                </c:pt>
                <c:pt idx="79">
                  <c:v>45.4</c:v>
                </c:pt>
                <c:pt idx="80">
                  <c:v>45.4</c:v>
                </c:pt>
                <c:pt idx="81">
                  <c:v>45.3</c:v>
                </c:pt>
                <c:pt idx="82">
                  <c:v>45.4</c:v>
                </c:pt>
                <c:pt idx="83">
                  <c:v>45.3</c:v>
                </c:pt>
                <c:pt idx="84">
                  <c:v>45.2</c:v>
                </c:pt>
                <c:pt idx="85">
                  <c:v>45.3</c:v>
                </c:pt>
                <c:pt idx="86">
                  <c:v>45.3</c:v>
                </c:pt>
                <c:pt idx="87">
                  <c:v>45.4</c:v>
                </c:pt>
                <c:pt idx="88">
                  <c:v>45.5</c:v>
                </c:pt>
                <c:pt idx="89">
                  <c:v>45.7</c:v>
                </c:pt>
                <c:pt idx="90">
                  <c:v>45.6</c:v>
                </c:pt>
                <c:pt idx="91">
                  <c:v>45.7</c:v>
                </c:pt>
                <c:pt idx="92">
                  <c:v>45.7</c:v>
                </c:pt>
                <c:pt idx="93">
                  <c:v>45.6</c:v>
                </c:pt>
                <c:pt idx="94">
                  <c:v>45.7</c:v>
                </c:pt>
                <c:pt idx="95">
                  <c:v>45.7</c:v>
                </c:pt>
                <c:pt idx="96">
                  <c:v>45.9</c:v>
                </c:pt>
                <c:pt idx="97">
                  <c:v>45.8</c:v>
                </c:pt>
                <c:pt idx="98">
                  <c:v>45.9</c:v>
                </c:pt>
                <c:pt idx="99">
                  <c:v>45.8</c:v>
                </c:pt>
                <c:pt idx="100">
                  <c:v>45.8</c:v>
                </c:pt>
                <c:pt idx="101">
                  <c:v>45.9</c:v>
                </c:pt>
                <c:pt idx="102">
                  <c:v>46</c:v>
                </c:pt>
                <c:pt idx="103">
                  <c:v>45.9</c:v>
                </c:pt>
                <c:pt idx="104">
                  <c:v>46.1</c:v>
                </c:pt>
                <c:pt idx="105">
                  <c:v>46.1</c:v>
                </c:pt>
                <c:pt idx="106">
                  <c:v>46.2</c:v>
                </c:pt>
                <c:pt idx="107">
                  <c:v>46.3</c:v>
                </c:pt>
                <c:pt idx="108">
                  <c:v>46.3</c:v>
                </c:pt>
                <c:pt idx="109">
                  <c:v>46.3</c:v>
                </c:pt>
                <c:pt idx="110">
                  <c:v>46.3</c:v>
                </c:pt>
                <c:pt idx="111">
                  <c:v>46.3</c:v>
                </c:pt>
                <c:pt idx="112">
                  <c:v>46.4</c:v>
                </c:pt>
                <c:pt idx="113">
                  <c:v>46.4</c:v>
                </c:pt>
                <c:pt idx="114">
                  <c:v>46.5</c:v>
                </c:pt>
                <c:pt idx="115">
                  <c:v>46.5</c:v>
                </c:pt>
                <c:pt idx="116">
                  <c:v>46.6</c:v>
                </c:pt>
                <c:pt idx="117">
                  <c:v>46.7</c:v>
                </c:pt>
                <c:pt idx="118">
                  <c:v>46.8</c:v>
                </c:pt>
                <c:pt idx="119">
                  <c:v>46.9</c:v>
                </c:pt>
                <c:pt idx="120">
                  <c:v>47</c:v>
                </c:pt>
                <c:pt idx="121">
                  <c:v>47.1</c:v>
                </c:pt>
                <c:pt idx="122">
                  <c:v>47.2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47.1</c:v>
                </c:pt>
                <c:pt idx="127">
                  <c:v>47.2</c:v>
                </c:pt>
                <c:pt idx="128">
                  <c:v>47.3</c:v>
                </c:pt>
                <c:pt idx="129">
                  <c:v>47.3</c:v>
                </c:pt>
                <c:pt idx="130">
                  <c:v>47.2</c:v>
                </c:pt>
                <c:pt idx="131">
                  <c:v>47.4</c:v>
                </c:pt>
                <c:pt idx="132">
                  <c:v>47.5</c:v>
                </c:pt>
                <c:pt idx="133">
                  <c:v>47.4</c:v>
                </c:pt>
                <c:pt idx="134">
                  <c:v>47.4</c:v>
                </c:pt>
                <c:pt idx="135">
                  <c:v>47.4</c:v>
                </c:pt>
                <c:pt idx="136">
                  <c:v>47.4</c:v>
                </c:pt>
                <c:pt idx="137">
                  <c:v>47.5</c:v>
                </c:pt>
                <c:pt idx="138">
                  <c:v>47.7</c:v>
                </c:pt>
                <c:pt idx="139">
                  <c:v>47.6</c:v>
                </c:pt>
                <c:pt idx="140">
                  <c:v>47.7</c:v>
                </c:pt>
                <c:pt idx="141">
                  <c:v>47.8</c:v>
                </c:pt>
                <c:pt idx="142">
                  <c:v>47.8</c:v>
                </c:pt>
                <c:pt idx="143">
                  <c:v>47.9</c:v>
                </c:pt>
                <c:pt idx="144">
                  <c:v>47.8</c:v>
                </c:pt>
                <c:pt idx="145">
                  <c:v>48.1</c:v>
                </c:pt>
                <c:pt idx="146">
                  <c:v>48</c:v>
                </c:pt>
                <c:pt idx="147">
                  <c:v>48</c:v>
                </c:pt>
                <c:pt idx="148">
                  <c:v>48.1</c:v>
                </c:pt>
                <c:pt idx="149">
                  <c:v>48</c:v>
                </c:pt>
                <c:pt idx="150">
                  <c:v>48.1</c:v>
                </c:pt>
                <c:pt idx="151">
                  <c:v>48.2</c:v>
                </c:pt>
                <c:pt idx="152">
                  <c:v>48.3</c:v>
                </c:pt>
                <c:pt idx="153">
                  <c:v>48.3</c:v>
                </c:pt>
                <c:pt idx="154">
                  <c:v>48.3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48.5</c:v>
                </c:pt>
                <c:pt idx="162">
                  <c:v>48.5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48.9</c:v>
                </c:pt>
                <c:pt idx="167">
                  <c:v>48.9</c:v>
                </c:pt>
                <c:pt idx="168">
                  <c:v>48.9</c:v>
                </c:pt>
                <c:pt idx="169">
                  <c:v>49</c:v>
                </c:pt>
                <c:pt idx="170">
                  <c:v>49</c:v>
                </c:pt>
                <c:pt idx="171">
                  <c:v>49.1</c:v>
                </c:pt>
                <c:pt idx="172">
                  <c:v>49</c:v>
                </c:pt>
                <c:pt idx="173">
                  <c:v>48.9</c:v>
                </c:pt>
                <c:pt idx="174">
                  <c:v>49</c:v>
                </c:pt>
                <c:pt idx="175">
                  <c:v>49.2</c:v>
                </c:pt>
                <c:pt idx="176">
                  <c:v>49.1</c:v>
                </c:pt>
                <c:pt idx="177">
                  <c:v>49.2</c:v>
                </c:pt>
                <c:pt idx="178">
                  <c:v>49.3</c:v>
                </c:pt>
                <c:pt idx="179">
                  <c:v>49.6</c:v>
                </c:pt>
                <c:pt idx="180">
                  <c:v>49.6</c:v>
                </c:pt>
                <c:pt idx="181">
                  <c:v>49.7</c:v>
                </c:pt>
                <c:pt idx="182">
                  <c:v>49.6</c:v>
                </c:pt>
                <c:pt idx="183">
                  <c:v>49.6</c:v>
                </c:pt>
                <c:pt idx="184">
                  <c:v>49.4</c:v>
                </c:pt>
                <c:pt idx="185">
                  <c:v>49.5</c:v>
                </c:pt>
                <c:pt idx="186">
                  <c:v>49.5</c:v>
                </c:pt>
                <c:pt idx="187">
                  <c:v>49.6</c:v>
                </c:pt>
                <c:pt idx="188">
                  <c:v>49.6</c:v>
                </c:pt>
                <c:pt idx="189">
                  <c:v>49.7</c:v>
                </c:pt>
                <c:pt idx="190">
                  <c:v>49.8</c:v>
                </c:pt>
                <c:pt idx="191">
                  <c:v>49.9</c:v>
                </c:pt>
                <c:pt idx="192">
                  <c:v>49.8</c:v>
                </c:pt>
                <c:pt idx="193">
                  <c:v>49.8</c:v>
                </c:pt>
                <c:pt idx="194">
                  <c:v>49.9</c:v>
                </c:pt>
                <c:pt idx="195">
                  <c:v>49.9</c:v>
                </c:pt>
                <c:pt idx="196">
                  <c:v>49.9</c:v>
                </c:pt>
                <c:pt idx="197">
                  <c:v>50.2</c:v>
                </c:pt>
                <c:pt idx="198">
                  <c:v>50.2</c:v>
                </c:pt>
                <c:pt idx="199">
                  <c:v>50.1</c:v>
                </c:pt>
                <c:pt idx="200">
                  <c:v>50.1</c:v>
                </c:pt>
                <c:pt idx="201">
                  <c:v>50.2</c:v>
                </c:pt>
                <c:pt idx="202">
                  <c:v>50.2</c:v>
                </c:pt>
                <c:pt idx="203">
                  <c:v>50.1</c:v>
                </c:pt>
                <c:pt idx="204">
                  <c:v>50.2</c:v>
                </c:pt>
                <c:pt idx="205">
                  <c:v>50</c:v>
                </c:pt>
                <c:pt idx="206">
                  <c:v>50.2</c:v>
                </c:pt>
                <c:pt idx="207">
                  <c:v>50.4</c:v>
                </c:pt>
                <c:pt idx="208">
                  <c:v>50.2</c:v>
                </c:pt>
                <c:pt idx="209">
                  <c:v>50.3</c:v>
                </c:pt>
                <c:pt idx="210">
                  <c:v>50.4</c:v>
                </c:pt>
                <c:pt idx="211">
                  <c:v>50.3</c:v>
                </c:pt>
                <c:pt idx="212">
                  <c:v>50.4</c:v>
                </c:pt>
                <c:pt idx="213">
                  <c:v>50.4</c:v>
                </c:pt>
                <c:pt idx="214">
                  <c:v>50.3</c:v>
                </c:pt>
                <c:pt idx="215">
                  <c:v>50.4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50.3</c:v>
                </c:pt>
                <c:pt idx="220">
                  <c:v>50.4</c:v>
                </c:pt>
                <c:pt idx="221">
                  <c:v>50.5</c:v>
                </c:pt>
                <c:pt idx="222">
                  <c:v>50.7</c:v>
                </c:pt>
                <c:pt idx="223">
                  <c:v>50.8</c:v>
                </c:pt>
                <c:pt idx="224">
                  <c:v>50.9</c:v>
                </c:pt>
                <c:pt idx="225">
                  <c:v>50.8</c:v>
                </c:pt>
                <c:pt idx="226">
                  <c:v>50.9</c:v>
                </c:pt>
                <c:pt idx="227">
                  <c:v>50.9</c:v>
                </c:pt>
                <c:pt idx="228">
                  <c:v>50.9</c:v>
                </c:pt>
                <c:pt idx="229">
                  <c:v>51</c:v>
                </c:pt>
                <c:pt idx="230">
                  <c:v>51.1</c:v>
                </c:pt>
                <c:pt idx="231">
                  <c:v>51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7E8-BF39-FFA200D2EAEF}"/>
            </c:ext>
          </c:extLst>
        </c:ser>
        <c:ser>
          <c:idx val="4"/>
          <c:order val="2"/>
          <c:tx>
            <c:strRef>
              <c:f>TMB0100dee1!$H$1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TMB0100dee1!$H$2:$H$238</c:f>
              <c:numCache>
                <c:formatCode>General</c:formatCode>
                <c:ptCount val="237"/>
                <c:pt idx="0">
                  <c:v>34.5</c:v>
                </c:pt>
                <c:pt idx="1">
                  <c:v>34.700000000000003</c:v>
                </c:pt>
                <c:pt idx="2">
                  <c:v>34.700000000000003</c:v>
                </c:pt>
                <c:pt idx="3">
                  <c:v>34.9</c:v>
                </c:pt>
                <c:pt idx="4">
                  <c:v>35.200000000000003</c:v>
                </c:pt>
                <c:pt idx="5">
                  <c:v>35.200000000000003</c:v>
                </c:pt>
                <c:pt idx="6">
                  <c:v>35.4</c:v>
                </c:pt>
                <c:pt idx="7">
                  <c:v>35</c:v>
                </c:pt>
                <c:pt idx="8">
                  <c:v>34.799999999999997</c:v>
                </c:pt>
                <c:pt idx="9">
                  <c:v>35.1</c:v>
                </c:pt>
                <c:pt idx="10">
                  <c:v>34.9</c:v>
                </c:pt>
                <c:pt idx="11">
                  <c:v>34.9</c:v>
                </c:pt>
                <c:pt idx="12">
                  <c:v>34.799999999999997</c:v>
                </c:pt>
                <c:pt idx="13">
                  <c:v>34.9</c:v>
                </c:pt>
                <c:pt idx="14">
                  <c:v>35.4</c:v>
                </c:pt>
                <c:pt idx="15">
                  <c:v>34.799999999999997</c:v>
                </c:pt>
                <c:pt idx="16">
                  <c:v>35.200000000000003</c:v>
                </c:pt>
                <c:pt idx="17">
                  <c:v>35.4</c:v>
                </c:pt>
                <c:pt idx="18">
                  <c:v>35.5</c:v>
                </c:pt>
                <c:pt idx="19">
                  <c:v>35</c:v>
                </c:pt>
                <c:pt idx="20">
                  <c:v>35.299999999999997</c:v>
                </c:pt>
                <c:pt idx="21">
                  <c:v>35.5</c:v>
                </c:pt>
                <c:pt idx="22">
                  <c:v>35.9</c:v>
                </c:pt>
                <c:pt idx="23">
                  <c:v>35.9</c:v>
                </c:pt>
                <c:pt idx="24">
                  <c:v>35.5</c:v>
                </c:pt>
                <c:pt idx="25">
                  <c:v>36</c:v>
                </c:pt>
                <c:pt idx="26">
                  <c:v>35.299999999999997</c:v>
                </c:pt>
                <c:pt idx="27">
                  <c:v>35.9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36.200000000000003</c:v>
                </c:pt>
                <c:pt idx="31">
                  <c:v>35.9</c:v>
                </c:pt>
                <c:pt idx="32">
                  <c:v>36.299999999999997</c:v>
                </c:pt>
                <c:pt idx="33">
                  <c:v>36.5</c:v>
                </c:pt>
                <c:pt idx="34">
                  <c:v>36.9</c:v>
                </c:pt>
                <c:pt idx="35">
                  <c:v>36.9</c:v>
                </c:pt>
                <c:pt idx="36">
                  <c:v>36.5</c:v>
                </c:pt>
                <c:pt idx="37">
                  <c:v>36.5</c:v>
                </c:pt>
                <c:pt idx="38">
                  <c:v>36.799999999999997</c:v>
                </c:pt>
                <c:pt idx="39">
                  <c:v>36.700000000000003</c:v>
                </c:pt>
                <c:pt idx="40">
                  <c:v>36.9</c:v>
                </c:pt>
                <c:pt idx="41">
                  <c:v>36.799999999999997</c:v>
                </c:pt>
                <c:pt idx="42">
                  <c:v>37.4</c:v>
                </c:pt>
                <c:pt idx="43">
                  <c:v>36.9</c:v>
                </c:pt>
                <c:pt idx="44">
                  <c:v>37.200000000000003</c:v>
                </c:pt>
                <c:pt idx="45">
                  <c:v>36.9</c:v>
                </c:pt>
                <c:pt idx="46">
                  <c:v>37.1</c:v>
                </c:pt>
                <c:pt idx="47">
                  <c:v>37.6</c:v>
                </c:pt>
                <c:pt idx="48">
                  <c:v>37.299999999999997</c:v>
                </c:pt>
                <c:pt idx="49">
                  <c:v>37.700000000000003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38.1</c:v>
                </c:pt>
                <c:pt idx="53">
                  <c:v>38</c:v>
                </c:pt>
                <c:pt idx="54">
                  <c:v>38.299999999999997</c:v>
                </c:pt>
                <c:pt idx="55">
                  <c:v>38.200000000000003</c:v>
                </c:pt>
                <c:pt idx="56">
                  <c:v>38.5</c:v>
                </c:pt>
                <c:pt idx="57">
                  <c:v>38.5</c:v>
                </c:pt>
                <c:pt idx="58">
                  <c:v>38.799999999999997</c:v>
                </c:pt>
                <c:pt idx="59">
                  <c:v>38.5</c:v>
                </c:pt>
                <c:pt idx="60">
                  <c:v>38.5</c:v>
                </c:pt>
                <c:pt idx="61">
                  <c:v>38.700000000000003</c:v>
                </c:pt>
                <c:pt idx="62">
                  <c:v>38.6</c:v>
                </c:pt>
                <c:pt idx="63">
                  <c:v>38.1</c:v>
                </c:pt>
                <c:pt idx="64">
                  <c:v>38.700000000000003</c:v>
                </c:pt>
                <c:pt idx="65">
                  <c:v>39</c:v>
                </c:pt>
                <c:pt idx="66">
                  <c:v>38.9</c:v>
                </c:pt>
                <c:pt idx="67">
                  <c:v>39.700000000000003</c:v>
                </c:pt>
                <c:pt idx="68">
                  <c:v>39.799999999999997</c:v>
                </c:pt>
                <c:pt idx="69">
                  <c:v>39</c:v>
                </c:pt>
                <c:pt idx="70">
                  <c:v>39.5</c:v>
                </c:pt>
                <c:pt idx="71">
                  <c:v>39.700000000000003</c:v>
                </c:pt>
                <c:pt idx="72">
                  <c:v>39.9</c:v>
                </c:pt>
                <c:pt idx="73">
                  <c:v>40</c:v>
                </c:pt>
                <c:pt idx="74">
                  <c:v>40.299999999999997</c:v>
                </c:pt>
                <c:pt idx="75">
                  <c:v>39.6</c:v>
                </c:pt>
                <c:pt idx="76">
                  <c:v>40.200000000000003</c:v>
                </c:pt>
                <c:pt idx="77">
                  <c:v>40.5</c:v>
                </c:pt>
                <c:pt idx="78">
                  <c:v>40.200000000000003</c:v>
                </c:pt>
                <c:pt idx="79">
                  <c:v>40.4</c:v>
                </c:pt>
                <c:pt idx="80">
                  <c:v>40.5</c:v>
                </c:pt>
                <c:pt idx="81">
                  <c:v>40.6</c:v>
                </c:pt>
                <c:pt idx="82">
                  <c:v>40.4</c:v>
                </c:pt>
                <c:pt idx="83">
                  <c:v>40.700000000000003</c:v>
                </c:pt>
                <c:pt idx="84">
                  <c:v>40.9</c:v>
                </c:pt>
                <c:pt idx="85">
                  <c:v>41.3</c:v>
                </c:pt>
                <c:pt idx="86">
                  <c:v>41.5</c:v>
                </c:pt>
                <c:pt idx="87">
                  <c:v>41.5</c:v>
                </c:pt>
                <c:pt idx="88">
                  <c:v>41.7</c:v>
                </c:pt>
                <c:pt idx="89">
                  <c:v>41.1</c:v>
                </c:pt>
                <c:pt idx="90">
                  <c:v>41.9</c:v>
                </c:pt>
                <c:pt idx="91">
                  <c:v>41.9</c:v>
                </c:pt>
                <c:pt idx="92">
                  <c:v>41.8</c:v>
                </c:pt>
                <c:pt idx="93">
                  <c:v>42.1</c:v>
                </c:pt>
                <c:pt idx="94">
                  <c:v>41.9</c:v>
                </c:pt>
                <c:pt idx="95">
                  <c:v>42.3</c:v>
                </c:pt>
                <c:pt idx="96">
                  <c:v>42.3</c:v>
                </c:pt>
                <c:pt idx="97">
                  <c:v>42.3</c:v>
                </c:pt>
                <c:pt idx="98">
                  <c:v>42.2</c:v>
                </c:pt>
                <c:pt idx="99">
                  <c:v>42.4</c:v>
                </c:pt>
                <c:pt idx="100">
                  <c:v>42.5</c:v>
                </c:pt>
                <c:pt idx="101">
                  <c:v>42.4</c:v>
                </c:pt>
                <c:pt idx="102">
                  <c:v>42.7</c:v>
                </c:pt>
                <c:pt idx="103">
                  <c:v>42.8</c:v>
                </c:pt>
                <c:pt idx="104">
                  <c:v>42.9</c:v>
                </c:pt>
                <c:pt idx="105">
                  <c:v>43</c:v>
                </c:pt>
                <c:pt idx="106">
                  <c:v>43.2</c:v>
                </c:pt>
                <c:pt idx="107">
                  <c:v>43</c:v>
                </c:pt>
                <c:pt idx="108">
                  <c:v>43.4</c:v>
                </c:pt>
                <c:pt idx="109">
                  <c:v>43.5</c:v>
                </c:pt>
                <c:pt idx="110">
                  <c:v>43.7</c:v>
                </c:pt>
                <c:pt idx="111">
                  <c:v>44</c:v>
                </c:pt>
                <c:pt idx="112">
                  <c:v>43.7</c:v>
                </c:pt>
                <c:pt idx="113">
                  <c:v>43.8</c:v>
                </c:pt>
                <c:pt idx="114">
                  <c:v>44.2</c:v>
                </c:pt>
                <c:pt idx="115">
                  <c:v>44.3</c:v>
                </c:pt>
                <c:pt idx="116">
                  <c:v>44.5</c:v>
                </c:pt>
                <c:pt idx="117">
                  <c:v>44.5</c:v>
                </c:pt>
                <c:pt idx="118">
                  <c:v>45</c:v>
                </c:pt>
                <c:pt idx="119">
                  <c:v>45.2</c:v>
                </c:pt>
                <c:pt idx="120">
                  <c:v>45.4</c:v>
                </c:pt>
                <c:pt idx="121">
                  <c:v>45.4</c:v>
                </c:pt>
                <c:pt idx="122">
                  <c:v>45.2</c:v>
                </c:pt>
                <c:pt idx="123">
                  <c:v>45.4</c:v>
                </c:pt>
                <c:pt idx="124">
                  <c:v>45.4</c:v>
                </c:pt>
                <c:pt idx="125">
                  <c:v>45.5</c:v>
                </c:pt>
                <c:pt idx="126">
                  <c:v>45.6</c:v>
                </c:pt>
                <c:pt idx="127">
                  <c:v>45.7</c:v>
                </c:pt>
                <c:pt idx="128">
                  <c:v>45.3</c:v>
                </c:pt>
                <c:pt idx="129">
                  <c:v>45.2</c:v>
                </c:pt>
                <c:pt idx="130">
                  <c:v>45.4</c:v>
                </c:pt>
                <c:pt idx="131">
                  <c:v>45.3</c:v>
                </c:pt>
                <c:pt idx="132">
                  <c:v>45.3</c:v>
                </c:pt>
                <c:pt idx="133">
                  <c:v>45.8</c:v>
                </c:pt>
                <c:pt idx="134">
                  <c:v>45.8</c:v>
                </c:pt>
                <c:pt idx="135">
                  <c:v>45.9</c:v>
                </c:pt>
                <c:pt idx="136">
                  <c:v>46</c:v>
                </c:pt>
                <c:pt idx="137">
                  <c:v>46</c:v>
                </c:pt>
                <c:pt idx="138">
                  <c:v>45.8</c:v>
                </c:pt>
                <c:pt idx="139">
                  <c:v>46.2</c:v>
                </c:pt>
                <c:pt idx="140">
                  <c:v>45.9</c:v>
                </c:pt>
                <c:pt idx="141">
                  <c:v>46</c:v>
                </c:pt>
                <c:pt idx="142">
                  <c:v>46.2</c:v>
                </c:pt>
                <c:pt idx="143">
                  <c:v>46.2</c:v>
                </c:pt>
                <c:pt idx="144">
                  <c:v>46.3</c:v>
                </c:pt>
                <c:pt idx="145">
                  <c:v>46</c:v>
                </c:pt>
                <c:pt idx="146">
                  <c:v>46.2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46.4</c:v>
                </c:pt>
                <c:pt idx="151">
                  <c:v>46.7</c:v>
                </c:pt>
                <c:pt idx="152">
                  <c:v>46.9</c:v>
                </c:pt>
                <c:pt idx="153">
                  <c:v>46.7</c:v>
                </c:pt>
                <c:pt idx="154">
                  <c:v>46.9</c:v>
                </c:pt>
                <c:pt idx="155">
                  <c:v>47.2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47.4</c:v>
                </c:pt>
                <c:pt idx="160">
                  <c:v>47.6</c:v>
                </c:pt>
                <c:pt idx="161">
                  <c:v>47.5</c:v>
                </c:pt>
                <c:pt idx="162">
                  <c:v>47.4</c:v>
                </c:pt>
                <c:pt idx="163">
                  <c:v>47.4</c:v>
                </c:pt>
                <c:pt idx="164">
                  <c:v>47.3</c:v>
                </c:pt>
                <c:pt idx="165">
                  <c:v>47.7</c:v>
                </c:pt>
                <c:pt idx="166">
                  <c:v>47.5</c:v>
                </c:pt>
                <c:pt idx="167">
                  <c:v>47.5</c:v>
                </c:pt>
                <c:pt idx="168">
                  <c:v>47.8</c:v>
                </c:pt>
                <c:pt idx="169">
                  <c:v>47.7</c:v>
                </c:pt>
                <c:pt idx="170">
                  <c:v>47.8</c:v>
                </c:pt>
                <c:pt idx="171">
                  <c:v>47.3</c:v>
                </c:pt>
                <c:pt idx="172">
                  <c:v>47.6</c:v>
                </c:pt>
                <c:pt idx="173">
                  <c:v>48.1</c:v>
                </c:pt>
                <c:pt idx="174">
                  <c:v>48.2</c:v>
                </c:pt>
                <c:pt idx="175">
                  <c:v>48.2</c:v>
                </c:pt>
                <c:pt idx="176">
                  <c:v>48.4</c:v>
                </c:pt>
                <c:pt idx="177">
                  <c:v>48.7</c:v>
                </c:pt>
                <c:pt idx="178">
                  <c:v>48.8</c:v>
                </c:pt>
                <c:pt idx="179">
                  <c:v>48.8</c:v>
                </c:pt>
                <c:pt idx="180">
                  <c:v>48.7</c:v>
                </c:pt>
                <c:pt idx="181">
                  <c:v>48.8</c:v>
                </c:pt>
                <c:pt idx="182">
                  <c:v>48.7</c:v>
                </c:pt>
                <c:pt idx="183">
                  <c:v>48.4</c:v>
                </c:pt>
                <c:pt idx="184">
                  <c:v>48.7</c:v>
                </c:pt>
                <c:pt idx="185">
                  <c:v>48.7</c:v>
                </c:pt>
                <c:pt idx="186">
                  <c:v>49</c:v>
                </c:pt>
                <c:pt idx="187">
                  <c:v>49.3</c:v>
                </c:pt>
                <c:pt idx="188">
                  <c:v>49.4</c:v>
                </c:pt>
                <c:pt idx="189">
                  <c:v>49.4</c:v>
                </c:pt>
                <c:pt idx="190">
                  <c:v>49.4</c:v>
                </c:pt>
                <c:pt idx="191">
                  <c:v>49.2</c:v>
                </c:pt>
                <c:pt idx="192">
                  <c:v>49.3</c:v>
                </c:pt>
                <c:pt idx="193">
                  <c:v>49.4</c:v>
                </c:pt>
                <c:pt idx="194">
                  <c:v>49.2</c:v>
                </c:pt>
                <c:pt idx="195">
                  <c:v>49.4</c:v>
                </c:pt>
                <c:pt idx="196">
                  <c:v>49.1</c:v>
                </c:pt>
                <c:pt idx="197">
                  <c:v>49</c:v>
                </c:pt>
                <c:pt idx="198">
                  <c:v>48.5</c:v>
                </c:pt>
                <c:pt idx="199">
                  <c:v>49.2</c:v>
                </c:pt>
                <c:pt idx="200">
                  <c:v>49.2</c:v>
                </c:pt>
                <c:pt idx="201">
                  <c:v>48.9</c:v>
                </c:pt>
                <c:pt idx="202">
                  <c:v>49</c:v>
                </c:pt>
                <c:pt idx="203">
                  <c:v>49.1</c:v>
                </c:pt>
                <c:pt idx="204">
                  <c:v>49.1</c:v>
                </c:pt>
                <c:pt idx="205">
                  <c:v>49.3</c:v>
                </c:pt>
                <c:pt idx="206">
                  <c:v>49.4</c:v>
                </c:pt>
                <c:pt idx="207">
                  <c:v>49</c:v>
                </c:pt>
                <c:pt idx="208">
                  <c:v>49.1</c:v>
                </c:pt>
                <c:pt idx="209">
                  <c:v>49.2</c:v>
                </c:pt>
                <c:pt idx="210">
                  <c:v>49.3</c:v>
                </c:pt>
                <c:pt idx="211">
                  <c:v>49.4</c:v>
                </c:pt>
                <c:pt idx="212">
                  <c:v>49.4</c:v>
                </c:pt>
                <c:pt idx="213">
                  <c:v>49.5</c:v>
                </c:pt>
                <c:pt idx="214">
                  <c:v>49.4</c:v>
                </c:pt>
                <c:pt idx="215">
                  <c:v>49.3</c:v>
                </c:pt>
                <c:pt idx="216">
                  <c:v>49.1</c:v>
                </c:pt>
                <c:pt idx="217">
                  <c:v>49</c:v>
                </c:pt>
                <c:pt idx="218">
                  <c:v>49.5</c:v>
                </c:pt>
                <c:pt idx="219">
                  <c:v>49.8</c:v>
                </c:pt>
                <c:pt idx="220">
                  <c:v>49.8</c:v>
                </c:pt>
                <c:pt idx="221">
                  <c:v>50</c:v>
                </c:pt>
                <c:pt idx="222">
                  <c:v>50.1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50.2</c:v>
                </c:pt>
                <c:pt idx="227">
                  <c:v>50.1</c:v>
                </c:pt>
                <c:pt idx="228">
                  <c:v>50.3</c:v>
                </c:pt>
                <c:pt idx="229">
                  <c:v>50.2</c:v>
                </c:pt>
                <c:pt idx="230">
                  <c:v>50.4</c:v>
                </c:pt>
                <c:pt idx="231">
                  <c:v>50.4</c:v>
                </c:pt>
                <c:pt idx="232">
                  <c:v>50.4</c:v>
                </c:pt>
                <c:pt idx="233">
                  <c:v>50.4</c:v>
                </c:pt>
                <c:pt idx="234">
                  <c:v>50.5</c:v>
                </c:pt>
                <c:pt idx="235">
                  <c:v>50.5</c:v>
                </c:pt>
                <c:pt idx="236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7E8-BF39-FFA200D2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42080"/>
        <c:axId val="370642864"/>
      </c:lineChart>
      <c:catAx>
        <c:axId val="37064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42864"/>
        <c:crosses val="autoZero"/>
        <c:auto val="1"/>
        <c:lblAlgn val="ctr"/>
        <c:lblOffset val="100"/>
        <c:noMultiLvlLbl val="0"/>
      </c:catAx>
      <c:valAx>
        <c:axId val="3706428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241</xdr:row>
      <xdr:rowOff>45720</xdr:rowOff>
    </xdr:from>
    <xdr:to>
      <xdr:col>11</xdr:col>
      <xdr:colOff>449580</xdr:colOff>
      <xdr:row>265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266</xdr:row>
      <xdr:rowOff>0</xdr:rowOff>
    </xdr:from>
    <xdr:to>
      <xdr:col>11</xdr:col>
      <xdr:colOff>457200</xdr:colOff>
      <xdr:row>293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295</xdr:row>
      <xdr:rowOff>0</xdr:rowOff>
    </xdr:from>
    <xdr:to>
      <xdr:col>11</xdr:col>
      <xdr:colOff>457200</xdr:colOff>
      <xdr:row>322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324</xdr:row>
      <xdr:rowOff>0</xdr:rowOff>
    </xdr:from>
    <xdr:to>
      <xdr:col>11</xdr:col>
      <xdr:colOff>457200</xdr:colOff>
      <xdr:row>351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4"/>
  <sheetViews>
    <sheetView tabSelected="1" topLeftCell="A216" workbookViewId="0">
      <selection activeCell="B117" sqref="B117:B238"/>
    </sheetView>
  </sheetViews>
  <sheetFormatPr baseColWidth="10" defaultRowHeight="14.4" x14ac:dyDescent="0.3"/>
  <cols>
    <col min="1" max="1" width="20.109375" customWidth="1"/>
    <col min="45" max="45" width="21.21875" customWidth="1"/>
  </cols>
  <sheetData>
    <row r="1" spans="1:47" s="5" customFormat="1" x14ac:dyDescent="0.3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3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4</v>
      </c>
      <c r="Y1" s="5" t="s">
        <v>5</v>
      </c>
      <c r="Z1" s="5" t="s">
        <v>6</v>
      </c>
      <c r="AA1" s="5" t="s">
        <v>7</v>
      </c>
      <c r="AB1" s="5" t="s">
        <v>8</v>
      </c>
      <c r="AC1" s="5" t="s">
        <v>9</v>
      </c>
      <c r="AD1" s="5" t="s">
        <v>10</v>
      </c>
      <c r="AE1" s="5" t="s">
        <v>11</v>
      </c>
      <c r="AF1" s="5" t="s">
        <v>12</v>
      </c>
      <c r="AG1" s="5" t="s">
        <v>13</v>
      </c>
      <c r="AH1" s="5" t="s">
        <v>24</v>
      </c>
      <c r="AI1" s="5" t="s">
        <v>25</v>
      </c>
      <c r="AJ1" s="5" t="s">
        <v>26</v>
      </c>
      <c r="AK1" s="5" t="s">
        <v>27</v>
      </c>
      <c r="AL1" s="5" t="s">
        <v>28</v>
      </c>
      <c r="AM1" s="5" t="s">
        <v>29</v>
      </c>
      <c r="AN1" s="5" t="s">
        <v>30</v>
      </c>
      <c r="AO1" s="5" t="s">
        <v>31</v>
      </c>
      <c r="AP1" s="5" t="s">
        <v>32</v>
      </c>
      <c r="AQ1" s="5" t="s">
        <v>33</v>
      </c>
      <c r="AS1" s="5" t="s">
        <v>34</v>
      </c>
      <c r="AT1" s="7"/>
      <c r="AU1" s="7"/>
    </row>
    <row r="2" spans="1:47" x14ac:dyDescent="0.3">
      <c r="A2" t="s">
        <v>17</v>
      </c>
      <c r="B2" s="1">
        <v>38060</v>
      </c>
      <c r="C2" s="2">
        <v>0.4417476851851852</v>
      </c>
      <c r="D2">
        <v>38.700000000000003</v>
      </c>
      <c r="E2">
        <v>44.3</v>
      </c>
      <c r="F2">
        <v>39.200000000000003</v>
      </c>
      <c r="G2">
        <v>44.8</v>
      </c>
      <c r="H2">
        <v>34.5</v>
      </c>
      <c r="I2">
        <v>42.3</v>
      </c>
      <c r="J2">
        <v>44.1</v>
      </c>
      <c r="K2">
        <v>45.8</v>
      </c>
      <c r="L2">
        <v>43.9</v>
      </c>
      <c r="M2">
        <v>31.2</v>
      </c>
      <c r="N2">
        <v>30.8</v>
      </c>
      <c r="O2">
        <v>38.700000000000003</v>
      </c>
      <c r="P2" s="4">
        <v>39.200000000000003</v>
      </c>
      <c r="Q2">
        <v>39.700000000000003</v>
      </c>
      <c r="R2">
        <f>ABS(Q2-P2)</f>
        <v>0.5</v>
      </c>
      <c r="S2">
        <f>ABS(P2-O2)</f>
        <v>0.5</v>
      </c>
      <c r="T2">
        <f>AN2</f>
        <v>1006.84221875</v>
      </c>
      <c r="U2">
        <f>AM2</f>
        <v>3.1655457617862037E-2</v>
      </c>
      <c r="V2">
        <f>S$239*T239*U239*60*238/1000000</f>
        <v>5.0266524325531741</v>
      </c>
      <c r="W2">
        <f>+R$239*T239*U239*60*238/1000000</f>
        <v>10.034954630288283</v>
      </c>
      <c r="X2">
        <f t="shared" ref="X2:X22" si="0" xml:space="preserve"> 1.0404*D2 - 0.2672</f>
        <v>39.996279999999999</v>
      </c>
      <c r="Y2">
        <f t="shared" ref="Y2:Y22" si="1" xml:space="preserve"> 1.0236*E2 - 0.3526</f>
        <v>44.99288</v>
      </c>
      <c r="Z2">
        <f t="shared" ref="Z2:Z22" si="2">+F2+0.1</f>
        <v>39.300000000000004</v>
      </c>
      <c r="AA2">
        <f t="shared" ref="AA2:AA22" si="3" xml:space="preserve"> 1.0279*G2 - 0.6607</f>
        <v>45.389220000000002</v>
      </c>
      <c r="AB2">
        <f t="shared" ref="AB2:AB22" si="4" xml:space="preserve"> 0.9975*H2 + 0.9476</f>
        <v>35.361350000000002</v>
      </c>
      <c r="AC2">
        <f t="shared" ref="AC2:AC22" si="5" xml:space="preserve"> 1.0104*I2 + 0.1242</f>
        <v>42.86412</v>
      </c>
      <c r="AD2">
        <f t="shared" ref="AD2:AD22" si="6" xml:space="preserve"> 1.0014*J2 + 0.0823</f>
        <v>44.244039999999998</v>
      </c>
      <c r="AE2">
        <f t="shared" ref="AE2:AE22" si="7">+K2</f>
        <v>45.8</v>
      </c>
      <c r="AF2">
        <f t="shared" ref="AF2:AF22" si="8" xml:space="preserve"> 0.9957*L2 + 0.0867</f>
        <v>43.797930000000001</v>
      </c>
      <c r="AG2">
        <f t="shared" ref="AG2:AG22" si="9">M2</f>
        <v>31.2</v>
      </c>
      <c r="AH2">
        <v>558</v>
      </c>
      <c r="AI2" s="10">
        <v>875.5</v>
      </c>
      <c r="AJ2">
        <f t="shared" ref="AJ2:AJ22" si="10">O2-N2</f>
        <v>7.9000000000000021</v>
      </c>
      <c r="AK2">
        <f t="shared" ref="AK2:AK22" si="11">N2-M2</f>
        <v>-0.39999999999999858</v>
      </c>
      <c r="AL2">
        <f t="shared" ref="AL2:AL22" si="12">(AI2/AT$4)*(AT$2*AT$3/(N2+273.15))</f>
        <v>1.0039302273093389</v>
      </c>
      <c r="AM2">
        <f t="shared" ref="AM2:AM22" si="13">AL2*AT$12</f>
        <v>3.1655457617862037E-2</v>
      </c>
      <c r="AN2">
        <f>1005.5+0.0282*((O2+N2)/2)+0.0003*((O2+N2)/2)^2</f>
        <v>1006.84221875</v>
      </c>
      <c r="AO2">
        <f>AM2*AN2*AJ2*60</f>
        <v>15107.352260986023</v>
      </c>
      <c r="AP2">
        <f>AK2/AH2</f>
        <v>-7.1684587813619822E-4</v>
      </c>
      <c r="AQ2">
        <f t="shared" ref="AQ2:AQ22" si="14">AO2/(AT$6*AH2*60)</f>
        <v>0.10846998395271877</v>
      </c>
      <c r="AS2" t="s">
        <v>35</v>
      </c>
      <c r="AT2" s="6">
        <v>1.2928999999999999</v>
      </c>
      <c r="AU2" s="6"/>
    </row>
    <row r="3" spans="1:47" x14ac:dyDescent="0.3">
      <c r="A3" t="s">
        <v>17</v>
      </c>
      <c r="B3" s="1">
        <v>38060</v>
      </c>
      <c r="C3" s="2">
        <v>0.4424305555555556</v>
      </c>
      <c r="D3">
        <v>38.799999999999997</v>
      </c>
      <c r="E3">
        <v>44.2</v>
      </c>
      <c r="F3">
        <v>39.4</v>
      </c>
      <c r="G3">
        <v>44.8</v>
      </c>
      <c r="H3">
        <v>34.700000000000003</v>
      </c>
      <c r="I3">
        <v>42.4</v>
      </c>
      <c r="J3">
        <v>44.1</v>
      </c>
      <c r="K3">
        <v>45.8</v>
      </c>
      <c r="L3">
        <v>43.9</v>
      </c>
      <c r="M3">
        <v>31.9</v>
      </c>
      <c r="N3">
        <v>30.9</v>
      </c>
      <c r="O3">
        <v>40.200000000000003</v>
      </c>
      <c r="P3" s="4">
        <v>38.299999999999997</v>
      </c>
      <c r="Q3">
        <v>42.1</v>
      </c>
      <c r="R3">
        <f t="shared" ref="R3:R23" si="15">ABS(Q3-P3)</f>
        <v>3.8000000000000043</v>
      </c>
      <c r="S3">
        <f t="shared" ref="S3:S66" si="16">ABS(P3-O3)</f>
        <v>1.9000000000000057</v>
      </c>
      <c r="T3">
        <f t="shared" ref="T3:T23" si="17">AN3</f>
        <v>1006.8816507500001</v>
      </c>
      <c r="U3">
        <f t="shared" ref="U3:U23" si="18">AM3</f>
        <v>3.1645046350761936E-2</v>
      </c>
      <c r="X3">
        <f t="shared" si="0"/>
        <v>40.100319999999996</v>
      </c>
      <c r="Y3">
        <f xml:space="preserve"> 1.0236*E3 - 0.3526</f>
        <v>44.890520000000002</v>
      </c>
      <c r="Z3">
        <f t="shared" si="2"/>
        <v>39.5</v>
      </c>
      <c r="AA3">
        <f t="shared" si="3"/>
        <v>45.389220000000002</v>
      </c>
      <c r="AB3">
        <f t="shared" si="4"/>
        <v>35.560850000000009</v>
      </c>
      <c r="AC3">
        <f t="shared" si="5"/>
        <v>42.965159999999997</v>
      </c>
      <c r="AD3">
        <f t="shared" si="6"/>
        <v>44.244039999999998</v>
      </c>
      <c r="AE3">
        <f t="shared" si="7"/>
        <v>45.8</v>
      </c>
      <c r="AF3">
        <f t="shared" si="8"/>
        <v>43.797930000000001</v>
      </c>
      <c r="AG3">
        <f t="shared" si="9"/>
        <v>31.9</v>
      </c>
      <c r="AH3">
        <v>561.41179999999997</v>
      </c>
      <c r="AI3" s="10">
        <v>875.5</v>
      </c>
      <c r="AJ3">
        <f t="shared" si="10"/>
        <v>9.3000000000000043</v>
      </c>
      <c r="AK3">
        <f t="shared" si="11"/>
        <v>-1</v>
      </c>
      <c r="AL3">
        <f t="shared" si="12"/>
        <v>1.0036000414098787</v>
      </c>
      <c r="AM3">
        <f t="shared" si="13"/>
        <v>3.1645046350761936E-2</v>
      </c>
      <c r="AN3" s="9">
        <f t="shared" ref="AN3:AN66" si="19">1005.5+0.0282*((O3+N3)/2)+0.0003*((O3+N3)/2)^2</f>
        <v>1006.8816507500001</v>
      </c>
      <c r="AO3">
        <f>AM3*AN3*AJ3*60</f>
        <v>17779.451611305227</v>
      </c>
      <c r="AP3">
        <f t="shared" ref="AP3:AP22" si="20">AK3/AH3</f>
        <v>-1.781223693552576E-3</v>
      </c>
      <c r="AQ3">
        <f t="shared" si="14"/>
        <v>0.12687972944081888</v>
      </c>
      <c r="AS3" t="s">
        <v>36</v>
      </c>
      <c r="AT3" s="6">
        <v>273.14999999999998</v>
      </c>
      <c r="AU3" s="6"/>
    </row>
    <row r="4" spans="1:47" x14ac:dyDescent="0.3">
      <c r="A4" t="s">
        <v>17</v>
      </c>
      <c r="B4" s="1">
        <v>38060</v>
      </c>
      <c r="C4" s="2">
        <v>0.44312499999999999</v>
      </c>
      <c r="D4">
        <v>38.9</v>
      </c>
      <c r="E4">
        <v>44.1</v>
      </c>
      <c r="F4">
        <v>39.5</v>
      </c>
      <c r="G4">
        <v>44.8</v>
      </c>
      <c r="H4">
        <v>34.700000000000003</v>
      </c>
      <c r="I4">
        <v>42.3</v>
      </c>
      <c r="J4">
        <v>44</v>
      </c>
      <c r="K4">
        <v>45.8</v>
      </c>
      <c r="L4">
        <v>43.8</v>
      </c>
      <c r="M4">
        <v>32.1</v>
      </c>
      <c r="N4">
        <v>31.4</v>
      </c>
      <c r="O4">
        <v>41.4</v>
      </c>
      <c r="P4" s="4">
        <v>38.5</v>
      </c>
      <c r="Q4">
        <v>45</v>
      </c>
      <c r="R4">
        <f t="shared" si="15"/>
        <v>6.5</v>
      </c>
      <c r="S4">
        <f t="shared" si="16"/>
        <v>2.8999999999999986</v>
      </c>
      <c r="T4">
        <f t="shared" si="17"/>
        <v>1006.9239679999999</v>
      </c>
      <c r="U4">
        <f t="shared" si="18"/>
        <v>3.159309257248126E-2</v>
      </c>
      <c r="X4">
        <f t="shared" si="0"/>
        <v>40.204359999999994</v>
      </c>
      <c r="Y4">
        <f t="shared" si="1"/>
        <v>44.788160000000005</v>
      </c>
      <c r="Z4">
        <f t="shared" si="2"/>
        <v>39.6</v>
      </c>
      <c r="AA4">
        <f t="shared" si="3"/>
        <v>45.389220000000002</v>
      </c>
      <c r="AB4">
        <f t="shared" si="4"/>
        <v>35.560850000000009</v>
      </c>
      <c r="AC4">
        <f t="shared" si="5"/>
        <v>42.86412</v>
      </c>
      <c r="AD4">
        <f t="shared" si="6"/>
        <v>44.143900000000002</v>
      </c>
      <c r="AE4">
        <f t="shared" si="7"/>
        <v>45.8</v>
      </c>
      <c r="AF4">
        <f t="shared" si="8"/>
        <v>43.698360000000001</v>
      </c>
      <c r="AG4">
        <f t="shared" si="9"/>
        <v>32.1</v>
      </c>
      <c r="AH4">
        <v>565.92520000000002</v>
      </c>
      <c r="AI4" s="10">
        <v>875.5</v>
      </c>
      <c r="AJ4">
        <f t="shared" si="10"/>
        <v>10</v>
      </c>
      <c r="AK4">
        <f t="shared" si="11"/>
        <v>-0.70000000000000284</v>
      </c>
      <c r="AL4">
        <f t="shared" si="12"/>
        <v>1.0019523644415487</v>
      </c>
      <c r="AM4">
        <f t="shared" si="13"/>
        <v>3.159309257248126E-2</v>
      </c>
      <c r="AN4" s="9">
        <f t="shared" si="19"/>
        <v>1006.9239679999999</v>
      </c>
      <c r="AO4">
        <f t="shared" ref="AO4:AO19" si="21">AM4*AN4*AJ4*60</f>
        <v>19087.105280684493</v>
      </c>
      <c r="AP4">
        <f t="shared" si="20"/>
        <v>-1.2369125813800176E-3</v>
      </c>
      <c r="AQ4">
        <f t="shared" si="14"/>
        <v>0.13512523273697072</v>
      </c>
      <c r="AS4" t="s">
        <v>37</v>
      </c>
      <c r="AT4" s="6">
        <v>1013.25</v>
      </c>
      <c r="AU4" s="6"/>
    </row>
    <row r="5" spans="1:47" x14ac:dyDescent="0.3">
      <c r="A5" t="s">
        <v>17</v>
      </c>
      <c r="B5" s="1">
        <v>38060</v>
      </c>
      <c r="C5" s="2">
        <v>0.44381944444444449</v>
      </c>
      <c r="D5">
        <v>39</v>
      </c>
      <c r="E5">
        <v>44.3</v>
      </c>
      <c r="F5">
        <v>39.6</v>
      </c>
      <c r="G5">
        <v>44.8</v>
      </c>
      <c r="H5">
        <v>34.9</v>
      </c>
      <c r="I5">
        <v>42.3</v>
      </c>
      <c r="J5">
        <v>44</v>
      </c>
      <c r="K5">
        <v>45.8</v>
      </c>
      <c r="L5">
        <v>43.8</v>
      </c>
      <c r="M5">
        <v>32.200000000000003</v>
      </c>
      <c r="N5">
        <v>31.4</v>
      </c>
      <c r="O5">
        <v>42.4</v>
      </c>
      <c r="P5" s="4">
        <v>38.9</v>
      </c>
      <c r="Q5">
        <v>47.3</v>
      </c>
      <c r="R5">
        <f t="shared" si="15"/>
        <v>8.3999999999999986</v>
      </c>
      <c r="S5">
        <f t="shared" si="16"/>
        <v>3.5</v>
      </c>
      <c r="T5">
        <f t="shared" si="17"/>
        <v>1006.949063</v>
      </c>
      <c r="U5">
        <f t="shared" si="18"/>
        <v>3.159309257248126E-2</v>
      </c>
      <c r="X5">
        <f t="shared" si="0"/>
        <v>40.308399999999999</v>
      </c>
      <c r="Y5">
        <f t="shared" si="1"/>
        <v>44.99288</v>
      </c>
      <c r="Z5">
        <f t="shared" si="2"/>
        <v>39.700000000000003</v>
      </c>
      <c r="AA5">
        <f t="shared" si="3"/>
        <v>45.389220000000002</v>
      </c>
      <c r="AB5">
        <f t="shared" si="4"/>
        <v>35.760350000000003</v>
      </c>
      <c r="AC5">
        <f t="shared" si="5"/>
        <v>42.86412</v>
      </c>
      <c r="AD5">
        <f t="shared" si="6"/>
        <v>44.143900000000002</v>
      </c>
      <c r="AE5">
        <f t="shared" si="7"/>
        <v>45.8</v>
      </c>
      <c r="AF5">
        <f t="shared" si="8"/>
        <v>43.698360000000001</v>
      </c>
      <c r="AG5">
        <f t="shared" si="9"/>
        <v>32.200000000000003</v>
      </c>
      <c r="AH5">
        <v>570.41999999999996</v>
      </c>
      <c r="AI5" s="10">
        <v>875.5</v>
      </c>
      <c r="AJ5">
        <f t="shared" si="10"/>
        <v>11</v>
      </c>
      <c r="AK5">
        <f t="shared" si="11"/>
        <v>-0.80000000000000426</v>
      </c>
      <c r="AL5">
        <f t="shared" si="12"/>
        <v>1.0019523644415487</v>
      </c>
      <c r="AM5">
        <f t="shared" si="13"/>
        <v>3.159309257248126E-2</v>
      </c>
      <c r="AN5" s="9">
        <f t="shared" si="19"/>
        <v>1006.949063</v>
      </c>
      <c r="AO5">
        <f t="shared" si="21"/>
        <v>20996.339075667292</v>
      </c>
      <c r="AP5">
        <f t="shared" si="20"/>
        <v>-1.402475369026339E-3</v>
      </c>
      <c r="AQ5">
        <f t="shared" si="14"/>
        <v>0.14747019427758648</v>
      </c>
      <c r="AS5" t="s">
        <v>38</v>
      </c>
      <c r="AT5" s="6"/>
      <c r="AU5" s="6"/>
    </row>
    <row r="6" spans="1:47" x14ac:dyDescent="0.3">
      <c r="A6" t="s">
        <v>17</v>
      </c>
      <c r="B6" s="1">
        <v>38060</v>
      </c>
      <c r="C6" s="2">
        <v>0.44451388888888888</v>
      </c>
      <c r="D6">
        <v>39.299999999999997</v>
      </c>
      <c r="E6">
        <v>44.4</v>
      </c>
      <c r="F6">
        <v>39.9</v>
      </c>
      <c r="G6">
        <v>44.8</v>
      </c>
      <c r="H6">
        <v>35.200000000000003</v>
      </c>
      <c r="I6">
        <v>42.4</v>
      </c>
      <c r="J6">
        <v>44</v>
      </c>
      <c r="K6">
        <v>45.9</v>
      </c>
      <c r="L6">
        <v>43.9</v>
      </c>
      <c r="M6">
        <v>31.6</v>
      </c>
      <c r="N6">
        <v>31.4</v>
      </c>
      <c r="O6">
        <v>43.1</v>
      </c>
      <c r="P6" s="4">
        <v>38.6</v>
      </c>
      <c r="Q6">
        <v>48.8</v>
      </c>
      <c r="R6">
        <f t="shared" si="15"/>
        <v>10.199999999999996</v>
      </c>
      <c r="S6">
        <f t="shared" si="16"/>
        <v>4.5</v>
      </c>
      <c r="T6">
        <f t="shared" si="17"/>
        <v>1006.9667187499999</v>
      </c>
      <c r="U6">
        <f t="shared" si="18"/>
        <v>3.1578658264052942E-2</v>
      </c>
      <c r="X6">
        <f t="shared" si="0"/>
        <v>40.620519999999992</v>
      </c>
      <c r="Y6">
        <f t="shared" si="1"/>
        <v>45.095239999999997</v>
      </c>
      <c r="Z6">
        <f t="shared" si="2"/>
        <v>40</v>
      </c>
      <c r="AA6">
        <f t="shared" si="3"/>
        <v>45.389220000000002</v>
      </c>
      <c r="AB6">
        <f t="shared" si="4"/>
        <v>36.059600000000003</v>
      </c>
      <c r="AC6">
        <f t="shared" si="5"/>
        <v>42.965159999999997</v>
      </c>
      <c r="AD6">
        <f t="shared" si="6"/>
        <v>44.143900000000002</v>
      </c>
      <c r="AE6">
        <f t="shared" si="7"/>
        <v>45.9</v>
      </c>
      <c r="AF6">
        <f t="shared" si="8"/>
        <v>43.797930000000001</v>
      </c>
      <c r="AG6">
        <f t="shared" si="9"/>
        <v>31.6</v>
      </c>
      <c r="AH6">
        <v>574.89620000000002</v>
      </c>
      <c r="AI6" s="10">
        <v>875.1</v>
      </c>
      <c r="AJ6">
        <f t="shared" si="10"/>
        <v>11.700000000000003</v>
      </c>
      <c r="AK6">
        <f t="shared" si="11"/>
        <v>-0.20000000000000284</v>
      </c>
      <c r="AL6">
        <f t="shared" si="12"/>
        <v>1.0014945906599648</v>
      </c>
      <c r="AM6">
        <f t="shared" si="13"/>
        <v>3.1578658264052942E-2</v>
      </c>
      <c r="AN6" s="9">
        <f t="shared" si="19"/>
        <v>1006.9667187499999</v>
      </c>
      <c r="AO6">
        <f t="shared" si="21"/>
        <v>22322.657842066041</v>
      </c>
      <c r="AP6">
        <f t="shared" si="20"/>
        <v>-3.478888884636963E-4</v>
      </c>
      <c r="AQ6">
        <f t="shared" si="14"/>
        <v>0.15556499647899955</v>
      </c>
      <c r="AS6" t="s">
        <v>39</v>
      </c>
      <c r="AT6" s="6">
        <v>4.16</v>
      </c>
      <c r="AU6" s="6"/>
    </row>
    <row r="7" spans="1:47" x14ac:dyDescent="0.3">
      <c r="A7" t="s">
        <v>17</v>
      </c>
      <c r="B7" s="1">
        <v>38060</v>
      </c>
      <c r="C7" s="2">
        <v>0.44520833333333337</v>
      </c>
      <c r="D7">
        <v>39.5</v>
      </c>
      <c r="E7">
        <v>44.2</v>
      </c>
      <c r="F7">
        <v>39.9</v>
      </c>
      <c r="G7">
        <v>44.8</v>
      </c>
      <c r="H7">
        <v>35.200000000000003</v>
      </c>
      <c r="I7">
        <v>42.4</v>
      </c>
      <c r="J7">
        <v>43.9</v>
      </c>
      <c r="K7">
        <v>45.8</v>
      </c>
      <c r="L7">
        <v>43.9</v>
      </c>
      <c r="M7">
        <v>30.8</v>
      </c>
      <c r="N7">
        <v>30.9</v>
      </c>
      <c r="O7">
        <v>43.7</v>
      </c>
      <c r="P7" s="4">
        <v>37.799999999999997</v>
      </c>
      <c r="Q7">
        <v>49.9</v>
      </c>
      <c r="R7">
        <f t="shared" si="15"/>
        <v>12.100000000000001</v>
      </c>
      <c r="S7">
        <f t="shared" si="16"/>
        <v>5.9000000000000057</v>
      </c>
      <c r="T7">
        <f t="shared" si="17"/>
        <v>1006.969247</v>
      </c>
      <c r="U7">
        <f t="shared" si="18"/>
        <v>3.1630588305598825E-2</v>
      </c>
      <c r="X7">
        <f t="shared" si="0"/>
        <v>40.828599999999994</v>
      </c>
      <c r="Y7">
        <f t="shared" si="1"/>
        <v>44.890520000000002</v>
      </c>
      <c r="Z7">
        <f t="shared" si="2"/>
        <v>40</v>
      </c>
      <c r="AA7">
        <f t="shared" si="3"/>
        <v>45.389220000000002</v>
      </c>
      <c r="AB7">
        <f t="shared" si="4"/>
        <v>36.059600000000003</v>
      </c>
      <c r="AC7">
        <f t="shared" si="5"/>
        <v>42.965159999999997</v>
      </c>
      <c r="AD7">
        <f t="shared" si="6"/>
        <v>44.043759999999999</v>
      </c>
      <c r="AE7">
        <f t="shared" si="7"/>
        <v>45.8</v>
      </c>
      <c r="AF7">
        <f t="shared" si="8"/>
        <v>43.797930000000001</v>
      </c>
      <c r="AG7">
        <f t="shared" si="9"/>
        <v>30.8</v>
      </c>
      <c r="AH7">
        <v>579.35379999999998</v>
      </c>
      <c r="AI7" s="10">
        <v>875.1</v>
      </c>
      <c r="AJ7">
        <f t="shared" si="10"/>
        <v>12.800000000000004</v>
      </c>
      <c r="AK7">
        <f t="shared" si="11"/>
        <v>9.9999999999997868E-2</v>
      </c>
      <c r="AL7">
        <f t="shared" si="12"/>
        <v>1.0031415148347056</v>
      </c>
      <c r="AM7">
        <f t="shared" si="13"/>
        <v>3.1630588305598825E-2</v>
      </c>
      <c r="AN7" s="9">
        <f t="shared" si="19"/>
        <v>1006.969247</v>
      </c>
      <c r="AO7">
        <f t="shared" si="21"/>
        <v>24461.590800580503</v>
      </c>
      <c r="AP7">
        <f t="shared" si="20"/>
        <v>1.7260610010670142E-4</v>
      </c>
      <c r="AQ7">
        <f t="shared" si="14"/>
        <v>0.16915944673454547</v>
      </c>
      <c r="AS7" t="s">
        <v>40</v>
      </c>
      <c r="AT7" s="6"/>
      <c r="AU7" s="6"/>
    </row>
    <row r="8" spans="1:47" x14ac:dyDescent="0.3">
      <c r="A8" t="s">
        <v>17</v>
      </c>
      <c r="B8" s="1">
        <v>38060</v>
      </c>
      <c r="C8" s="2">
        <v>0.44590277777777776</v>
      </c>
      <c r="D8">
        <v>39.6</v>
      </c>
      <c r="E8">
        <v>44.3</v>
      </c>
      <c r="F8">
        <v>40.200000000000003</v>
      </c>
      <c r="G8">
        <v>44.7</v>
      </c>
      <c r="H8">
        <v>35.4</v>
      </c>
      <c r="I8">
        <v>42.4</v>
      </c>
      <c r="J8">
        <v>44</v>
      </c>
      <c r="K8">
        <v>45.8</v>
      </c>
      <c r="L8">
        <v>44</v>
      </c>
      <c r="M8">
        <v>30.4</v>
      </c>
      <c r="N8">
        <v>30.8</v>
      </c>
      <c r="O8">
        <v>44.3</v>
      </c>
      <c r="P8" s="4">
        <v>38.700000000000003</v>
      </c>
      <c r="Q8">
        <v>50.9</v>
      </c>
      <c r="R8">
        <f t="shared" si="15"/>
        <v>12.199999999999996</v>
      </c>
      <c r="S8">
        <f t="shared" si="16"/>
        <v>5.5999999999999943</v>
      </c>
      <c r="T8">
        <f t="shared" si="17"/>
        <v>1006.98191075</v>
      </c>
      <c r="U8">
        <f t="shared" si="18"/>
        <v>3.1640994815980657E-2</v>
      </c>
      <c r="X8">
        <f t="shared" si="0"/>
        <v>40.932639999999999</v>
      </c>
      <c r="Y8">
        <f t="shared" si="1"/>
        <v>44.99288</v>
      </c>
      <c r="Z8">
        <f t="shared" si="2"/>
        <v>40.300000000000004</v>
      </c>
      <c r="AA8">
        <f t="shared" si="3"/>
        <v>45.286430000000003</v>
      </c>
      <c r="AB8">
        <f t="shared" si="4"/>
        <v>36.259100000000004</v>
      </c>
      <c r="AC8">
        <f t="shared" si="5"/>
        <v>42.965159999999997</v>
      </c>
      <c r="AD8">
        <f t="shared" si="6"/>
        <v>44.143900000000002</v>
      </c>
      <c r="AE8">
        <f t="shared" si="7"/>
        <v>45.8</v>
      </c>
      <c r="AF8">
        <f t="shared" si="8"/>
        <v>43.897500000000001</v>
      </c>
      <c r="AG8">
        <f t="shared" si="9"/>
        <v>30.4</v>
      </c>
      <c r="AH8">
        <v>583.79279999999994</v>
      </c>
      <c r="AI8" s="10">
        <v>875.1</v>
      </c>
      <c r="AJ8">
        <f t="shared" si="10"/>
        <v>13.499999999999996</v>
      </c>
      <c r="AK8">
        <f t="shared" si="11"/>
        <v>0.40000000000000213</v>
      </c>
      <c r="AL8">
        <f t="shared" si="12"/>
        <v>1.0034715498782438</v>
      </c>
      <c r="AM8">
        <f t="shared" si="13"/>
        <v>3.1640994815980657E-2</v>
      </c>
      <c r="AN8" s="9">
        <f t="shared" si="19"/>
        <v>1006.98191075</v>
      </c>
      <c r="AO8">
        <f t="shared" si="21"/>
        <v>25808.146628439903</v>
      </c>
      <c r="AP8">
        <f t="shared" si="20"/>
        <v>6.851746030440975E-4</v>
      </c>
      <c r="AQ8">
        <f t="shared" si="14"/>
        <v>0.17711424901287137</v>
      </c>
      <c r="AT8" s="6"/>
      <c r="AU8" s="6"/>
    </row>
    <row r="9" spans="1:47" x14ac:dyDescent="0.3">
      <c r="A9" t="s">
        <v>17</v>
      </c>
      <c r="B9" s="1">
        <v>38060</v>
      </c>
      <c r="C9" s="2">
        <v>0.44659722222222226</v>
      </c>
      <c r="D9">
        <v>39.9</v>
      </c>
      <c r="E9">
        <v>44.3</v>
      </c>
      <c r="F9">
        <v>40.299999999999997</v>
      </c>
      <c r="G9">
        <v>44.8</v>
      </c>
      <c r="H9">
        <v>35</v>
      </c>
      <c r="I9">
        <v>42.5</v>
      </c>
      <c r="J9">
        <v>44</v>
      </c>
      <c r="K9">
        <v>45.8</v>
      </c>
      <c r="L9">
        <v>43.9</v>
      </c>
      <c r="M9">
        <v>31.5</v>
      </c>
      <c r="N9">
        <v>30.9</v>
      </c>
      <c r="O9">
        <v>44.9</v>
      </c>
      <c r="P9" s="4">
        <v>39.1</v>
      </c>
      <c r="Q9">
        <v>51.8</v>
      </c>
      <c r="R9">
        <f t="shared" si="15"/>
        <v>12.699999999999996</v>
      </c>
      <c r="S9">
        <f t="shared" si="16"/>
        <v>5.7999999999999972</v>
      </c>
      <c r="T9">
        <f t="shared" si="17"/>
        <v>1006.999703</v>
      </c>
      <c r="U9">
        <f t="shared" si="18"/>
        <v>3.1630588305598825E-2</v>
      </c>
      <c r="X9">
        <f t="shared" si="0"/>
        <v>41.244759999999992</v>
      </c>
      <c r="Y9">
        <f t="shared" si="1"/>
        <v>44.99288</v>
      </c>
      <c r="Z9">
        <f t="shared" si="2"/>
        <v>40.4</v>
      </c>
      <c r="AA9">
        <f t="shared" si="3"/>
        <v>45.389220000000002</v>
      </c>
      <c r="AB9">
        <f t="shared" si="4"/>
        <v>35.860100000000003</v>
      </c>
      <c r="AC9">
        <f t="shared" si="5"/>
        <v>43.066200000000002</v>
      </c>
      <c r="AD9">
        <f t="shared" si="6"/>
        <v>44.143900000000002</v>
      </c>
      <c r="AE9">
        <f t="shared" si="7"/>
        <v>45.8</v>
      </c>
      <c r="AF9">
        <f t="shared" si="8"/>
        <v>43.797930000000001</v>
      </c>
      <c r="AG9">
        <f t="shared" si="9"/>
        <v>31.5</v>
      </c>
      <c r="AH9">
        <v>588.21320000000003</v>
      </c>
      <c r="AI9" s="10">
        <v>875.1</v>
      </c>
      <c r="AJ9">
        <f t="shared" si="10"/>
        <v>14</v>
      </c>
      <c r="AK9">
        <f t="shared" si="11"/>
        <v>-0.60000000000000142</v>
      </c>
      <c r="AL9">
        <f t="shared" si="12"/>
        <v>1.0031415148347056</v>
      </c>
      <c r="AM9">
        <f t="shared" si="13"/>
        <v>3.1630588305598825E-2</v>
      </c>
      <c r="AN9" s="9">
        <f t="shared" si="19"/>
        <v>1006.999703</v>
      </c>
      <c r="AO9">
        <f t="shared" si="21"/>
        <v>26755.674144740762</v>
      </c>
      <c r="AP9">
        <f t="shared" si="20"/>
        <v>-1.0200383126390251E-3</v>
      </c>
      <c r="AQ9">
        <f t="shared" si="14"/>
        <v>0.18223699724973888</v>
      </c>
      <c r="AT9" s="6"/>
      <c r="AU9" s="6"/>
    </row>
    <row r="10" spans="1:47" x14ac:dyDescent="0.3">
      <c r="A10" t="s">
        <v>17</v>
      </c>
      <c r="B10" s="1">
        <v>38060</v>
      </c>
      <c r="C10" s="2">
        <v>0.44729166666666664</v>
      </c>
      <c r="D10">
        <v>40.1</v>
      </c>
      <c r="E10">
        <v>44.2</v>
      </c>
      <c r="F10">
        <v>40.5</v>
      </c>
      <c r="G10">
        <v>44.8</v>
      </c>
      <c r="H10">
        <v>34.799999999999997</v>
      </c>
      <c r="I10">
        <v>42.4</v>
      </c>
      <c r="J10">
        <v>44</v>
      </c>
      <c r="K10">
        <v>45.9</v>
      </c>
      <c r="L10">
        <v>44</v>
      </c>
      <c r="M10">
        <v>32.4</v>
      </c>
      <c r="N10">
        <v>31.2</v>
      </c>
      <c r="O10">
        <v>45.3</v>
      </c>
      <c r="P10" s="4">
        <v>39.299999999999997</v>
      </c>
      <c r="Q10">
        <v>52.2</v>
      </c>
      <c r="R10">
        <f t="shared" si="15"/>
        <v>12.900000000000006</v>
      </c>
      <c r="S10">
        <f t="shared" si="16"/>
        <v>6</v>
      </c>
      <c r="T10">
        <f t="shared" si="17"/>
        <v>1007.01756875</v>
      </c>
      <c r="U10">
        <f t="shared" si="18"/>
        <v>3.1599409805544015E-2</v>
      </c>
      <c r="X10">
        <f t="shared" si="0"/>
        <v>41.452840000000002</v>
      </c>
      <c r="Y10">
        <f t="shared" si="1"/>
        <v>44.890520000000002</v>
      </c>
      <c r="Z10">
        <f t="shared" si="2"/>
        <v>40.6</v>
      </c>
      <c r="AA10">
        <f t="shared" si="3"/>
        <v>45.389220000000002</v>
      </c>
      <c r="AB10">
        <f t="shared" si="4"/>
        <v>35.660600000000002</v>
      </c>
      <c r="AC10">
        <f t="shared" si="5"/>
        <v>42.965159999999997</v>
      </c>
      <c r="AD10">
        <f t="shared" si="6"/>
        <v>44.143900000000002</v>
      </c>
      <c r="AE10">
        <f t="shared" si="7"/>
        <v>45.9</v>
      </c>
      <c r="AF10">
        <f t="shared" si="8"/>
        <v>43.897500000000001</v>
      </c>
      <c r="AG10">
        <f t="shared" si="9"/>
        <v>32.4</v>
      </c>
      <c r="AH10">
        <v>592.61500000000001</v>
      </c>
      <c r="AI10" s="10">
        <v>875.1</v>
      </c>
      <c r="AJ10">
        <f t="shared" si="10"/>
        <v>14.099999999999998</v>
      </c>
      <c r="AK10">
        <f t="shared" si="11"/>
        <v>-1.1999999999999993</v>
      </c>
      <c r="AL10">
        <f t="shared" si="12"/>
        <v>1.0021527109758246</v>
      </c>
      <c r="AM10">
        <f t="shared" si="13"/>
        <v>3.1599409805544015E-2</v>
      </c>
      <c r="AN10" s="9">
        <f t="shared" si="19"/>
        <v>1007.01756875</v>
      </c>
      <c r="AO10">
        <f t="shared" si="21"/>
        <v>26920.70206752151</v>
      </c>
      <c r="AP10">
        <f t="shared" si="20"/>
        <v>-2.0249234325827041E-3</v>
      </c>
      <c r="AQ10">
        <f t="shared" si="14"/>
        <v>0.18199906663362042</v>
      </c>
      <c r="AS10" t="s">
        <v>41</v>
      </c>
      <c r="AT10" s="6">
        <v>0.34</v>
      </c>
      <c r="AU10" s="6"/>
    </row>
    <row r="11" spans="1:47" x14ac:dyDescent="0.3">
      <c r="A11" t="s">
        <v>17</v>
      </c>
      <c r="B11" s="1">
        <v>38060</v>
      </c>
      <c r="C11" s="2">
        <v>0.44798611111111114</v>
      </c>
      <c r="D11">
        <v>40.299999999999997</v>
      </c>
      <c r="E11">
        <v>44.3</v>
      </c>
      <c r="F11">
        <v>40.6</v>
      </c>
      <c r="G11">
        <v>44.8</v>
      </c>
      <c r="H11">
        <v>35.1</v>
      </c>
      <c r="I11">
        <v>42.4</v>
      </c>
      <c r="J11">
        <v>43.9</v>
      </c>
      <c r="K11">
        <v>45.8</v>
      </c>
      <c r="L11">
        <v>44</v>
      </c>
      <c r="M11">
        <v>31.3</v>
      </c>
      <c r="N11">
        <v>31.3</v>
      </c>
      <c r="O11">
        <v>45.8</v>
      </c>
      <c r="P11" s="4">
        <v>39</v>
      </c>
      <c r="Q11">
        <v>52.9</v>
      </c>
      <c r="R11">
        <f t="shared" si="15"/>
        <v>13.899999999999999</v>
      </c>
      <c r="S11">
        <f t="shared" si="16"/>
        <v>6.7999999999999972</v>
      </c>
      <c r="T11">
        <f t="shared" si="17"/>
        <v>1007.0329407500001</v>
      </c>
      <c r="U11">
        <f t="shared" si="18"/>
        <v>3.1574591577222789E-2</v>
      </c>
      <c r="X11">
        <f t="shared" si="0"/>
        <v>41.660919999999997</v>
      </c>
      <c r="Y11">
        <f t="shared" si="1"/>
        <v>44.99288</v>
      </c>
      <c r="Z11">
        <f t="shared" si="2"/>
        <v>40.700000000000003</v>
      </c>
      <c r="AA11">
        <f t="shared" si="3"/>
        <v>45.389220000000002</v>
      </c>
      <c r="AB11">
        <f t="shared" si="4"/>
        <v>35.959850000000003</v>
      </c>
      <c r="AC11">
        <f t="shared" si="5"/>
        <v>42.965159999999997</v>
      </c>
      <c r="AD11">
        <f t="shared" si="6"/>
        <v>44.043759999999999</v>
      </c>
      <c r="AE11">
        <f t="shared" si="7"/>
        <v>45.8</v>
      </c>
      <c r="AF11">
        <f t="shared" si="8"/>
        <v>43.897500000000001</v>
      </c>
      <c r="AG11">
        <f t="shared" si="9"/>
        <v>31.3</v>
      </c>
      <c r="AH11">
        <v>603.20000000000005</v>
      </c>
      <c r="AI11" s="10">
        <v>874.7</v>
      </c>
      <c r="AJ11">
        <f t="shared" si="10"/>
        <v>14.499999999999996</v>
      </c>
      <c r="AK11">
        <f t="shared" si="11"/>
        <v>0</v>
      </c>
      <c r="AL11">
        <f t="shared" si="12"/>
        <v>1.0013656185919229</v>
      </c>
      <c r="AM11">
        <f t="shared" si="13"/>
        <v>3.1574591577222789E-2</v>
      </c>
      <c r="AN11" s="9">
        <f t="shared" si="19"/>
        <v>1007.0329407500001</v>
      </c>
      <c r="AO11">
        <f t="shared" si="21"/>
        <v>27663.088813822033</v>
      </c>
      <c r="AP11">
        <f t="shared" si="20"/>
        <v>0</v>
      </c>
      <c r="AQ11">
        <f t="shared" si="14"/>
        <v>0.18373621145173144</v>
      </c>
      <c r="AS11" t="s">
        <v>42</v>
      </c>
      <c r="AT11" s="6"/>
      <c r="AU11" s="6"/>
    </row>
    <row r="12" spans="1:47" x14ac:dyDescent="0.3">
      <c r="A12" t="s">
        <v>17</v>
      </c>
      <c r="B12" s="1">
        <v>38060</v>
      </c>
      <c r="C12" s="2">
        <v>0.44868055555555553</v>
      </c>
      <c r="D12">
        <v>40.6</v>
      </c>
      <c r="E12">
        <v>44.2</v>
      </c>
      <c r="F12">
        <v>40.9</v>
      </c>
      <c r="G12">
        <v>44.8</v>
      </c>
      <c r="H12">
        <v>34.9</v>
      </c>
      <c r="I12">
        <v>42.5</v>
      </c>
      <c r="J12">
        <v>44.1</v>
      </c>
      <c r="K12">
        <v>45.8</v>
      </c>
      <c r="L12">
        <v>44</v>
      </c>
      <c r="M12">
        <v>32.1</v>
      </c>
      <c r="N12">
        <v>31.4</v>
      </c>
      <c r="O12">
        <v>46.2</v>
      </c>
      <c r="P12" s="4">
        <v>39.700000000000003</v>
      </c>
      <c r="Q12">
        <v>53.8</v>
      </c>
      <c r="R12">
        <f t="shared" si="15"/>
        <v>14.099999999999994</v>
      </c>
      <c r="S12">
        <f t="shared" si="16"/>
        <v>6.5</v>
      </c>
      <c r="T12">
        <f t="shared" si="17"/>
        <v>1007.045792</v>
      </c>
      <c r="U12">
        <f t="shared" si="18"/>
        <v>3.1564223955624623E-2</v>
      </c>
      <c r="X12">
        <f t="shared" si="0"/>
        <v>41.973039999999997</v>
      </c>
      <c r="Y12">
        <f t="shared" si="1"/>
        <v>44.890520000000002</v>
      </c>
      <c r="Z12">
        <f t="shared" si="2"/>
        <v>41</v>
      </c>
      <c r="AA12">
        <f t="shared" si="3"/>
        <v>45.389220000000002</v>
      </c>
      <c r="AB12">
        <f t="shared" si="4"/>
        <v>35.760350000000003</v>
      </c>
      <c r="AC12">
        <f t="shared" si="5"/>
        <v>43.066200000000002</v>
      </c>
      <c r="AD12">
        <f t="shared" si="6"/>
        <v>44.244039999999998</v>
      </c>
      <c r="AE12">
        <f t="shared" si="7"/>
        <v>45.8</v>
      </c>
      <c r="AF12">
        <f t="shared" si="8"/>
        <v>43.897500000000001</v>
      </c>
      <c r="AG12">
        <f t="shared" si="9"/>
        <v>32.1</v>
      </c>
      <c r="AH12">
        <v>604.4</v>
      </c>
      <c r="AI12" s="10">
        <v>874.7</v>
      </c>
      <c r="AJ12">
        <f t="shared" si="10"/>
        <v>14.800000000000004</v>
      </c>
      <c r="AK12">
        <f t="shared" si="11"/>
        <v>-0.70000000000000284</v>
      </c>
      <c r="AL12">
        <f t="shared" si="12"/>
        <v>1.001036816878381</v>
      </c>
      <c r="AM12">
        <f t="shared" si="13"/>
        <v>3.1564223955624623E-2</v>
      </c>
      <c r="AN12" s="9">
        <f t="shared" si="19"/>
        <v>1007.045792</v>
      </c>
      <c r="AO12">
        <f t="shared" si="21"/>
        <v>28226.517594084555</v>
      </c>
      <c r="AP12">
        <f t="shared" si="20"/>
        <v>-1.1581733951025858E-3</v>
      </c>
      <c r="AQ12">
        <f t="shared" si="14"/>
        <v>0.18710623691542838</v>
      </c>
      <c r="AS12" t="s">
        <v>43</v>
      </c>
      <c r="AT12" s="6">
        <f>AT19/1.11</f>
        <v>3.1531531531531529E-2</v>
      </c>
      <c r="AU12" s="6"/>
    </row>
    <row r="13" spans="1:47" x14ac:dyDescent="0.3">
      <c r="A13" t="s">
        <v>17</v>
      </c>
      <c r="B13" s="1">
        <v>38060</v>
      </c>
      <c r="C13" s="2">
        <v>0.44937500000000002</v>
      </c>
      <c r="D13">
        <v>40.9</v>
      </c>
      <c r="E13">
        <v>44.3</v>
      </c>
      <c r="F13">
        <v>41.1</v>
      </c>
      <c r="G13">
        <v>44.8</v>
      </c>
      <c r="H13">
        <v>34.9</v>
      </c>
      <c r="I13">
        <v>42.5</v>
      </c>
      <c r="J13">
        <v>44.1</v>
      </c>
      <c r="K13">
        <v>45.8</v>
      </c>
      <c r="L13">
        <v>44</v>
      </c>
      <c r="M13">
        <v>31.3</v>
      </c>
      <c r="N13">
        <v>31.6</v>
      </c>
      <c r="O13">
        <v>46.5</v>
      </c>
      <c r="P13" s="4">
        <v>39.799999999999997</v>
      </c>
      <c r="Q13">
        <v>54</v>
      </c>
      <c r="R13">
        <f t="shared" si="15"/>
        <v>14.200000000000003</v>
      </c>
      <c r="S13">
        <f t="shared" si="16"/>
        <v>6.7000000000000028</v>
      </c>
      <c r="T13">
        <f t="shared" si="17"/>
        <v>1007.05868075</v>
      </c>
      <c r="U13">
        <f t="shared" si="18"/>
        <v>3.1543509124480645E-2</v>
      </c>
      <c r="X13">
        <f t="shared" si="0"/>
        <v>42.285159999999998</v>
      </c>
      <c r="Y13">
        <f t="shared" si="1"/>
        <v>44.99288</v>
      </c>
      <c r="Z13">
        <f t="shared" si="2"/>
        <v>41.2</v>
      </c>
      <c r="AA13">
        <f t="shared" si="3"/>
        <v>45.389220000000002</v>
      </c>
      <c r="AB13">
        <f t="shared" si="4"/>
        <v>35.760350000000003</v>
      </c>
      <c r="AC13">
        <f t="shared" si="5"/>
        <v>43.066200000000002</v>
      </c>
      <c r="AD13">
        <f t="shared" si="6"/>
        <v>44.244039999999998</v>
      </c>
      <c r="AE13">
        <f t="shared" si="7"/>
        <v>45.8</v>
      </c>
      <c r="AF13">
        <f t="shared" si="8"/>
        <v>43.897500000000001</v>
      </c>
      <c r="AG13">
        <f t="shared" si="9"/>
        <v>31.3</v>
      </c>
      <c r="AH13">
        <v>605.6</v>
      </c>
      <c r="AI13" s="10">
        <v>874.7</v>
      </c>
      <c r="AJ13">
        <f t="shared" si="10"/>
        <v>14.899999999999999</v>
      </c>
      <c r="AK13">
        <f t="shared" si="11"/>
        <v>0.30000000000000071</v>
      </c>
      <c r="AL13">
        <f t="shared" si="12"/>
        <v>1.0003798608049577</v>
      </c>
      <c r="AM13">
        <f t="shared" si="13"/>
        <v>3.1543509124480645E-2</v>
      </c>
      <c r="AN13" s="9">
        <f t="shared" si="19"/>
        <v>1007.05868075</v>
      </c>
      <c r="AO13">
        <f t="shared" si="21"/>
        <v>28398.951228501806</v>
      </c>
      <c r="AP13">
        <f t="shared" si="20"/>
        <v>4.9537648612945956E-4</v>
      </c>
      <c r="AQ13">
        <f t="shared" si="14"/>
        <v>0.18787623757127522</v>
      </c>
      <c r="AS13" t="s">
        <v>44</v>
      </c>
      <c r="AT13" s="6"/>
      <c r="AU13" s="6"/>
    </row>
    <row r="14" spans="1:47" x14ac:dyDescent="0.3">
      <c r="A14" t="s">
        <v>17</v>
      </c>
      <c r="B14" s="1">
        <v>38060</v>
      </c>
      <c r="C14" s="2">
        <v>0.45006944444444441</v>
      </c>
      <c r="D14">
        <v>41.2</v>
      </c>
      <c r="E14">
        <v>44.2</v>
      </c>
      <c r="F14">
        <v>41.2</v>
      </c>
      <c r="G14">
        <v>44.9</v>
      </c>
      <c r="H14">
        <v>34.799999999999997</v>
      </c>
      <c r="I14">
        <v>42.5</v>
      </c>
      <c r="J14">
        <v>44</v>
      </c>
      <c r="K14">
        <v>45.8</v>
      </c>
      <c r="L14">
        <v>44</v>
      </c>
      <c r="M14">
        <v>32.6</v>
      </c>
      <c r="N14">
        <v>31.8</v>
      </c>
      <c r="O14">
        <v>46.9</v>
      </c>
      <c r="P14" s="4">
        <v>39.9</v>
      </c>
      <c r="Q14">
        <v>54.4</v>
      </c>
      <c r="R14">
        <f t="shared" si="15"/>
        <v>14.5</v>
      </c>
      <c r="S14">
        <f t="shared" si="16"/>
        <v>7</v>
      </c>
      <c r="T14">
        <f t="shared" si="17"/>
        <v>1007.0741967500001</v>
      </c>
      <c r="U14">
        <f t="shared" si="18"/>
        <v>3.1522821464782677E-2</v>
      </c>
      <c r="X14">
        <f t="shared" si="0"/>
        <v>42.597279999999998</v>
      </c>
      <c r="Y14">
        <f t="shared" si="1"/>
        <v>44.890520000000002</v>
      </c>
      <c r="Z14">
        <f t="shared" si="2"/>
        <v>41.300000000000004</v>
      </c>
      <c r="AA14">
        <f t="shared" si="3"/>
        <v>45.492010000000001</v>
      </c>
      <c r="AB14">
        <f t="shared" si="4"/>
        <v>35.660600000000002</v>
      </c>
      <c r="AC14">
        <f t="shared" si="5"/>
        <v>43.066200000000002</v>
      </c>
      <c r="AD14">
        <f t="shared" si="6"/>
        <v>44.143900000000002</v>
      </c>
      <c r="AE14">
        <f t="shared" si="7"/>
        <v>45.8</v>
      </c>
      <c r="AF14">
        <f t="shared" si="8"/>
        <v>43.897500000000001</v>
      </c>
      <c r="AG14">
        <f t="shared" si="9"/>
        <v>32.6</v>
      </c>
      <c r="AH14">
        <v>604.4</v>
      </c>
      <c r="AI14" s="10">
        <v>874.7</v>
      </c>
      <c r="AJ14">
        <f t="shared" si="10"/>
        <v>15.099999999999998</v>
      </c>
      <c r="AK14">
        <f t="shared" si="11"/>
        <v>-0.80000000000000071</v>
      </c>
      <c r="AL14">
        <f t="shared" si="12"/>
        <v>0.99972376645453642</v>
      </c>
      <c r="AM14">
        <f t="shared" si="13"/>
        <v>3.1522821464782677E-2</v>
      </c>
      <c r="AN14" s="9">
        <f t="shared" si="19"/>
        <v>1007.0741967500001</v>
      </c>
      <c r="AO14">
        <f>AM14*AN14*AJ14*60</f>
        <v>28761.713015981339</v>
      </c>
      <c r="AP14">
        <f t="shared" si="20"/>
        <v>-1.323626737260094E-3</v>
      </c>
      <c r="AQ14">
        <f t="shared" si="14"/>
        <v>0.19065390803963603</v>
      </c>
      <c r="AS14" t="s">
        <v>45</v>
      </c>
      <c r="AT14" s="6">
        <f>SUM(AO2:AO328)/1000000</f>
        <v>8.3812234149150182</v>
      </c>
      <c r="AU14" s="6"/>
    </row>
    <row r="15" spans="1:47" x14ac:dyDescent="0.3">
      <c r="A15" t="s">
        <v>17</v>
      </c>
      <c r="B15" s="1">
        <v>38060</v>
      </c>
      <c r="C15" s="2">
        <v>0.45076388888888891</v>
      </c>
      <c r="D15">
        <v>41.4</v>
      </c>
      <c r="E15">
        <v>44</v>
      </c>
      <c r="F15">
        <v>41.3</v>
      </c>
      <c r="G15">
        <v>44.7</v>
      </c>
      <c r="H15">
        <v>34.9</v>
      </c>
      <c r="I15">
        <v>42.4</v>
      </c>
      <c r="J15">
        <v>44</v>
      </c>
      <c r="K15">
        <v>45.7</v>
      </c>
      <c r="L15">
        <v>44</v>
      </c>
      <c r="M15">
        <v>32.799999999999997</v>
      </c>
      <c r="N15">
        <v>31.8</v>
      </c>
      <c r="O15">
        <v>47.2</v>
      </c>
      <c r="P15" s="4">
        <v>40.1</v>
      </c>
      <c r="Q15">
        <v>54.9</v>
      </c>
      <c r="R15">
        <f t="shared" si="15"/>
        <v>14.799999999999997</v>
      </c>
      <c r="S15">
        <f t="shared" si="16"/>
        <v>7.1000000000000014</v>
      </c>
      <c r="T15">
        <f t="shared" si="17"/>
        <v>1007.0819749999999</v>
      </c>
      <c r="U15">
        <f t="shared" si="18"/>
        <v>3.1522821464782677E-2</v>
      </c>
      <c r="X15">
        <f t="shared" si="0"/>
        <v>42.805359999999993</v>
      </c>
      <c r="Y15">
        <f t="shared" si="1"/>
        <v>44.6858</v>
      </c>
      <c r="Z15">
        <f t="shared" si="2"/>
        <v>41.4</v>
      </c>
      <c r="AA15">
        <f t="shared" si="3"/>
        <v>45.286430000000003</v>
      </c>
      <c r="AB15">
        <f t="shared" si="4"/>
        <v>35.760350000000003</v>
      </c>
      <c r="AC15">
        <f t="shared" si="5"/>
        <v>42.965159999999997</v>
      </c>
      <c r="AD15">
        <f t="shared" si="6"/>
        <v>44.143900000000002</v>
      </c>
      <c r="AE15">
        <f t="shared" si="7"/>
        <v>45.7</v>
      </c>
      <c r="AF15">
        <f t="shared" si="8"/>
        <v>43.897500000000001</v>
      </c>
      <c r="AG15">
        <f t="shared" si="9"/>
        <v>32.799999999999997</v>
      </c>
      <c r="AH15">
        <v>603.1</v>
      </c>
      <c r="AI15" s="10">
        <v>874.7</v>
      </c>
      <c r="AJ15">
        <f t="shared" si="10"/>
        <v>15.400000000000002</v>
      </c>
      <c r="AK15">
        <f t="shared" si="11"/>
        <v>-0.99999999999999645</v>
      </c>
      <c r="AL15">
        <f t="shared" si="12"/>
        <v>0.99972376645453642</v>
      </c>
      <c r="AM15">
        <f t="shared" si="13"/>
        <v>3.1522821464782677E-2</v>
      </c>
      <c r="AN15" s="9">
        <f t="shared" si="19"/>
        <v>1007.0819749999999</v>
      </c>
      <c r="AO15">
        <f t="shared" si="21"/>
        <v>29333.364335652976</v>
      </c>
      <c r="AP15">
        <f t="shared" si="20"/>
        <v>-1.658099817609014E-3</v>
      </c>
      <c r="AQ15">
        <f t="shared" si="14"/>
        <v>0.19486236400162313</v>
      </c>
      <c r="AS15" t="s">
        <v>46</v>
      </c>
      <c r="AT15" s="6">
        <f>SUM(AH2:AH238)*60*AT$6/1000000</f>
        <v>44.934122188800011</v>
      </c>
      <c r="AU15" s="6"/>
    </row>
    <row r="16" spans="1:47" x14ac:dyDescent="0.3">
      <c r="A16" t="s">
        <v>17</v>
      </c>
      <c r="B16" s="1">
        <v>38060</v>
      </c>
      <c r="C16" s="2">
        <v>0.45145833333333335</v>
      </c>
      <c r="D16">
        <v>41.7</v>
      </c>
      <c r="E16">
        <v>44.1</v>
      </c>
      <c r="F16">
        <v>41.5</v>
      </c>
      <c r="G16">
        <v>44.7</v>
      </c>
      <c r="H16">
        <v>35.4</v>
      </c>
      <c r="I16">
        <v>42.4</v>
      </c>
      <c r="J16">
        <v>44.1</v>
      </c>
      <c r="K16">
        <v>45.7</v>
      </c>
      <c r="L16">
        <v>44</v>
      </c>
      <c r="M16">
        <v>32.299999999999997</v>
      </c>
      <c r="N16">
        <v>31.9</v>
      </c>
      <c r="O16">
        <v>47.3</v>
      </c>
      <c r="P16" s="4">
        <v>40</v>
      </c>
      <c r="Q16">
        <v>55.6</v>
      </c>
      <c r="R16">
        <f t="shared" si="15"/>
        <v>15.600000000000001</v>
      </c>
      <c r="S16">
        <f t="shared" si="16"/>
        <v>7.2999999999999972</v>
      </c>
      <c r="T16">
        <f t="shared" si="17"/>
        <v>1007.087168</v>
      </c>
      <c r="U16">
        <f t="shared" si="18"/>
        <v>3.1501679820395326E-2</v>
      </c>
      <c r="X16">
        <f t="shared" si="0"/>
        <v>43.11748</v>
      </c>
      <c r="Y16">
        <f t="shared" si="1"/>
        <v>44.788160000000005</v>
      </c>
      <c r="Z16">
        <f t="shared" si="2"/>
        <v>41.6</v>
      </c>
      <c r="AA16">
        <f t="shared" si="3"/>
        <v>45.286430000000003</v>
      </c>
      <c r="AB16">
        <f t="shared" si="4"/>
        <v>36.259100000000004</v>
      </c>
      <c r="AC16">
        <f t="shared" si="5"/>
        <v>42.965159999999997</v>
      </c>
      <c r="AD16">
        <f t="shared" si="6"/>
        <v>44.244039999999998</v>
      </c>
      <c r="AE16">
        <f t="shared" si="7"/>
        <v>45.7</v>
      </c>
      <c r="AF16">
        <f t="shared" si="8"/>
        <v>43.897500000000001</v>
      </c>
      <c r="AG16">
        <f t="shared" si="9"/>
        <v>32.299999999999997</v>
      </c>
      <c r="AH16">
        <v>600.6</v>
      </c>
      <c r="AI16" s="10">
        <v>874.4</v>
      </c>
      <c r="AJ16">
        <f t="shared" si="10"/>
        <v>15.399999999999999</v>
      </c>
      <c r="AK16">
        <f t="shared" si="11"/>
        <v>-0.39999999999999858</v>
      </c>
      <c r="AL16">
        <f t="shared" si="12"/>
        <v>0.99905327430396607</v>
      </c>
      <c r="AM16">
        <f t="shared" si="13"/>
        <v>3.1501679820395326E-2</v>
      </c>
      <c r="AN16" s="9">
        <f t="shared" si="19"/>
        <v>1007.087168</v>
      </c>
      <c r="AO16">
        <f t="shared" si="21"/>
        <v>29313.84226622976</v>
      </c>
      <c r="AP16">
        <f t="shared" si="20"/>
        <v>-6.6600066600066361E-4</v>
      </c>
      <c r="AQ16">
        <f t="shared" si="14"/>
        <v>0.19554325392976254</v>
      </c>
      <c r="AS16" s="5" t="s">
        <v>47</v>
      </c>
      <c r="AT16" s="6">
        <f>AT14/AT15</f>
        <v>0.18652246904255912</v>
      </c>
      <c r="AU16" s="6"/>
    </row>
    <row r="17" spans="1:47" x14ac:dyDescent="0.3">
      <c r="A17" t="s">
        <v>17</v>
      </c>
      <c r="B17" s="1">
        <v>38060</v>
      </c>
      <c r="C17" s="2">
        <v>0.45215277777777779</v>
      </c>
      <c r="D17">
        <v>41.9</v>
      </c>
      <c r="E17">
        <v>44</v>
      </c>
      <c r="F17">
        <v>41.7</v>
      </c>
      <c r="G17">
        <v>44.8</v>
      </c>
      <c r="H17">
        <v>34.799999999999997</v>
      </c>
      <c r="I17">
        <v>42.5</v>
      </c>
      <c r="J17">
        <v>44.2</v>
      </c>
      <c r="K17">
        <v>45.6</v>
      </c>
      <c r="L17">
        <v>44.1</v>
      </c>
      <c r="M17">
        <v>32.799999999999997</v>
      </c>
      <c r="N17">
        <v>32.200000000000003</v>
      </c>
      <c r="O17">
        <v>47.465000000000003</v>
      </c>
      <c r="P17" s="4">
        <v>40.6</v>
      </c>
      <c r="Q17">
        <v>56</v>
      </c>
      <c r="R17">
        <f t="shared" si="15"/>
        <v>15.399999999999999</v>
      </c>
      <c r="S17">
        <f t="shared" si="16"/>
        <v>6.865000000000002</v>
      </c>
      <c r="T17">
        <f t="shared" si="17"/>
        <v>1007.099264916875</v>
      </c>
      <c r="U17">
        <f t="shared" si="18"/>
        <v>3.1470730077653816E-2</v>
      </c>
      <c r="X17">
        <f t="shared" si="0"/>
        <v>43.325559999999996</v>
      </c>
      <c r="Y17">
        <f t="shared" si="1"/>
        <v>44.6858</v>
      </c>
      <c r="Z17">
        <f t="shared" si="2"/>
        <v>41.800000000000004</v>
      </c>
      <c r="AA17">
        <f t="shared" si="3"/>
        <v>45.389220000000002</v>
      </c>
      <c r="AB17">
        <f t="shared" si="4"/>
        <v>35.660600000000002</v>
      </c>
      <c r="AC17">
        <f t="shared" si="5"/>
        <v>43.066200000000002</v>
      </c>
      <c r="AD17">
        <f t="shared" si="6"/>
        <v>44.344180000000001</v>
      </c>
      <c r="AE17">
        <f t="shared" si="7"/>
        <v>45.6</v>
      </c>
      <c r="AF17">
        <f t="shared" si="8"/>
        <v>43.997070000000001</v>
      </c>
      <c r="AG17">
        <f t="shared" si="9"/>
        <v>32.799999999999997</v>
      </c>
      <c r="AH17">
        <v>603.1</v>
      </c>
      <c r="AI17" s="10">
        <v>874.4</v>
      </c>
      <c r="AJ17">
        <f t="shared" si="10"/>
        <v>15.265000000000001</v>
      </c>
      <c r="AK17">
        <f t="shared" si="11"/>
        <v>-0.59999999999999432</v>
      </c>
      <c r="AL17">
        <f t="shared" si="12"/>
        <v>0.99807172531987831</v>
      </c>
      <c r="AM17">
        <f t="shared" si="13"/>
        <v>3.1470730077653816E-2</v>
      </c>
      <c r="AN17" s="9">
        <f t="shared" si="19"/>
        <v>1007.099264916875</v>
      </c>
      <c r="AO17">
        <f t="shared" si="21"/>
        <v>29028.671185971172</v>
      </c>
      <c r="AP17">
        <f t="shared" si="20"/>
        <v>-9.9485989056540252E-4</v>
      </c>
      <c r="AQ17">
        <f t="shared" si="14"/>
        <v>0.19283827884171079</v>
      </c>
      <c r="AT17" s="6"/>
      <c r="AU17" s="6"/>
    </row>
    <row r="18" spans="1:47" x14ac:dyDescent="0.3">
      <c r="A18" t="s">
        <v>17</v>
      </c>
      <c r="B18" s="1">
        <v>38060</v>
      </c>
      <c r="C18" s="2">
        <v>0.45284722222222223</v>
      </c>
      <c r="D18">
        <v>42.2</v>
      </c>
      <c r="E18">
        <v>44.1</v>
      </c>
      <c r="F18">
        <v>41.9</v>
      </c>
      <c r="G18">
        <v>44.7</v>
      </c>
      <c r="H18">
        <v>35.200000000000003</v>
      </c>
      <c r="I18">
        <v>42.5</v>
      </c>
      <c r="J18">
        <v>44.2</v>
      </c>
      <c r="K18">
        <v>45.7</v>
      </c>
      <c r="L18">
        <v>44.1</v>
      </c>
      <c r="M18">
        <v>32.799999999999997</v>
      </c>
      <c r="N18">
        <v>32.299999999999997</v>
      </c>
      <c r="O18">
        <v>47.792200000000001</v>
      </c>
      <c r="P18" s="4">
        <v>39.9</v>
      </c>
      <c r="Q18">
        <v>56.4</v>
      </c>
      <c r="R18">
        <f t="shared" si="15"/>
        <v>16.5</v>
      </c>
      <c r="S18">
        <f t="shared" si="16"/>
        <v>7.8922000000000025</v>
      </c>
      <c r="T18">
        <f t="shared" si="17"/>
        <v>1007.110407057563</v>
      </c>
      <c r="U18">
        <f t="shared" si="18"/>
        <v>3.1460427006749364E-2</v>
      </c>
      <c r="X18">
        <f t="shared" si="0"/>
        <v>43.637680000000003</v>
      </c>
      <c r="Y18">
        <f t="shared" si="1"/>
        <v>44.788160000000005</v>
      </c>
      <c r="Z18">
        <f t="shared" si="2"/>
        <v>42</v>
      </c>
      <c r="AA18">
        <f t="shared" si="3"/>
        <v>45.286430000000003</v>
      </c>
      <c r="AB18">
        <f t="shared" si="4"/>
        <v>36.059600000000003</v>
      </c>
      <c r="AC18">
        <f t="shared" si="5"/>
        <v>43.066200000000002</v>
      </c>
      <c r="AD18">
        <f t="shared" si="6"/>
        <v>44.344180000000001</v>
      </c>
      <c r="AE18">
        <f t="shared" si="7"/>
        <v>45.7</v>
      </c>
      <c r="AF18">
        <f t="shared" si="8"/>
        <v>43.997070000000001</v>
      </c>
      <c r="AG18">
        <f t="shared" si="9"/>
        <v>32.799999999999997</v>
      </c>
      <c r="AH18">
        <v>611.9</v>
      </c>
      <c r="AI18" s="10">
        <v>874.4</v>
      </c>
      <c r="AJ18">
        <f t="shared" si="10"/>
        <v>15.492200000000004</v>
      </c>
      <c r="AK18">
        <f t="shared" si="11"/>
        <v>-0.5</v>
      </c>
      <c r="AL18">
        <f t="shared" si="12"/>
        <v>0.99774497078547986</v>
      </c>
      <c r="AM18">
        <f t="shared" si="13"/>
        <v>3.1460427006749364E-2</v>
      </c>
      <c r="AN18" s="9">
        <f t="shared" si="19"/>
        <v>1007.110407057563</v>
      </c>
      <c r="AO18">
        <f t="shared" si="21"/>
        <v>29451.406637769938</v>
      </c>
      <c r="AP18">
        <f t="shared" si="20"/>
        <v>-8.1712698153293029E-4</v>
      </c>
      <c r="AQ18">
        <f t="shared" si="14"/>
        <v>0.19283284461394115</v>
      </c>
      <c r="AS18" t="s">
        <v>48</v>
      </c>
      <c r="AT18" s="6">
        <f>AH238*60*AT6</f>
        <v>70661.760000000009</v>
      </c>
      <c r="AU18" s="6">
        <f t="shared" ref="AU18" si="22">+AT18/1000000</f>
        <v>7.0661760000000004E-2</v>
      </c>
    </row>
    <row r="19" spans="1:47" x14ac:dyDescent="0.3">
      <c r="A19" t="s">
        <v>17</v>
      </c>
      <c r="B19" s="1">
        <v>38060</v>
      </c>
      <c r="C19" s="2">
        <v>0.45354166666666668</v>
      </c>
      <c r="D19">
        <v>42.5</v>
      </c>
      <c r="E19">
        <v>44.1</v>
      </c>
      <c r="F19">
        <v>42.1</v>
      </c>
      <c r="G19">
        <v>44.7</v>
      </c>
      <c r="H19">
        <v>35.4</v>
      </c>
      <c r="I19">
        <v>42.6</v>
      </c>
      <c r="J19">
        <v>44.3</v>
      </c>
      <c r="K19">
        <v>45.7</v>
      </c>
      <c r="L19">
        <v>44.2</v>
      </c>
      <c r="M19">
        <v>32.4</v>
      </c>
      <c r="N19">
        <v>32.200000000000003</v>
      </c>
      <c r="O19">
        <v>48.113199999999999</v>
      </c>
      <c r="P19" s="4">
        <v>39.9</v>
      </c>
      <c r="Q19">
        <v>56.9</v>
      </c>
      <c r="R19">
        <f t="shared" si="15"/>
        <v>17</v>
      </c>
      <c r="S19">
        <f t="shared" si="16"/>
        <v>8.2132000000000005</v>
      </c>
      <c r="T19">
        <f t="shared" si="17"/>
        <v>1007.116181877068</v>
      </c>
      <c r="U19">
        <f t="shared" si="18"/>
        <v>3.1470730077653816E-2</v>
      </c>
      <c r="X19">
        <f t="shared" si="0"/>
        <v>43.949799999999996</v>
      </c>
      <c r="Y19">
        <f t="shared" si="1"/>
        <v>44.788160000000005</v>
      </c>
      <c r="Z19">
        <f t="shared" si="2"/>
        <v>42.2</v>
      </c>
      <c r="AA19">
        <f t="shared" si="3"/>
        <v>45.286430000000003</v>
      </c>
      <c r="AB19">
        <f t="shared" si="4"/>
        <v>36.259100000000004</v>
      </c>
      <c r="AC19">
        <f t="shared" si="5"/>
        <v>43.16724</v>
      </c>
      <c r="AD19">
        <f t="shared" si="6"/>
        <v>44.444319999999998</v>
      </c>
      <c r="AE19">
        <f t="shared" si="7"/>
        <v>45.7</v>
      </c>
      <c r="AF19">
        <f t="shared" si="8"/>
        <v>44.096640000000008</v>
      </c>
      <c r="AG19">
        <f t="shared" si="9"/>
        <v>32.4</v>
      </c>
      <c r="AH19">
        <v>615.6</v>
      </c>
      <c r="AI19" s="10">
        <v>874.4</v>
      </c>
      <c r="AJ19">
        <f t="shared" si="10"/>
        <v>15.913199999999996</v>
      </c>
      <c r="AK19">
        <f t="shared" si="11"/>
        <v>-0.19999999999999574</v>
      </c>
      <c r="AL19">
        <f t="shared" si="12"/>
        <v>0.99807172531987831</v>
      </c>
      <c r="AM19">
        <f t="shared" si="13"/>
        <v>3.1470730077653816E-2</v>
      </c>
      <c r="AN19" s="9">
        <f t="shared" si="19"/>
        <v>1007.116181877068</v>
      </c>
      <c r="AO19">
        <f t="shared" si="21"/>
        <v>30261.828354683963</v>
      </c>
      <c r="AP19">
        <f t="shared" si="20"/>
        <v>-3.2488628979856354E-4</v>
      </c>
      <c r="AQ19">
        <f t="shared" si="14"/>
        <v>0.19694817982120294</v>
      </c>
      <c r="AS19" t="s">
        <v>21</v>
      </c>
      <c r="AT19" s="6">
        <v>3.5000000000000003E-2</v>
      </c>
      <c r="AU19" s="6"/>
    </row>
    <row r="20" spans="1:47" x14ac:dyDescent="0.3">
      <c r="A20" t="s">
        <v>17</v>
      </c>
      <c r="B20" s="1">
        <v>38060</v>
      </c>
      <c r="C20" s="2">
        <v>0.45423611111111112</v>
      </c>
      <c r="D20">
        <v>42.8</v>
      </c>
      <c r="E20">
        <v>44.2</v>
      </c>
      <c r="F20">
        <v>42.3</v>
      </c>
      <c r="G20">
        <v>44.6</v>
      </c>
      <c r="H20">
        <v>35.5</v>
      </c>
      <c r="I20">
        <v>42.7</v>
      </c>
      <c r="J20">
        <v>44.4</v>
      </c>
      <c r="K20">
        <v>45.7</v>
      </c>
      <c r="L20">
        <v>44.2</v>
      </c>
      <c r="M20">
        <v>32.4</v>
      </c>
      <c r="N20">
        <v>32.299999999999997</v>
      </c>
      <c r="O20">
        <v>48.427999999999997</v>
      </c>
      <c r="P20" s="4">
        <v>40.799999999999997</v>
      </c>
      <c r="Q20">
        <v>57.5</v>
      </c>
      <c r="R20">
        <f t="shared" si="15"/>
        <v>16.700000000000003</v>
      </c>
      <c r="S20">
        <f t="shared" si="16"/>
        <v>7.6280000000000001</v>
      </c>
      <c r="T20">
        <f t="shared" si="17"/>
        <v>1007.1270405488</v>
      </c>
      <c r="U20">
        <f t="shared" si="18"/>
        <v>3.1460427006749364E-2</v>
      </c>
      <c r="X20">
        <f t="shared" si="0"/>
        <v>44.261919999999996</v>
      </c>
      <c r="Y20">
        <f t="shared" si="1"/>
        <v>44.890520000000002</v>
      </c>
      <c r="Z20">
        <f t="shared" si="2"/>
        <v>42.4</v>
      </c>
      <c r="AA20">
        <f t="shared" si="3"/>
        <v>45.183640000000004</v>
      </c>
      <c r="AB20">
        <f t="shared" si="4"/>
        <v>36.358850000000004</v>
      </c>
      <c r="AC20">
        <f t="shared" si="5"/>
        <v>43.268280000000004</v>
      </c>
      <c r="AD20">
        <f t="shared" si="6"/>
        <v>44.544460000000001</v>
      </c>
      <c r="AE20">
        <f t="shared" si="7"/>
        <v>45.7</v>
      </c>
      <c r="AF20">
        <f t="shared" si="8"/>
        <v>44.096640000000008</v>
      </c>
      <c r="AG20">
        <f t="shared" si="9"/>
        <v>32.4</v>
      </c>
      <c r="AH20">
        <v>630.6</v>
      </c>
      <c r="AI20" s="10">
        <v>874.4</v>
      </c>
      <c r="AJ20">
        <f t="shared" si="10"/>
        <v>16.128</v>
      </c>
      <c r="AK20">
        <f t="shared" si="11"/>
        <v>-0.10000000000000142</v>
      </c>
      <c r="AL20">
        <f t="shared" si="12"/>
        <v>0.99774497078547986</v>
      </c>
      <c r="AM20">
        <f t="shared" si="13"/>
        <v>3.1460427006749364E-2</v>
      </c>
      <c r="AN20" s="9">
        <f t="shared" si="19"/>
        <v>1007.1270405488</v>
      </c>
      <c r="AO20">
        <f>AM20*AN20*AJ20*60</f>
        <v>30660.598962887714</v>
      </c>
      <c r="AP20">
        <f t="shared" si="20"/>
        <v>-1.5857913098636444E-4</v>
      </c>
      <c r="AQ20">
        <f t="shared" si="14"/>
        <v>0.19479692063526008</v>
      </c>
      <c r="AS20" t="s">
        <v>49</v>
      </c>
      <c r="AT20" s="6">
        <f>AO239</f>
        <v>36171.768838892611</v>
      </c>
      <c r="AU20" s="6">
        <f>+AT20/1000000</f>
        <v>3.6171768838892608E-2</v>
      </c>
    </row>
    <row r="21" spans="1:47" x14ac:dyDescent="0.3">
      <c r="A21" t="s">
        <v>17</v>
      </c>
      <c r="B21" s="1">
        <v>38060</v>
      </c>
      <c r="C21" s="2">
        <v>0.45493055555555556</v>
      </c>
      <c r="D21">
        <v>43.1</v>
      </c>
      <c r="E21">
        <v>44.3</v>
      </c>
      <c r="F21">
        <v>42.5</v>
      </c>
      <c r="G21">
        <v>44.7</v>
      </c>
      <c r="H21">
        <v>35</v>
      </c>
      <c r="I21">
        <v>42.7</v>
      </c>
      <c r="J21">
        <v>44.5</v>
      </c>
      <c r="K21">
        <v>45.8</v>
      </c>
      <c r="L21">
        <v>44.3</v>
      </c>
      <c r="M21">
        <v>33.4</v>
      </c>
      <c r="N21">
        <v>32.6</v>
      </c>
      <c r="O21">
        <v>48.736600000000003</v>
      </c>
      <c r="P21" s="4">
        <v>41.2</v>
      </c>
      <c r="Q21">
        <v>57.9</v>
      </c>
      <c r="R21">
        <f t="shared" si="15"/>
        <v>16.699999999999996</v>
      </c>
      <c r="S21">
        <f t="shared" si="16"/>
        <v>7.5366</v>
      </c>
      <c r="T21">
        <f t="shared" si="17"/>
        <v>1007.143019247467</v>
      </c>
      <c r="U21">
        <f t="shared" si="18"/>
        <v>3.1429558231272581E-2</v>
      </c>
      <c r="X21">
        <f t="shared" si="0"/>
        <v>44.574039999999997</v>
      </c>
      <c r="Y21">
        <f t="shared" si="1"/>
        <v>44.99288</v>
      </c>
      <c r="Z21">
        <f t="shared" si="2"/>
        <v>42.6</v>
      </c>
      <c r="AA21">
        <f t="shared" si="3"/>
        <v>45.286430000000003</v>
      </c>
      <c r="AB21">
        <f t="shared" si="4"/>
        <v>35.860100000000003</v>
      </c>
      <c r="AC21">
        <f t="shared" si="5"/>
        <v>43.268280000000004</v>
      </c>
      <c r="AD21">
        <f t="shared" si="6"/>
        <v>44.644599999999997</v>
      </c>
      <c r="AE21">
        <f t="shared" si="7"/>
        <v>45.8</v>
      </c>
      <c r="AF21">
        <f t="shared" si="8"/>
        <v>44.196210000000001</v>
      </c>
      <c r="AG21">
        <f t="shared" si="9"/>
        <v>33.4</v>
      </c>
      <c r="AH21">
        <v>621.9</v>
      </c>
      <c r="AI21" s="10">
        <v>874.4</v>
      </c>
      <c r="AJ21">
        <f t="shared" si="10"/>
        <v>16.136600000000001</v>
      </c>
      <c r="AK21">
        <f t="shared" si="11"/>
        <v>-0.79999999999999716</v>
      </c>
      <c r="AL21">
        <f t="shared" si="12"/>
        <v>0.99676598962035912</v>
      </c>
      <c r="AM21">
        <f t="shared" si="13"/>
        <v>3.1429558231272581E-2</v>
      </c>
      <c r="AN21" s="9">
        <f t="shared" si="19"/>
        <v>1007.143019247467</v>
      </c>
      <c r="AO21">
        <f t="shared" ref="AO21:AO22" si="23">AM21*AN21*AJ21*60</f>
        <v>30647.334440990344</v>
      </c>
      <c r="AP21">
        <f t="shared" si="20"/>
        <v>-1.2863804470172008E-3</v>
      </c>
      <c r="AQ21">
        <f t="shared" si="14"/>
        <v>0.19743655738224636</v>
      </c>
      <c r="AT21" s="6"/>
      <c r="AU21" s="6"/>
    </row>
    <row r="22" spans="1:47" x14ac:dyDescent="0.3">
      <c r="A22" t="s">
        <v>17</v>
      </c>
      <c r="B22" s="1">
        <v>38060</v>
      </c>
      <c r="C22" s="2">
        <v>0.455625</v>
      </c>
      <c r="D22">
        <v>43.4</v>
      </c>
      <c r="E22">
        <v>44.3</v>
      </c>
      <c r="F22">
        <v>42.7</v>
      </c>
      <c r="G22">
        <v>44.7</v>
      </c>
      <c r="H22">
        <v>35.299999999999997</v>
      </c>
      <c r="I22">
        <v>42.8</v>
      </c>
      <c r="J22">
        <v>44.6</v>
      </c>
      <c r="K22">
        <v>45.8</v>
      </c>
      <c r="L22">
        <v>44.3</v>
      </c>
      <c r="M22">
        <v>33.5</v>
      </c>
      <c r="N22">
        <v>32.799999999999997</v>
      </c>
      <c r="O22">
        <v>49.039000000000001</v>
      </c>
      <c r="P22" s="4">
        <v>41.3</v>
      </c>
      <c r="Q22">
        <v>58.4</v>
      </c>
      <c r="R22">
        <f t="shared" si="15"/>
        <v>17.100000000000001</v>
      </c>
      <c r="S22">
        <f t="shared" si="16"/>
        <v>7.7390000000000043</v>
      </c>
      <c r="T22">
        <f t="shared" si="17"/>
        <v>1007.156251544075</v>
      </c>
      <c r="U22">
        <f t="shared" si="18"/>
        <v>3.1409012679233843E-2</v>
      </c>
      <c r="X22">
        <f t="shared" si="0"/>
        <v>44.886159999999997</v>
      </c>
      <c r="Y22">
        <f t="shared" si="1"/>
        <v>44.99288</v>
      </c>
      <c r="Z22">
        <f t="shared" si="2"/>
        <v>42.800000000000004</v>
      </c>
      <c r="AA22">
        <f t="shared" si="3"/>
        <v>45.286430000000003</v>
      </c>
      <c r="AB22">
        <f t="shared" si="4"/>
        <v>36.159350000000003</v>
      </c>
      <c r="AC22">
        <f t="shared" si="5"/>
        <v>43.369319999999995</v>
      </c>
      <c r="AD22">
        <f t="shared" si="6"/>
        <v>44.74474</v>
      </c>
      <c r="AE22">
        <f t="shared" si="7"/>
        <v>45.8</v>
      </c>
      <c r="AF22">
        <f t="shared" si="8"/>
        <v>44.196210000000001</v>
      </c>
      <c r="AG22">
        <f t="shared" si="9"/>
        <v>33.5</v>
      </c>
      <c r="AH22">
        <v>631.9</v>
      </c>
      <c r="AI22" s="10">
        <v>874.4</v>
      </c>
      <c r="AJ22">
        <f t="shared" si="10"/>
        <v>16.239000000000004</v>
      </c>
      <c r="AK22">
        <f t="shared" si="11"/>
        <v>-0.70000000000000284</v>
      </c>
      <c r="AL22">
        <f t="shared" si="12"/>
        <v>0.99611440211284474</v>
      </c>
      <c r="AM22">
        <f t="shared" si="13"/>
        <v>3.1409012679233843E-2</v>
      </c>
      <c r="AN22" s="9">
        <f t="shared" si="19"/>
        <v>1007.156251544075</v>
      </c>
      <c r="AO22">
        <f t="shared" si="23"/>
        <v>30822.060590756235</v>
      </c>
      <c r="AP22">
        <f t="shared" si="20"/>
        <v>-1.1077702168064613E-3</v>
      </c>
      <c r="AQ22">
        <f t="shared" si="14"/>
        <v>0.19541987604764066</v>
      </c>
      <c r="AS22" t="s">
        <v>47</v>
      </c>
      <c r="AT22" s="8">
        <f>AT20/AT18</f>
        <v>0.51190019663949227</v>
      </c>
      <c r="AU22" s="6"/>
    </row>
    <row r="23" spans="1:47" x14ac:dyDescent="0.3">
      <c r="A23" t="s">
        <v>17</v>
      </c>
      <c r="B23" s="1">
        <v>38060</v>
      </c>
      <c r="C23" s="2">
        <v>0.45631944444444444</v>
      </c>
      <c r="D23">
        <v>43.7</v>
      </c>
      <c r="E23">
        <v>44.2</v>
      </c>
      <c r="F23">
        <v>42.9</v>
      </c>
      <c r="G23">
        <v>44.7</v>
      </c>
      <c r="H23">
        <v>35.5</v>
      </c>
      <c r="I23">
        <v>42.9</v>
      </c>
      <c r="J23">
        <v>44.6</v>
      </c>
      <c r="K23">
        <v>45.9</v>
      </c>
      <c r="L23">
        <v>44.4</v>
      </c>
      <c r="M23">
        <v>32.6</v>
      </c>
      <c r="N23">
        <v>32.799999999999997</v>
      </c>
      <c r="O23">
        <v>49.3352</v>
      </c>
      <c r="P23" s="4">
        <v>40.700000000000003</v>
      </c>
      <c r="Q23">
        <v>58.8</v>
      </c>
      <c r="R23">
        <f t="shared" si="15"/>
        <v>18.099999999999994</v>
      </c>
      <c r="S23">
        <f t="shared" si="16"/>
        <v>8.6351999999999975</v>
      </c>
      <c r="T23">
        <f t="shared" si="17"/>
        <v>1007.164070650928</v>
      </c>
      <c r="U23">
        <f t="shared" si="18"/>
        <v>3.1409012679233843E-2</v>
      </c>
      <c r="X23">
        <f t="shared" ref="X23:X86" si="24" xml:space="preserve"> 1.0404*D23 - 0.2672</f>
        <v>45.198279999999997</v>
      </c>
      <c r="Y23">
        <f t="shared" ref="Y23:Y86" si="25" xml:space="preserve"> 1.0236*E23 - 0.3526</f>
        <v>44.890520000000002</v>
      </c>
      <c r="Z23">
        <f t="shared" ref="Z23:Z86" si="26">+F23+0.1</f>
        <v>43</v>
      </c>
      <c r="AA23">
        <f t="shared" ref="AA23:AA86" si="27" xml:space="preserve"> 1.0279*G23 - 0.6607</f>
        <v>45.286430000000003</v>
      </c>
      <c r="AB23">
        <f t="shared" ref="AB23:AB86" si="28" xml:space="preserve"> 0.9975*H23 + 0.9476</f>
        <v>36.358850000000004</v>
      </c>
      <c r="AC23">
        <f t="shared" ref="AC23:AC86" si="29" xml:space="preserve"> 1.0104*I23 + 0.1242</f>
        <v>43.470359999999999</v>
      </c>
      <c r="AD23">
        <f t="shared" ref="AD23:AD86" si="30" xml:space="preserve"> 1.0014*J23 + 0.0823</f>
        <v>44.74474</v>
      </c>
      <c r="AE23">
        <f t="shared" ref="AE23:AE86" si="31">+K23</f>
        <v>45.9</v>
      </c>
      <c r="AF23">
        <f t="shared" ref="AF23:AF86" si="32" xml:space="preserve"> 0.9957*L23 + 0.0867</f>
        <v>44.295780000000001</v>
      </c>
      <c r="AG23">
        <f t="shared" ref="AG23:AG86" si="33">M23</f>
        <v>32.6</v>
      </c>
      <c r="AH23">
        <v>643.1</v>
      </c>
      <c r="AI23" s="10">
        <v>874.4</v>
      </c>
      <c r="AJ23">
        <f t="shared" ref="AJ23:AJ86" si="34">O23-N23</f>
        <v>16.535200000000003</v>
      </c>
      <c r="AK23">
        <f t="shared" ref="AK23:AK86" si="35">N23-M23</f>
        <v>0.19999999999999574</v>
      </c>
      <c r="AL23">
        <f t="shared" ref="AL23:AL86" si="36">(AI23/AT$4)*(AT$2*AT$3/(N23+273.15))</f>
        <v>0.99611440211284474</v>
      </c>
      <c r="AM23">
        <f t="shared" ref="AM23:AM86" si="37">AL23*AT$12</f>
        <v>3.1409012679233843E-2</v>
      </c>
      <c r="AN23" s="9">
        <f t="shared" si="19"/>
        <v>1007.164070650928</v>
      </c>
      <c r="AO23">
        <f t="shared" ref="AO23:AO86" si="38">AM23*AN23*AJ23*60</f>
        <v>31384.499843877922</v>
      </c>
      <c r="AP23">
        <f t="shared" ref="AP23:AP86" si="39">AK23/AH23</f>
        <v>3.1099362463068845E-4</v>
      </c>
      <c r="AQ23">
        <f t="shared" ref="AQ23:AQ86" si="40">AO23/(AT$6*AH23*60)</f>
        <v>0.19552041994529404</v>
      </c>
    </row>
    <row r="24" spans="1:47" x14ac:dyDescent="0.3">
      <c r="A24" t="s">
        <v>17</v>
      </c>
      <c r="B24" s="1">
        <v>38060</v>
      </c>
      <c r="C24" s="2">
        <v>0.45701388888888889</v>
      </c>
      <c r="D24">
        <v>44.1</v>
      </c>
      <c r="E24">
        <v>44.1</v>
      </c>
      <c r="F24">
        <v>43.2</v>
      </c>
      <c r="G24">
        <v>44.7</v>
      </c>
      <c r="H24">
        <v>35.9</v>
      </c>
      <c r="I24">
        <v>43</v>
      </c>
      <c r="J24">
        <v>44.8</v>
      </c>
      <c r="K24">
        <v>46</v>
      </c>
      <c r="L24">
        <v>44.5</v>
      </c>
      <c r="M24">
        <v>33.299999999999997</v>
      </c>
      <c r="N24">
        <v>32.700000000000003</v>
      </c>
      <c r="O24">
        <v>49.6252</v>
      </c>
      <c r="P24" s="4">
        <v>40.799999999999997</v>
      </c>
      <c r="Q24">
        <v>59.2</v>
      </c>
      <c r="R24">
        <f t="shared" ref="R24:R87" si="41">ABS(Q24-P24)</f>
        <v>18.400000000000006</v>
      </c>
      <c r="S24">
        <f t="shared" si="16"/>
        <v>8.8252000000000024</v>
      </c>
      <c r="T24">
        <f t="shared" ref="T24:T87" si="42">AN24</f>
        <v>1007.1690932116279</v>
      </c>
      <c r="U24">
        <f t="shared" ref="U24:U87" si="43">AM24</f>
        <v>3.141928209649042E-2</v>
      </c>
      <c r="X24">
        <f t="shared" si="24"/>
        <v>45.614440000000002</v>
      </c>
      <c r="Y24">
        <f t="shared" si="25"/>
        <v>44.788160000000005</v>
      </c>
      <c r="Z24">
        <f t="shared" si="26"/>
        <v>43.300000000000004</v>
      </c>
      <c r="AA24">
        <f t="shared" si="27"/>
        <v>45.286430000000003</v>
      </c>
      <c r="AB24">
        <f t="shared" si="28"/>
        <v>36.757850000000005</v>
      </c>
      <c r="AC24">
        <f t="shared" si="29"/>
        <v>43.571399999999997</v>
      </c>
      <c r="AD24">
        <f t="shared" si="30"/>
        <v>44.94502</v>
      </c>
      <c r="AE24">
        <f t="shared" si="31"/>
        <v>46</v>
      </c>
      <c r="AF24">
        <f t="shared" si="32"/>
        <v>44.395350000000001</v>
      </c>
      <c r="AG24">
        <f t="shared" si="33"/>
        <v>33.299999999999997</v>
      </c>
      <c r="AH24">
        <v>654.4</v>
      </c>
      <c r="AI24" s="10">
        <v>874.4</v>
      </c>
      <c r="AJ24">
        <f t="shared" si="34"/>
        <v>16.925199999999997</v>
      </c>
      <c r="AK24">
        <f t="shared" si="35"/>
        <v>-0.59999999999999432</v>
      </c>
      <c r="AL24">
        <f t="shared" si="36"/>
        <v>0.99644008934583905</v>
      </c>
      <c r="AM24">
        <f t="shared" si="37"/>
        <v>3.141928209649042E-2</v>
      </c>
      <c r="AN24" s="9">
        <f t="shared" si="19"/>
        <v>1007.1690932116279</v>
      </c>
      <c r="AO24">
        <f t="shared" si="38"/>
        <v>32135.399805647372</v>
      </c>
      <c r="AP24">
        <f t="shared" si="39"/>
        <v>-9.1687041564791308E-4</v>
      </c>
      <c r="AQ24">
        <f t="shared" si="40"/>
        <v>0.19674143547553452</v>
      </c>
    </row>
    <row r="25" spans="1:47" x14ac:dyDescent="0.3">
      <c r="A25" t="s">
        <v>17</v>
      </c>
      <c r="B25" s="1">
        <v>38060</v>
      </c>
      <c r="C25" s="2">
        <v>0.45770833333333333</v>
      </c>
      <c r="D25">
        <v>44.3</v>
      </c>
      <c r="E25">
        <v>44.2</v>
      </c>
      <c r="F25">
        <v>43.4</v>
      </c>
      <c r="G25">
        <v>44.7</v>
      </c>
      <c r="H25">
        <v>35.9</v>
      </c>
      <c r="I25">
        <v>43.1</v>
      </c>
      <c r="J25">
        <v>44.8</v>
      </c>
      <c r="K25">
        <v>46</v>
      </c>
      <c r="L25">
        <v>44.5</v>
      </c>
      <c r="M25">
        <v>33.4</v>
      </c>
      <c r="N25">
        <v>32.799999999999997</v>
      </c>
      <c r="O25">
        <v>49.908999999999999</v>
      </c>
      <c r="P25" s="4">
        <v>41.9</v>
      </c>
      <c r="Q25">
        <v>59.7</v>
      </c>
      <c r="R25">
        <f t="shared" si="41"/>
        <v>17.800000000000004</v>
      </c>
      <c r="S25">
        <f t="shared" si="16"/>
        <v>8.0090000000000003</v>
      </c>
      <c r="T25">
        <f t="shared" si="42"/>
        <v>1007.179255301075</v>
      </c>
      <c r="U25">
        <f t="shared" si="43"/>
        <v>3.1394644420917633E-2</v>
      </c>
      <c r="X25">
        <f t="shared" si="24"/>
        <v>45.822519999999997</v>
      </c>
      <c r="Y25">
        <f t="shared" si="25"/>
        <v>44.890520000000002</v>
      </c>
      <c r="Z25">
        <f t="shared" si="26"/>
        <v>43.5</v>
      </c>
      <c r="AA25">
        <f t="shared" si="27"/>
        <v>45.286430000000003</v>
      </c>
      <c r="AB25">
        <f t="shared" si="28"/>
        <v>36.757850000000005</v>
      </c>
      <c r="AC25">
        <f t="shared" si="29"/>
        <v>43.672440000000002</v>
      </c>
      <c r="AD25">
        <f t="shared" si="30"/>
        <v>44.94502</v>
      </c>
      <c r="AE25">
        <f t="shared" si="31"/>
        <v>46</v>
      </c>
      <c r="AF25">
        <f t="shared" si="32"/>
        <v>44.395350000000001</v>
      </c>
      <c r="AG25">
        <f t="shared" si="33"/>
        <v>33.4</v>
      </c>
      <c r="AH25">
        <v>659.4</v>
      </c>
      <c r="AI25" s="10">
        <v>874</v>
      </c>
      <c r="AJ25">
        <f t="shared" si="34"/>
        <v>17.109000000000002</v>
      </c>
      <c r="AK25">
        <f t="shared" si="35"/>
        <v>-0.60000000000000142</v>
      </c>
      <c r="AL25">
        <f t="shared" si="36"/>
        <v>0.99565872306338787</v>
      </c>
      <c r="AM25">
        <f t="shared" si="37"/>
        <v>3.1394644420917633E-2</v>
      </c>
      <c r="AN25" s="9">
        <f t="shared" si="19"/>
        <v>1007.179255301075</v>
      </c>
      <c r="AO25">
        <f t="shared" si="38"/>
        <v>32459.230306275411</v>
      </c>
      <c r="AP25">
        <f t="shared" si="39"/>
        <v>-9.0991810737033887E-4</v>
      </c>
      <c r="AQ25">
        <f t="shared" si="40"/>
        <v>0.19721715683082264</v>
      </c>
    </row>
    <row r="26" spans="1:47" x14ac:dyDescent="0.3">
      <c r="A26" t="s">
        <v>17</v>
      </c>
      <c r="B26" s="1">
        <v>38060</v>
      </c>
      <c r="C26" s="2">
        <v>0.45840277777777777</v>
      </c>
      <c r="D26">
        <v>44.6</v>
      </c>
      <c r="E26">
        <v>44.2</v>
      </c>
      <c r="F26">
        <v>43.5</v>
      </c>
      <c r="G26">
        <v>44.7</v>
      </c>
      <c r="H26">
        <v>35.5</v>
      </c>
      <c r="I26">
        <v>43.1</v>
      </c>
      <c r="J26">
        <v>44.8</v>
      </c>
      <c r="K26">
        <v>45.9</v>
      </c>
      <c r="L26">
        <v>44.5</v>
      </c>
      <c r="M26">
        <v>32.799999999999997</v>
      </c>
      <c r="N26">
        <v>32.799999999999997</v>
      </c>
      <c r="O26">
        <v>50.186599999999999</v>
      </c>
      <c r="P26" s="4">
        <v>41.7</v>
      </c>
      <c r="Q26">
        <v>60.1</v>
      </c>
      <c r="R26">
        <f t="shared" si="41"/>
        <v>18.399999999999999</v>
      </c>
      <c r="S26">
        <f t="shared" si="16"/>
        <v>8.4865999999999957</v>
      </c>
      <c r="T26">
        <f t="shared" si="42"/>
        <v>1007.1866192434669</v>
      </c>
      <c r="U26">
        <f t="shared" si="43"/>
        <v>3.1394644420917633E-2</v>
      </c>
      <c r="X26">
        <f t="shared" si="24"/>
        <v>46.134639999999997</v>
      </c>
      <c r="Y26">
        <f t="shared" si="25"/>
        <v>44.890520000000002</v>
      </c>
      <c r="Z26">
        <f t="shared" si="26"/>
        <v>43.6</v>
      </c>
      <c r="AA26">
        <f t="shared" si="27"/>
        <v>45.286430000000003</v>
      </c>
      <c r="AB26">
        <f t="shared" si="28"/>
        <v>36.358850000000004</v>
      </c>
      <c r="AC26">
        <f t="shared" si="29"/>
        <v>43.672440000000002</v>
      </c>
      <c r="AD26">
        <f t="shared" si="30"/>
        <v>44.94502</v>
      </c>
      <c r="AE26">
        <f t="shared" si="31"/>
        <v>45.9</v>
      </c>
      <c r="AF26">
        <f t="shared" si="32"/>
        <v>44.395350000000001</v>
      </c>
      <c r="AG26">
        <f t="shared" si="33"/>
        <v>32.799999999999997</v>
      </c>
      <c r="AH26">
        <v>666.9</v>
      </c>
      <c r="AI26" s="10">
        <v>874</v>
      </c>
      <c r="AJ26">
        <f t="shared" si="34"/>
        <v>17.386600000000001</v>
      </c>
      <c r="AK26">
        <f t="shared" si="35"/>
        <v>0</v>
      </c>
      <c r="AL26">
        <f t="shared" si="36"/>
        <v>0.99565872306338787</v>
      </c>
      <c r="AM26">
        <f t="shared" si="37"/>
        <v>3.1394644420917633E-2</v>
      </c>
      <c r="AN26" s="9">
        <f t="shared" si="19"/>
        <v>1007.1866192434669</v>
      </c>
      <c r="AO26">
        <f t="shared" si="38"/>
        <v>32986.134777143183</v>
      </c>
      <c r="AP26">
        <f t="shared" si="39"/>
        <v>0</v>
      </c>
      <c r="AQ26">
        <f t="shared" si="40"/>
        <v>0.19816462541682037</v>
      </c>
    </row>
    <row r="27" spans="1:47" x14ac:dyDescent="0.3">
      <c r="A27" t="s">
        <v>17</v>
      </c>
      <c r="B27" s="1">
        <v>38060</v>
      </c>
      <c r="C27" s="2">
        <v>0.45909722222222221</v>
      </c>
      <c r="D27">
        <v>44.9</v>
      </c>
      <c r="E27">
        <v>44.2</v>
      </c>
      <c r="F27">
        <v>43.6</v>
      </c>
      <c r="G27">
        <v>44.6</v>
      </c>
      <c r="H27">
        <v>36</v>
      </c>
      <c r="I27">
        <v>43.3</v>
      </c>
      <c r="J27">
        <v>44.8</v>
      </c>
      <c r="K27">
        <v>45.8</v>
      </c>
      <c r="L27">
        <v>44.6</v>
      </c>
      <c r="M27">
        <v>31.8</v>
      </c>
      <c r="N27">
        <v>32.700000000000003</v>
      </c>
      <c r="O27">
        <v>50.457999999999998</v>
      </c>
      <c r="P27" s="4">
        <v>40.6</v>
      </c>
      <c r="Q27">
        <v>60.8</v>
      </c>
      <c r="R27">
        <f t="shared" si="41"/>
        <v>20.199999999999996</v>
      </c>
      <c r="S27">
        <f t="shared" si="16"/>
        <v>9.857999999999997</v>
      </c>
      <c r="T27">
        <f t="shared" si="42"/>
        <v>1007.1911717723</v>
      </c>
      <c r="U27">
        <f t="shared" si="43"/>
        <v>3.1404909140362106E-2</v>
      </c>
      <c r="X27">
        <f t="shared" si="24"/>
        <v>46.446759999999998</v>
      </c>
      <c r="Y27">
        <f t="shared" si="25"/>
        <v>44.890520000000002</v>
      </c>
      <c r="Z27">
        <f t="shared" si="26"/>
        <v>43.7</v>
      </c>
      <c r="AA27">
        <f t="shared" si="27"/>
        <v>45.183640000000004</v>
      </c>
      <c r="AB27">
        <f t="shared" si="28"/>
        <v>36.857600000000005</v>
      </c>
      <c r="AC27">
        <f t="shared" si="29"/>
        <v>43.874519999999997</v>
      </c>
      <c r="AD27">
        <f t="shared" si="30"/>
        <v>44.94502</v>
      </c>
      <c r="AE27">
        <f t="shared" si="31"/>
        <v>45.8</v>
      </c>
      <c r="AF27">
        <f t="shared" si="32"/>
        <v>44.49492</v>
      </c>
      <c r="AG27">
        <f t="shared" si="33"/>
        <v>31.8</v>
      </c>
      <c r="AH27">
        <v>666.9</v>
      </c>
      <c r="AI27" s="10">
        <v>874</v>
      </c>
      <c r="AJ27">
        <f t="shared" si="34"/>
        <v>17.757999999999996</v>
      </c>
      <c r="AK27">
        <f t="shared" si="35"/>
        <v>0.90000000000000213</v>
      </c>
      <c r="AL27">
        <f t="shared" si="36"/>
        <v>0.99598426130862683</v>
      </c>
      <c r="AM27">
        <f t="shared" si="37"/>
        <v>3.1404909140362106E-2</v>
      </c>
      <c r="AN27" s="9">
        <f t="shared" si="19"/>
        <v>1007.1911717723</v>
      </c>
      <c r="AO27">
        <f t="shared" si="38"/>
        <v>33701.928565528884</v>
      </c>
      <c r="AP27">
        <f t="shared" si="39"/>
        <v>1.3495276653171422E-3</v>
      </c>
      <c r="AQ27">
        <f t="shared" si="40"/>
        <v>0.20246476573060537</v>
      </c>
    </row>
    <row r="28" spans="1:47" x14ac:dyDescent="0.3">
      <c r="A28" t="s">
        <v>17</v>
      </c>
      <c r="B28" s="1">
        <v>38060</v>
      </c>
      <c r="C28" s="2">
        <v>0.45979166666666665</v>
      </c>
      <c r="D28">
        <v>45.2</v>
      </c>
      <c r="E28">
        <v>44.2</v>
      </c>
      <c r="F28">
        <v>43.8</v>
      </c>
      <c r="G28">
        <v>44.9</v>
      </c>
      <c r="H28">
        <v>35.299999999999997</v>
      </c>
      <c r="I28">
        <v>43.5</v>
      </c>
      <c r="J28">
        <v>44.9</v>
      </c>
      <c r="K28">
        <v>45.9</v>
      </c>
      <c r="L28">
        <v>44.7</v>
      </c>
      <c r="M28">
        <v>31.9</v>
      </c>
      <c r="N28">
        <v>32.6</v>
      </c>
      <c r="O28">
        <v>50.723199999999999</v>
      </c>
      <c r="P28" s="4">
        <v>41.2</v>
      </c>
      <c r="Q28">
        <v>61.1</v>
      </c>
      <c r="R28">
        <f t="shared" si="41"/>
        <v>19.899999999999999</v>
      </c>
      <c r="S28">
        <f t="shared" si="16"/>
        <v>9.5231999999999957</v>
      </c>
      <c r="T28">
        <f t="shared" si="42"/>
        <v>1007.1955637943679</v>
      </c>
      <c r="U28">
        <f t="shared" si="43"/>
        <v>3.141518057425919E-2</v>
      </c>
      <c r="X28">
        <f t="shared" si="24"/>
        <v>46.758879999999998</v>
      </c>
      <c r="Y28">
        <f t="shared" si="25"/>
        <v>44.890520000000002</v>
      </c>
      <c r="Z28">
        <f t="shared" si="26"/>
        <v>43.9</v>
      </c>
      <c r="AA28">
        <f t="shared" si="27"/>
        <v>45.492010000000001</v>
      </c>
      <c r="AB28">
        <f t="shared" si="28"/>
        <v>36.159350000000003</v>
      </c>
      <c r="AC28">
        <f t="shared" si="29"/>
        <v>44.076599999999999</v>
      </c>
      <c r="AD28">
        <f t="shared" si="30"/>
        <v>45.045159999999996</v>
      </c>
      <c r="AE28">
        <f t="shared" si="31"/>
        <v>45.9</v>
      </c>
      <c r="AF28">
        <f t="shared" si="32"/>
        <v>44.594490000000008</v>
      </c>
      <c r="AG28">
        <f t="shared" si="33"/>
        <v>31.9</v>
      </c>
      <c r="AH28">
        <v>668.1</v>
      </c>
      <c r="AI28" s="10">
        <v>874</v>
      </c>
      <c r="AJ28">
        <f t="shared" si="34"/>
        <v>18.123199999999997</v>
      </c>
      <c r="AK28">
        <f t="shared" si="35"/>
        <v>0.70000000000000284</v>
      </c>
      <c r="AL28">
        <f t="shared" si="36"/>
        <v>0.99631001249793449</v>
      </c>
      <c r="AM28">
        <f t="shared" si="37"/>
        <v>3.141518057425919E-2</v>
      </c>
      <c r="AN28" s="9">
        <f t="shared" si="19"/>
        <v>1007.1955637943679</v>
      </c>
      <c r="AO28">
        <f t="shared" si="38"/>
        <v>34406.420926939623</v>
      </c>
      <c r="AP28">
        <f t="shared" si="39"/>
        <v>1.0477473432120982E-3</v>
      </c>
      <c r="AQ28">
        <f t="shared" si="40"/>
        <v>0.2063257561563529</v>
      </c>
    </row>
    <row r="29" spans="1:47" x14ac:dyDescent="0.3">
      <c r="A29" t="s">
        <v>17</v>
      </c>
      <c r="B29" s="1">
        <v>38060</v>
      </c>
      <c r="C29" s="2">
        <v>0.4604861111111111</v>
      </c>
      <c r="D29">
        <v>45.6</v>
      </c>
      <c r="E29">
        <v>44.4</v>
      </c>
      <c r="F29">
        <v>44.1</v>
      </c>
      <c r="G29">
        <v>44.8</v>
      </c>
      <c r="H29">
        <v>35.9</v>
      </c>
      <c r="I29">
        <v>43.7</v>
      </c>
      <c r="J29">
        <v>45.1</v>
      </c>
      <c r="K29">
        <v>46.1</v>
      </c>
      <c r="L29">
        <v>44.9</v>
      </c>
      <c r="M29">
        <v>31.5</v>
      </c>
      <c r="N29">
        <v>32.5</v>
      </c>
      <c r="O29">
        <v>50.982199999999999</v>
      </c>
      <c r="P29" s="4">
        <v>41.5</v>
      </c>
      <c r="Q29">
        <v>61.5</v>
      </c>
      <c r="R29">
        <f t="shared" si="41"/>
        <v>20</v>
      </c>
      <c r="S29">
        <f t="shared" si="16"/>
        <v>9.4821999999999989</v>
      </c>
      <c r="T29">
        <f t="shared" si="42"/>
        <v>1007.199794848763</v>
      </c>
      <c r="U29">
        <f t="shared" si="43"/>
        <v>3.1425458729199246E-2</v>
      </c>
      <c r="X29">
        <f t="shared" si="24"/>
        <v>47.175039999999996</v>
      </c>
      <c r="Y29">
        <f t="shared" si="25"/>
        <v>45.095239999999997</v>
      </c>
      <c r="Z29">
        <f t="shared" si="26"/>
        <v>44.2</v>
      </c>
      <c r="AA29">
        <f t="shared" si="27"/>
        <v>45.389220000000002</v>
      </c>
      <c r="AB29">
        <f t="shared" si="28"/>
        <v>36.757850000000005</v>
      </c>
      <c r="AC29">
        <f t="shared" si="29"/>
        <v>44.278680000000001</v>
      </c>
      <c r="AD29">
        <f t="shared" si="30"/>
        <v>45.245440000000002</v>
      </c>
      <c r="AE29">
        <f t="shared" si="31"/>
        <v>46.1</v>
      </c>
      <c r="AF29">
        <f t="shared" si="32"/>
        <v>44.79363</v>
      </c>
      <c r="AG29">
        <f t="shared" si="33"/>
        <v>31.5</v>
      </c>
      <c r="AH29">
        <v>671.9</v>
      </c>
      <c r="AI29" s="10">
        <v>874</v>
      </c>
      <c r="AJ29">
        <f t="shared" si="34"/>
        <v>18.482199999999999</v>
      </c>
      <c r="AK29">
        <f t="shared" si="35"/>
        <v>1</v>
      </c>
      <c r="AL29">
        <f t="shared" si="36"/>
        <v>0.99663597684031902</v>
      </c>
      <c r="AM29">
        <f t="shared" si="37"/>
        <v>3.1425458729199246E-2</v>
      </c>
      <c r="AN29" s="9">
        <f t="shared" si="19"/>
        <v>1007.199794848763</v>
      </c>
      <c r="AO29">
        <f t="shared" si="38"/>
        <v>35099.600267191439</v>
      </c>
      <c r="AP29">
        <f t="shared" si="39"/>
        <v>1.488316713796696E-3</v>
      </c>
      <c r="AQ29">
        <f t="shared" si="40"/>
        <v>0.20929215434793269</v>
      </c>
    </row>
    <row r="30" spans="1:47" x14ac:dyDescent="0.3">
      <c r="A30" t="s">
        <v>17</v>
      </c>
      <c r="B30" s="1">
        <v>38060</v>
      </c>
      <c r="C30" s="2">
        <v>0.46118055555555554</v>
      </c>
      <c r="D30">
        <v>45.8</v>
      </c>
      <c r="E30">
        <v>44.4</v>
      </c>
      <c r="F30">
        <v>44.3</v>
      </c>
      <c r="G30">
        <v>44.7</v>
      </c>
      <c r="H30">
        <v>35.700000000000003</v>
      </c>
      <c r="I30">
        <v>43.8</v>
      </c>
      <c r="J30">
        <v>45.1</v>
      </c>
      <c r="K30">
        <v>46.2</v>
      </c>
      <c r="L30">
        <v>45</v>
      </c>
      <c r="M30">
        <v>31.9</v>
      </c>
      <c r="N30">
        <v>32.4</v>
      </c>
      <c r="O30">
        <v>51.234999999999999</v>
      </c>
      <c r="P30" s="4">
        <v>42.3</v>
      </c>
      <c r="Q30">
        <v>61.8</v>
      </c>
      <c r="R30">
        <f t="shared" si="41"/>
        <v>19.5</v>
      </c>
      <c r="S30">
        <f t="shared" si="16"/>
        <v>8.9350000000000023</v>
      </c>
      <c r="T30">
        <f t="shared" si="42"/>
        <v>1007.2038644918749</v>
      </c>
      <c r="U30">
        <f t="shared" si="43"/>
        <v>3.1435743611781218E-2</v>
      </c>
      <c r="X30">
        <f t="shared" si="24"/>
        <v>47.383119999999991</v>
      </c>
      <c r="Y30">
        <f t="shared" si="25"/>
        <v>45.095239999999997</v>
      </c>
      <c r="Z30">
        <f t="shared" si="26"/>
        <v>44.4</v>
      </c>
      <c r="AA30">
        <f t="shared" si="27"/>
        <v>45.286430000000003</v>
      </c>
      <c r="AB30">
        <f t="shared" si="28"/>
        <v>36.558350000000004</v>
      </c>
      <c r="AC30">
        <f t="shared" si="29"/>
        <v>44.379719999999999</v>
      </c>
      <c r="AD30">
        <f t="shared" si="30"/>
        <v>45.245440000000002</v>
      </c>
      <c r="AE30">
        <f t="shared" si="31"/>
        <v>46.2</v>
      </c>
      <c r="AF30">
        <f t="shared" si="32"/>
        <v>44.8932</v>
      </c>
      <c r="AG30">
        <f t="shared" si="33"/>
        <v>31.9</v>
      </c>
      <c r="AH30">
        <v>676.9</v>
      </c>
      <c r="AI30" s="10">
        <v>874</v>
      </c>
      <c r="AJ30">
        <f t="shared" si="34"/>
        <v>18.835000000000001</v>
      </c>
      <c r="AK30">
        <f t="shared" si="35"/>
        <v>0.5</v>
      </c>
      <c r="AL30">
        <f t="shared" si="36"/>
        <v>0.99696215454506154</v>
      </c>
      <c r="AM30">
        <f t="shared" si="37"/>
        <v>3.1435743611781218E-2</v>
      </c>
      <c r="AN30" s="9">
        <f t="shared" si="19"/>
        <v>1007.2038644918749</v>
      </c>
      <c r="AO30">
        <f t="shared" si="38"/>
        <v>35781.454987571749</v>
      </c>
      <c r="AP30">
        <f t="shared" si="39"/>
        <v>7.3866154527995275E-4</v>
      </c>
      <c r="AQ30">
        <f t="shared" si="40"/>
        <v>0.21178192975548735</v>
      </c>
    </row>
    <row r="31" spans="1:47" x14ac:dyDescent="0.3">
      <c r="A31" t="s">
        <v>17</v>
      </c>
      <c r="B31" s="1">
        <v>38060</v>
      </c>
      <c r="C31" s="2">
        <v>0.46187500000000004</v>
      </c>
      <c r="D31">
        <v>46.2</v>
      </c>
      <c r="E31">
        <v>44.4</v>
      </c>
      <c r="F31">
        <v>44.5</v>
      </c>
      <c r="G31">
        <v>44.8</v>
      </c>
      <c r="H31">
        <v>35.700000000000003</v>
      </c>
      <c r="I31">
        <v>44</v>
      </c>
      <c r="J31">
        <v>45.4</v>
      </c>
      <c r="K31">
        <v>46.3</v>
      </c>
      <c r="L31">
        <v>45.1</v>
      </c>
      <c r="M31">
        <v>31.8</v>
      </c>
      <c r="N31">
        <v>32.299999999999997</v>
      </c>
      <c r="O31">
        <v>51.4816</v>
      </c>
      <c r="P31" s="4">
        <v>41.3</v>
      </c>
      <c r="Q31">
        <v>62.2</v>
      </c>
      <c r="R31">
        <f t="shared" si="41"/>
        <v>20.900000000000006</v>
      </c>
      <c r="S31">
        <f t="shared" si="16"/>
        <v>10.181600000000003</v>
      </c>
      <c r="T31">
        <f t="shared" si="42"/>
        <v>1007.207772297392</v>
      </c>
      <c r="U31">
        <f t="shared" si="43"/>
        <v>3.1431643450476034E-2</v>
      </c>
      <c r="X31">
        <f t="shared" si="24"/>
        <v>47.799280000000003</v>
      </c>
      <c r="Y31">
        <f t="shared" si="25"/>
        <v>45.095239999999997</v>
      </c>
      <c r="Z31">
        <f t="shared" si="26"/>
        <v>44.6</v>
      </c>
      <c r="AA31">
        <f t="shared" si="27"/>
        <v>45.389220000000002</v>
      </c>
      <c r="AB31">
        <f t="shared" si="28"/>
        <v>36.558350000000004</v>
      </c>
      <c r="AC31">
        <f t="shared" si="29"/>
        <v>44.581800000000001</v>
      </c>
      <c r="AD31">
        <f t="shared" si="30"/>
        <v>45.545859999999998</v>
      </c>
      <c r="AE31">
        <f t="shared" si="31"/>
        <v>46.3</v>
      </c>
      <c r="AF31">
        <f t="shared" si="32"/>
        <v>44.99277</v>
      </c>
      <c r="AG31">
        <f t="shared" si="33"/>
        <v>31.8</v>
      </c>
      <c r="AH31">
        <v>684.4</v>
      </c>
      <c r="AI31" s="10">
        <v>873.6</v>
      </c>
      <c r="AJ31">
        <f t="shared" si="34"/>
        <v>19.181600000000003</v>
      </c>
      <c r="AK31">
        <f t="shared" si="35"/>
        <v>0.49999999999999645</v>
      </c>
      <c r="AL31">
        <f t="shared" si="36"/>
        <v>0.99683212085795436</v>
      </c>
      <c r="AM31">
        <f t="shared" si="37"/>
        <v>3.1431643450476034E-2</v>
      </c>
      <c r="AN31" s="9">
        <f t="shared" si="19"/>
        <v>1007.207772297392</v>
      </c>
      <c r="AO31">
        <f t="shared" si="38"/>
        <v>36435.290659549006</v>
      </c>
      <c r="AP31">
        <f t="shared" si="39"/>
        <v>7.3056691992986046E-4</v>
      </c>
      <c r="AQ31">
        <f t="shared" si="40"/>
        <v>0.21328860636134711</v>
      </c>
    </row>
    <row r="32" spans="1:47" x14ac:dyDescent="0.3">
      <c r="A32" t="s">
        <v>17</v>
      </c>
      <c r="B32" s="1">
        <v>38060</v>
      </c>
      <c r="C32" s="2">
        <v>0.46256944444444442</v>
      </c>
      <c r="D32">
        <v>46.5</v>
      </c>
      <c r="E32">
        <v>44.4</v>
      </c>
      <c r="F32">
        <v>44.6</v>
      </c>
      <c r="G32">
        <v>44.7</v>
      </c>
      <c r="H32">
        <v>36.200000000000003</v>
      </c>
      <c r="I32">
        <v>44.1</v>
      </c>
      <c r="J32">
        <v>45.4</v>
      </c>
      <c r="K32">
        <v>46.3</v>
      </c>
      <c r="L32">
        <v>45.2</v>
      </c>
      <c r="M32">
        <v>31.5</v>
      </c>
      <c r="N32">
        <v>32.299999999999997</v>
      </c>
      <c r="O32">
        <v>51.722000000000001</v>
      </c>
      <c r="P32" s="4">
        <v>41.3</v>
      </c>
      <c r="Q32">
        <v>62.5</v>
      </c>
      <c r="R32">
        <f t="shared" si="41"/>
        <v>21.200000000000003</v>
      </c>
      <c r="S32">
        <f t="shared" si="16"/>
        <v>10.422000000000004</v>
      </c>
      <c r="T32">
        <f t="shared" si="42"/>
        <v>1007.2141874363</v>
      </c>
      <c r="U32">
        <f t="shared" si="43"/>
        <v>3.1446035228612695E-2</v>
      </c>
      <c r="X32">
        <f t="shared" si="24"/>
        <v>48.111399999999996</v>
      </c>
      <c r="Y32">
        <f t="shared" si="25"/>
        <v>45.095239999999997</v>
      </c>
      <c r="Z32">
        <f t="shared" si="26"/>
        <v>44.7</v>
      </c>
      <c r="AA32">
        <f t="shared" si="27"/>
        <v>45.286430000000003</v>
      </c>
      <c r="AB32">
        <f t="shared" si="28"/>
        <v>37.057100000000005</v>
      </c>
      <c r="AC32">
        <f t="shared" si="29"/>
        <v>44.682839999999999</v>
      </c>
      <c r="AD32">
        <f t="shared" si="30"/>
        <v>45.545859999999998</v>
      </c>
      <c r="AE32">
        <f t="shared" si="31"/>
        <v>46.3</v>
      </c>
      <c r="AF32">
        <f t="shared" si="32"/>
        <v>45.092340000000007</v>
      </c>
      <c r="AG32">
        <f t="shared" si="33"/>
        <v>31.5</v>
      </c>
      <c r="AH32">
        <v>686.9</v>
      </c>
      <c r="AI32" s="10">
        <v>874</v>
      </c>
      <c r="AJ32">
        <f t="shared" si="34"/>
        <v>19.422000000000004</v>
      </c>
      <c r="AK32">
        <f t="shared" si="35"/>
        <v>0.79999999999999716</v>
      </c>
      <c r="AL32">
        <f t="shared" si="36"/>
        <v>0.99728854582171711</v>
      </c>
      <c r="AM32">
        <f t="shared" si="37"/>
        <v>3.1446035228612695E-2</v>
      </c>
      <c r="AN32" s="9">
        <f t="shared" si="19"/>
        <v>1007.2141874363</v>
      </c>
      <c r="AO32">
        <f t="shared" si="38"/>
        <v>36909.055462028358</v>
      </c>
      <c r="AP32">
        <f t="shared" si="39"/>
        <v>1.1646527878876069E-3</v>
      </c>
      <c r="AQ32">
        <f t="shared" si="40"/>
        <v>0.21527561269105461</v>
      </c>
    </row>
    <row r="33" spans="1:43" x14ac:dyDescent="0.3">
      <c r="A33" t="s">
        <v>17</v>
      </c>
      <c r="B33" s="1">
        <v>38060</v>
      </c>
      <c r="C33" s="2">
        <v>0.46326388888888892</v>
      </c>
      <c r="D33">
        <v>46.7</v>
      </c>
      <c r="E33">
        <v>44.5</v>
      </c>
      <c r="F33">
        <v>45</v>
      </c>
      <c r="G33">
        <v>44.8</v>
      </c>
      <c r="H33">
        <v>35.9</v>
      </c>
      <c r="I33">
        <v>44.3</v>
      </c>
      <c r="J33">
        <v>45.7</v>
      </c>
      <c r="K33">
        <v>46.6</v>
      </c>
      <c r="L33">
        <v>45.3</v>
      </c>
      <c r="M33">
        <v>33.4</v>
      </c>
      <c r="N33">
        <v>32.6</v>
      </c>
      <c r="O33">
        <v>51.956200000000003</v>
      </c>
      <c r="P33" s="4">
        <v>42.6</v>
      </c>
      <c r="Q33">
        <v>62.7</v>
      </c>
      <c r="R33">
        <f t="shared" si="41"/>
        <v>20.100000000000001</v>
      </c>
      <c r="S33">
        <f t="shared" si="16"/>
        <v>9.3562000000000012</v>
      </c>
      <c r="T33">
        <f t="shared" si="42"/>
        <v>1007.2284737418829</v>
      </c>
      <c r="U33">
        <f t="shared" si="43"/>
        <v>3.1400802917245806E-2</v>
      </c>
      <c r="X33">
        <f t="shared" si="24"/>
        <v>48.319479999999999</v>
      </c>
      <c r="Y33">
        <f t="shared" si="25"/>
        <v>45.197600000000001</v>
      </c>
      <c r="Z33">
        <f t="shared" si="26"/>
        <v>45.1</v>
      </c>
      <c r="AA33">
        <f t="shared" si="27"/>
        <v>45.389220000000002</v>
      </c>
      <c r="AB33">
        <f t="shared" si="28"/>
        <v>36.757850000000005</v>
      </c>
      <c r="AC33">
        <f t="shared" si="29"/>
        <v>44.884919999999994</v>
      </c>
      <c r="AD33">
        <f t="shared" si="30"/>
        <v>45.84628</v>
      </c>
      <c r="AE33">
        <f t="shared" si="31"/>
        <v>46.6</v>
      </c>
      <c r="AF33">
        <f t="shared" si="32"/>
        <v>45.19191</v>
      </c>
      <c r="AG33">
        <f t="shared" si="33"/>
        <v>33.4</v>
      </c>
      <c r="AH33">
        <v>690.6</v>
      </c>
      <c r="AI33" s="10">
        <v>873.6</v>
      </c>
      <c r="AJ33">
        <f t="shared" si="34"/>
        <v>19.356200000000001</v>
      </c>
      <c r="AK33">
        <f t="shared" si="35"/>
        <v>-0.79999999999999716</v>
      </c>
      <c r="AL33">
        <f t="shared" si="36"/>
        <v>0.99585403537550987</v>
      </c>
      <c r="AM33">
        <f t="shared" si="37"/>
        <v>3.1400802917245806E-2</v>
      </c>
      <c r="AN33" s="9">
        <f t="shared" si="19"/>
        <v>1007.2284737418829</v>
      </c>
      <c r="AO33">
        <f t="shared" si="38"/>
        <v>36731.621362061254</v>
      </c>
      <c r="AP33">
        <f t="shared" si="39"/>
        <v>-1.1584129742253071E-3</v>
      </c>
      <c r="AQ33">
        <f t="shared" si="40"/>
        <v>0.21309288236249677</v>
      </c>
    </row>
    <row r="34" spans="1:43" x14ac:dyDescent="0.3">
      <c r="A34" t="s">
        <v>17</v>
      </c>
      <c r="B34" s="1">
        <v>38060</v>
      </c>
      <c r="C34" s="2">
        <v>0.46395833333333331</v>
      </c>
      <c r="D34">
        <v>47</v>
      </c>
      <c r="E34">
        <v>44.5</v>
      </c>
      <c r="F34">
        <v>45</v>
      </c>
      <c r="G34">
        <v>44.8</v>
      </c>
      <c r="H34">
        <v>36.299999999999997</v>
      </c>
      <c r="I34">
        <v>44.3</v>
      </c>
      <c r="J34">
        <v>45.7</v>
      </c>
      <c r="K34">
        <v>46.4</v>
      </c>
      <c r="L34">
        <v>45.3</v>
      </c>
      <c r="M34">
        <v>33.4</v>
      </c>
      <c r="N34">
        <v>32.9</v>
      </c>
      <c r="O34">
        <v>52.184200000000004</v>
      </c>
      <c r="P34" s="4">
        <v>42.4</v>
      </c>
      <c r="Q34">
        <v>63</v>
      </c>
      <c r="R34">
        <f t="shared" si="41"/>
        <v>20.6</v>
      </c>
      <c r="S34">
        <f t="shared" si="16"/>
        <v>9.7842000000000056</v>
      </c>
      <c r="T34">
        <f t="shared" si="42"/>
        <v>1007.242636301723</v>
      </c>
      <c r="U34">
        <f t="shared" si="43"/>
        <v>3.1370022845769993E-2</v>
      </c>
      <c r="X34">
        <f t="shared" si="24"/>
        <v>48.631599999999999</v>
      </c>
      <c r="Y34">
        <f t="shared" si="25"/>
        <v>45.197600000000001</v>
      </c>
      <c r="Z34">
        <f t="shared" si="26"/>
        <v>45.1</v>
      </c>
      <c r="AA34">
        <f t="shared" si="27"/>
        <v>45.389220000000002</v>
      </c>
      <c r="AB34">
        <f t="shared" si="28"/>
        <v>37.156849999999999</v>
      </c>
      <c r="AC34">
        <f t="shared" si="29"/>
        <v>44.884919999999994</v>
      </c>
      <c r="AD34">
        <f t="shared" si="30"/>
        <v>45.84628</v>
      </c>
      <c r="AE34">
        <f t="shared" si="31"/>
        <v>46.4</v>
      </c>
      <c r="AF34">
        <f t="shared" si="32"/>
        <v>45.19191</v>
      </c>
      <c r="AG34">
        <f t="shared" si="33"/>
        <v>33.4</v>
      </c>
      <c r="AH34">
        <v>691.9</v>
      </c>
      <c r="AI34" s="10">
        <v>873.6</v>
      </c>
      <c r="AJ34">
        <f t="shared" si="34"/>
        <v>19.284200000000006</v>
      </c>
      <c r="AK34">
        <f t="shared" si="35"/>
        <v>-0.5</v>
      </c>
      <c r="AL34">
        <f t="shared" si="36"/>
        <v>0.99487786739441997</v>
      </c>
      <c r="AM34">
        <f t="shared" si="37"/>
        <v>3.1370022845769993E-2</v>
      </c>
      <c r="AN34" s="9">
        <f t="shared" si="19"/>
        <v>1007.242636301723</v>
      </c>
      <c r="AO34">
        <f t="shared" si="38"/>
        <v>36559.631816080211</v>
      </c>
      <c r="AP34">
        <f t="shared" si="39"/>
        <v>-7.2264778147131093E-4</v>
      </c>
      <c r="AQ34">
        <f t="shared" si="40"/>
        <v>0.21169660916104421</v>
      </c>
    </row>
    <row r="35" spans="1:43" x14ac:dyDescent="0.3">
      <c r="A35" t="s">
        <v>17</v>
      </c>
      <c r="B35" s="1">
        <v>38060</v>
      </c>
      <c r="C35" s="2">
        <v>0.4646527777777778</v>
      </c>
      <c r="D35">
        <v>47.2</v>
      </c>
      <c r="E35">
        <v>44.5</v>
      </c>
      <c r="F35">
        <v>45.2</v>
      </c>
      <c r="G35">
        <v>44.7</v>
      </c>
      <c r="H35">
        <v>36.5</v>
      </c>
      <c r="I35">
        <v>44.4</v>
      </c>
      <c r="J35">
        <v>45.7</v>
      </c>
      <c r="K35">
        <v>46.4</v>
      </c>
      <c r="L35">
        <v>45.4</v>
      </c>
      <c r="M35">
        <v>32.1</v>
      </c>
      <c r="N35">
        <v>32.799999999999997</v>
      </c>
      <c r="O35">
        <v>52.405999999999999</v>
      </c>
      <c r="P35" s="4">
        <v>42.8</v>
      </c>
      <c r="Q35">
        <v>63.4</v>
      </c>
      <c r="R35">
        <f t="shared" si="41"/>
        <v>20.6</v>
      </c>
      <c r="S35">
        <f t="shared" si="16"/>
        <v>9.6060000000000016</v>
      </c>
      <c r="T35">
        <f t="shared" si="42"/>
        <v>1007.2459092827</v>
      </c>
      <c r="U35">
        <f t="shared" si="43"/>
        <v>3.1365907904285215E-2</v>
      </c>
      <c r="X35">
        <f t="shared" si="24"/>
        <v>48.839680000000001</v>
      </c>
      <c r="Y35">
        <f t="shared" si="25"/>
        <v>45.197600000000001</v>
      </c>
      <c r="Z35">
        <f t="shared" si="26"/>
        <v>45.300000000000004</v>
      </c>
      <c r="AA35">
        <f t="shared" si="27"/>
        <v>45.286430000000003</v>
      </c>
      <c r="AB35">
        <f t="shared" si="28"/>
        <v>37.356350000000006</v>
      </c>
      <c r="AC35">
        <f t="shared" si="29"/>
        <v>44.985959999999999</v>
      </c>
      <c r="AD35">
        <f t="shared" si="30"/>
        <v>45.84628</v>
      </c>
      <c r="AE35">
        <f t="shared" si="31"/>
        <v>46.4</v>
      </c>
      <c r="AF35">
        <f t="shared" si="32"/>
        <v>45.29148</v>
      </c>
      <c r="AG35">
        <f t="shared" si="33"/>
        <v>32.1</v>
      </c>
      <c r="AH35">
        <v>689.4</v>
      </c>
      <c r="AI35" s="10">
        <v>873.2</v>
      </c>
      <c r="AJ35">
        <f t="shared" si="34"/>
        <v>19.606000000000002</v>
      </c>
      <c r="AK35">
        <f t="shared" si="35"/>
        <v>0.69999999999999574</v>
      </c>
      <c r="AL35">
        <f t="shared" si="36"/>
        <v>0.99474736496447413</v>
      </c>
      <c r="AM35">
        <f t="shared" si="37"/>
        <v>3.1365907904285215E-2</v>
      </c>
      <c r="AN35" s="9">
        <f t="shared" si="19"/>
        <v>1007.2459092827</v>
      </c>
      <c r="AO35">
        <f t="shared" si="38"/>
        <v>37164.956080448239</v>
      </c>
      <c r="AP35">
        <f t="shared" si="39"/>
        <v>1.0153756890049256E-3</v>
      </c>
      <c r="AQ35">
        <f t="shared" si="40"/>
        <v>0.21598210214642377</v>
      </c>
    </row>
    <row r="36" spans="1:43" x14ac:dyDescent="0.3">
      <c r="A36" t="s">
        <v>17</v>
      </c>
      <c r="B36" s="1">
        <v>38060</v>
      </c>
      <c r="C36" s="2">
        <v>0.46534722222222219</v>
      </c>
      <c r="D36">
        <v>47.6</v>
      </c>
      <c r="E36">
        <v>44.6</v>
      </c>
      <c r="F36">
        <v>45.4</v>
      </c>
      <c r="G36">
        <v>44.7</v>
      </c>
      <c r="H36">
        <v>36.9</v>
      </c>
      <c r="I36">
        <v>44.6</v>
      </c>
      <c r="J36">
        <v>46</v>
      </c>
      <c r="K36">
        <v>46.6</v>
      </c>
      <c r="L36">
        <v>45.5</v>
      </c>
      <c r="M36">
        <v>33.700000000000003</v>
      </c>
      <c r="N36">
        <v>33</v>
      </c>
      <c r="O36">
        <v>52.621600000000001</v>
      </c>
      <c r="P36" s="4">
        <v>43.3</v>
      </c>
      <c r="Q36">
        <v>63.4</v>
      </c>
      <c r="R36">
        <f t="shared" si="41"/>
        <v>20.100000000000001</v>
      </c>
      <c r="S36">
        <f t="shared" si="16"/>
        <v>9.3216000000000037</v>
      </c>
      <c r="T36">
        <f t="shared" si="42"/>
        <v>1007.2570939389919</v>
      </c>
      <c r="U36">
        <f t="shared" si="43"/>
        <v>3.1345417355270494E-2</v>
      </c>
      <c r="X36">
        <f t="shared" si="24"/>
        <v>49.255839999999999</v>
      </c>
      <c r="Y36">
        <f t="shared" si="25"/>
        <v>45.299959999999999</v>
      </c>
      <c r="Z36">
        <f t="shared" si="26"/>
        <v>45.5</v>
      </c>
      <c r="AA36">
        <f t="shared" si="27"/>
        <v>45.286430000000003</v>
      </c>
      <c r="AB36">
        <f t="shared" si="28"/>
        <v>37.75535</v>
      </c>
      <c r="AC36">
        <f t="shared" si="29"/>
        <v>45.188040000000001</v>
      </c>
      <c r="AD36">
        <f t="shared" si="30"/>
        <v>46.146700000000003</v>
      </c>
      <c r="AE36">
        <f t="shared" si="31"/>
        <v>46.6</v>
      </c>
      <c r="AF36">
        <f t="shared" si="32"/>
        <v>45.39105</v>
      </c>
      <c r="AG36">
        <f t="shared" si="33"/>
        <v>33.700000000000003</v>
      </c>
      <c r="AH36">
        <v>706.9</v>
      </c>
      <c r="AI36" s="10">
        <v>873.2</v>
      </c>
      <c r="AJ36">
        <f t="shared" si="34"/>
        <v>19.621600000000001</v>
      </c>
      <c r="AK36">
        <f t="shared" si="35"/>
        <v>-0.70000000000000284</v>
      </c>
      <c r="AL36">
        <f t="shared" si="36"/>
        <v>0.99409752183857858</v>
      </c>
      <c r="AM36">
        <f t="shared" si="37"/>
        <v>3.1345417355270494E-2</v>
      </c>
      <c r="AN36" s="9">
        <f t="shared" si="19"/>
        <v>1007.2570939389919</v>
      </c>
      <c r="AO36">
        <f t="shared" si="38"/>
        <v>37170.641807059401</v>
      </c>
      <c r="AP36">
        <f t="shared" si="39"/>
        <v>-9.9023907200453077E-4</v>
      </c>
      <c r="AQ36">
        <f t="shared" si="40"/>
        <v>0.21066747853042103</v>
      </c>
    </row>
    <row r="37" spans="1:43" x14ac:dyDescent="0.3">
      <c r="A37" t="s">
        <v>17</v>
      </c>
      <c r="B37" s="1">
        <v>38060</v>
      </c>
      <c r="C37" s="2">
        <v>0.46604166666666669</v>
      </c>
      <c r="D37">
        <v>47.9</v>
      </c>
      <c r="E37">
        <v>44.7</v>
      </c>
      <c r="F37">
        <v>45.8</v>
      </c>
      <c r="G37">
        <v>44.8</v>
      </c>
      <c r="H37">
        <v>36.9</v>
      </c>
      <c r="I37">
        <v>44.8</v>
      </c>
      <c r="J37">
        <v>46.1</v>
      </c>
      <c r="K37">
        <v>46.7</v>
      </c>
      <c r="L37">
        <v>45.6</v>
      </c>
      <c r="M37">
        <v>33.799999999999997</v>
      </c>
      <c r="N37">
        <v>33.299999999999997</v>
      </c>
      <c r="O37">
        <v>52.831000000000003</v>
      </c>
      <c r="P37" s="4">
        <v>43.3</v>
      </c>
      <c r="Q37">
        <v>63.8</v>
      </c>
      <c r="R37">
        <f t="shared" si="41"/>
        <v>20.5</v>
      </c>
      <c r="S37">
        <f t="shared" si="16"/>
        <v>9.5310000000000059</v>
      </c>
      <c r="T37">
        <f t="shared" si="42"/>
        <v>1007.270838287075</v>
      </c>
      <c r="U37">
        <f t="shared" si="43"/>
        <v>3.131473167993494E-2</v>
      </c>
      <c r="X37">
        <f t="shared" si="24"/>
        <v>49.567959999999992</v>
      </c>
      <c r="Y37">
        <f t="shared" si="25"/>
        <v>45.402320000000003</v>
      </c>
      <c r="Z37">
        <f t="shared" si="26"/>
        <v>45.9</v>
      </c>
      <c r="AA37">
        <f t="shared" si="27"/>
        <v>45.389220000000002</v>
      </c>
      <c r="AB37">
        <f t="shared" si="28"/>
        <v>37.75535</v>
      </c>
      <c r="AC37">
        <f t="shared" si="29"/>
        <v>45.390119999999996</v>
      </c>
      <c r="AD37">
        <f t="shared" si="30"/>
        <v>46.246839999999999</v>
      </c>
      <c r="AE37">
        <f t="shared" si="31"/>
        <v>46.7</v>
      </c>
      <c r="AF37">
        <f t="shared" si="32"/>
        <v>45.49062</v>
      </c>
      <c r="AG37">
        <f t="shared" si="33"/>
        <v>33.799999999999997</v>
      </c>
      <c r="AH37">
        <v>713.1</v>
      </c>
      <c r="AI37" s="10">
        <v>873.2</v>
      </c>
      <c r="AJ37">
        <f t="shared" si="34"/>
        <v>19.531000000000006</v>
      </c>
      <c r="AK37">
        <f t="shared" si="35"/>
        <v>-0.5</v>
      </c>
      <c r="AL37">
        <f t="shared" si="36"/>
        <v>0.99312434756365098</v>
      </c>
      <c r="AM37">
        <f t="shared" si="37"/>
        <v>3.131473167993494E-2</v>
      </c>
      <c r="AN37" s="9">
        <f t="shared" si="19"/>
        <v>1007.270838287075</v>
      </c>
      <c r="AO37">
        <f t="shared" si="38"/>
        <v>36963.295648895757</v>
      </c>
      <c r="AP37">
        <f t="shared" si="39"/>
        <v>-7.0116393212733136E-4</v>
      </c>
      <c r="AQ37">
        <f t="shared" si="40"/>
        <v>0.20767091123048739</v>
      </c>
    </row>
    <row r="38" spans="1:43" x14ac:dyDescent="0.3">
      <c r="A38" t="s">
        <v>17</v>
      </c>
      <c r="B38" s="1">
        <v>38060</v>
      </c>
      <c r="C38" s="2">
        <v>0.46673611111111107</v>
      </c>
      <c r="D38">
        <v>48.1</v>
      </c>
      <c r="E38">
        <v>44.5</v>
      </c>
      <c r="F38">
        <v>45.9</v>
      </c>
      <c r="G38">
        <v>44.8</v>
      </c>
      <c r="H38">
        <v>36.5</v>
      </c>
      <c r="I38">
        <v>44.8</v>
      </c>
      <c r="J38">
        <v>46.2</v>
      </c>
      <c r="K38">
        <v>46.7</v>
      </c>
      <c r="L38">
        <v>45.6</v>
      </c>
      <c r="M38">
        <v>34.4</v>
      </c>
      <c r="N38">
        <v>33.5</v>
      </c>
      <c r="O38">
        <v>53.034199999999998</v>
      </c>
      <c r="P38" s="4">
        <v>43</v>
      </c>
      <c r="Q38">
        <v>63.7</v>
      </c>
      <c r="R38">
        <f t="shared" si="41"/>
        <v>20.700000000000003</v>
      </c>
      <c r="S38">
        <f t="shared" si="16"/>
        <v>10.034199999999998</v>
      </c>
      <c r="T38">
        <f t="shared" si="42"/>
        <v>1007.281744802723</v>
      </c>
      <c r="U38">
        <f t="shared" si="43"/>
        <v>3.1294307918852314E-2</v>
      </c>
      <c r="X38">
        <f t="shared" si="24"/>
        <v>49.776040000000002</v>
      </c>
      <c r="Y38">
        <f t="shared" si="25"/>
        <v>45.197600000000001</v>
      </c>
      <c r="Z38">
        <f t="shared" si="26"/>
        <v>46</v>
      </c>
      <c r="AA38">
        <f t="shared" si="27"/>
        <v>45.389220000000002</v>
      </c>
      <c r="AB38">
        <f t="shared" si="28"/>
        <v>37.356350000000006</v>
      </c>
      <c r="AC38">
        <f t="shared" si="29"/>
        <v>45.390119999999996</v>
      </c>
      <c r="AD38">
        <f t="shared" si="30"/>
        <v>46.346980000000002</v>
      </c>
      <c r="AE38">
        <f t="shared" si="31"/>
        <v>46.7</v>
      </c>
      <c r="AF38">
        <f t="shared" si="32"/>
        <v>45.49062</v>
      </c>
      <c r="AG38">
        <f t="shared" si="33"/>
        <v>34.4</v>
      </c>
      <c r="AH38">
        <v>718.1</v>
      </c>
      <c r="AI38" s="10">
        <v>873.2</v>
      </c>
      <c r="AJ38">
        <f t="shared" si="34"/>
        <v>19.534199999999998</v>
      </c>
      <c r="AK38">
        <f t="shared" si="35"/>
        <v>-0.89999999999999858</v>
      </c>
      <c r="AL38">
        <f t="shared" si="36"/>
        <v>0.99247662256931635</v>
      </c>
      <c r="AM38">
        <f t="shared" si="37"/>
        <v>3.1294307918852314E-2</v>
      </c>
      <c r="AN38" s="9">
        <f t="shared" si="19"/>
        <v>1007.281744802723</v>
      </c>
      <c r="AO38">
        <f t="shared" si="38"/>
        <v>36945.640070777517</v>
      </c>
      <c r="AP38">
        <f t="shared" si="39"/>
        <v>-1.2533073388107485E-3</v>
      </c>
      <c r="AQ38">
        <f t="shared" si="40"/>
        <v>0.20612643268236289</v>
      </c>
    </row>
    <row r="39" spans="1:43" x14ac:dyDescent="0.3">
      <c r="A39" t="s">
        <v>17</v>
      </c>
      <c r="B39" s="1">
        <v>38060</v>
      </c>
      <c r="C39" s="2">
        <v>0.46743055555555557</v>
      </c>
      <c r="D39">
        <v>48.4</v>
      </c>
      <c r="E39">
        <v>44.4</v>
      </c>
      <c r="F39">
        <v>46.1</v>
      </c>
      <c r="G39">
        <v>44.9</v>
      </c>
      <c r="H39">
        <v>36.5</v>
      </c>
      <c r="I39">
        <v>44.9</v>
      </c>
      <c r="J39">
        <v>46.3</v>
      </c>
      <c r="K39">
        <v>46.7</v>
      </c>
      <c r="L39">
        <v>45.8</v>
      </c>
      <c r="M39">
        <v>32.200000000000003</v>
      </c>
      <c r="N39">
        <v>33.200000000000003</v>
      </c>
      <c r="O39">
        <v>53.231200000000001</v>
      </c>
      <c r="P39" s="4">
        <v>42.5</v>
      </c>
      <c r="Q39">
        <v>64</v>
      </c>
      <c r="R39">
        <f t="shared" si="41"/>
        <v>21.5</v>
      </c>
      <c r="S39">
        <f t="shared" si="16"/>
        <v>10.731200000000001</v>
      </c>
      <c r="T39">
        <f t="shared" si="42"/>
        <v>1007.2789563450081</v>
      </c>
      <c r="U39">
        <f t="shared" si="43"/>
        <v>3.1324953560685695E-2</v>
      </c>
      <c r="X39">
        <f t="shared" si="24"/>
        <v>50.088159999999995</v>
      </c>
      <c r="Y39">
        <f t="shared" si="25"/>
        <v>45.095239999999997</v>
      </c>
      <c r="Z39">
        <f t="shared" si="26"/>
        <v>46.2</v>
      </c>
      <c r="AA39">
        <f t="shared" si="27"/>
        <v>45.492010000000001</v>
      </c>
      <c r="AB39">
        <f t="shared" si="28"/>
        <v>37.356350000000006</v>
      </c>
      <c r="AC39">
        <f t="shared" si="29"/>
        <v>45.491160000000001</v>
      </c>
      <c r="AD39">
        <f t="shared" si="30"/>
        <v>46.447119999999998</v>
      </c>
      <c r="AE39">
        <f t="shared" si="31"/>
        <v>46.7</v>
      </c>
      <c r="AF39">
        <f t="shared" si="32"/>
        <v>45.68976</v>
      </c>
      <c r="AG39">
        <f t="shared" si="33"/>
        <v>32.200000000000003</v>
      </c>
      <c r="AH39">
        <v>723.1</v>
      </c>
      <c r="AI39" s="10">
        <v>873.2</v>
      </c>
      <c r="AJ39">
        <f t="shared" si="34"/>
        <v>20.031199999999998</v>
      </c>
      <c r="AK39">
        <f t="shared" si="35"/>
        <v>1</v>
      </c>
      <c r="AL39">
        <f t="shared" si="36"/>
        <v>0.99344852721031784</v>
      </c>
      <c r="AM39">
        <f t="shared" si="37"/>
        <v>3.1324953560685695E-2</v>
      </c>
      <c r="AN39" s="9">
        <f t="shared" si="19"/>
        <v>1007.2789563450081</v>
      </c>
      <c r="AO39">
        <f t="shared" si="38"/>
        <v>37922.626989540462</v>
      </c>
      <c r="AP39">
        <f t="shared" si="39"/>
        <v>1.3829345871940258E-3</v>
      </c>
      <c r="AQ39">
        <f t="shared" si="40"/>
        <v>0.21011423277681551</v>
      </c>
    </row>
    <row r="40" spans="1:43" x14ac:dyDescent="0.3">
      <c r="A40" t="s">
        <v>17</v>
      </c>
      <c r="B40" s="1">
        <v>38060</v>
      </c>
      <c r="C40" s="2">
        <v>0.46812499999999996</v>
      </c>
      <c r="D40">
        <v>48.6</v>
      </c>
      <c r="E40">
        <v>44.6</v>
      </c>
      <c r="F40">
        <v>46.2</v>
      </c>
      <c r="G40">
        <v>44.7</v>
      </c>
      <c r="H40">
        <v>36.799999999999997</v>
      </c>
      <c r="I40">
        <v>45.1</v>
      </c>
      <c r="J40">
        <v>46.4</v>
      </c>
      <c r="K40">
        <v>46.8</v>
      </c>
      <c r="L40">
        <v>45.8</v>
      </c>
      <c r="M40">
        <v>31.9</v>
      </c>
      <c r="N40">
        <v>33</v>
      </c>
      <c r="O40">
        <v>53.421999999999997</v>
      </c>
      <c r="P40" s="4">
        <v>42.8</v>
      </c>
      <c r="Q40">
        <v>64.5</v>
      </c>
      <c r="R40">
        <f t="shared" si="41"/>
        <v>21.700000000000003</v>
      </c>
      <c r="S40">
        <f t="shared" si="16"/>
        <v>10.622</v>
      </c>
      <c r="T40">
        <f t="shared" si="42"/>
        <v>1007.2787073562999</v>
      </c>
      <c r="U40">
        <f t="shared" si="43"/>
        <v>3.1334648201346321E-2</v>
      </c>
      <c r="X40">
        <f t="shared" si="24"/>
        <v>50.296239999999997</v>
      </c>
      <c r="Y40">
        <f t="shared" si="25"/>
        <v>45.299959999999999</v>
      </c>
      <c r="Z40">
        <f t="shared" si="26"/>
        <v>46.300000000000004</v>
      </c>
      <c r="AA40">
        <f t="shared" si="27"/>
        <v>45.286430000000003</v>
      </c>
      <c r="AB40">
        <f t="shared" si="28"/>
        <v>37.6556</v>
      </c>
      <c r="AC40">
        <f t="shared" si="29"/>
        <v>45.693240000000003</v>
      </c>
      <c r="AD40">
        <f t="shared" si="30"/>
        <v>46.547260000000001</v>
      </c>
      <c r="AE40">
        <f t="shared" si="31"/>
        <v>46.8</v>
      </c>
      <c r="AF40">
        <f t="shared" si="32"/>
        <v>45.68976</v>
      </c>
      <c r="AG40">
        <f t="shared" si="33"/>
        <v>31.9</v>
      </c>
      <c r="AH40">
        <v>720.6</v>
      </c>
      <c r="AI40" s="10">
        <v>872.9</v>
      </c>
      <c r="AJ40">
        <f t="shared" si="34"/>
        <v>20.421999999999997</v>
      </c>
      <c r="AK40">
        <f t="shared" si="35"/>
        <v>1.1000000000000014</v>
      </c>
      <c r="AL40">
        <f t="shared" si="36"/>
        <v>0.99375598581412639</v>
      </c>
      <c r="AM40">
        <f t="shared" si="37"/>
        <v>3.1334648201346321E-2</v>
      </c>
      <c r="AN40" s="9">
        <f t="shared" si="19"/>
        <v>1007.2787073562999</v>
      </c>
      <c r="AO40">
        <f t="shared" si="38"/>
        <v>38674.436892912177</v>
      </c>
      <c r="AP40">
        <f t="shared" si="39"/>
        <v>1.5265056897030272E-3</v>
      </c>
      <c r="AQ40">
        <f t="shared" si="40"/>
        <v>0.2150231204949411</v>
      </c>
    </row>
    <row r="41" spans="1:43" x14ac:dyDescent="0.3">
      <c r="A41" t="s">
        <v>17</v>
      </c>
      <c r="B41" s="1">
        <v>38060</v>
      </c>
      <c r="C41" s="2">
        <v>0.46881944444444446</v>
      </c>
      <c r="D41">
        <v>48.9</v>
      </c>
      <c r="E41">
        <v>44.7</v>
      </c>
      <c r="F41">
        <v>46.4</v>
      </c>
      <c r="G41">
        <v>44.8</v>
      </c>
      <c r="H41">
        <v>36.700000000000003</v>
      </c>
      <c r="I41">
        <v>45.4</v>
      </c>
      <c r="J41">
        <v>46.6</v>
      </c>
      <c r="K41">
        <v>46.9</v>
      </c>
      <c r="L41">
        <v>46</v>
      </c>
      <c r="M41">
        <v>32</v>
      </c>
      <c r="N41">
        <v>33</v>
      </c>
      <c r="O41">
        <v>53.6066</v>
      </c>
      <c r="P41" s="4">
        <v>43.2</v>
      </c>
      <c r="Q41">
        <v>64.8</v>
      </c>
      <c r="R41">
        <f t="shared" si="41"/>
        <v>21.599999999999994</v>
      </c>
      <c r="S41">
        <f t="shared" si="16"/>
        <v>10.406599999999997</v>
      </c>
      <c r="T41">
        <f t="shared" si="42"/>
        <v>1007.283705797267</v>
      </c>
      <c r="U41">
        <f t="shared" si="43"/>
        <v>3.1334648201346321E-2</v>
      </c>
      <c r="X41">
        <f t="shared" si="24"/>
        <v>50.608359999999998</v>
      </c>
      <c r="Y41">
        <f t="shared" si="25"/>
        <v>45.402320000000003</v>
      </c>
      <c r="Z41">
        <f t="shared" si="26"/>
        <v>46.5</v>
      </c>
      <c r="AA41">
        <f t="shared" si="27"/>
        <v>45.389220000000002</v>
      </c>
      <c r="AB41">
        <f t="shared" si="28"/>
        <v>37.555850000000007</v>
      </c>
      <c r="AC41">
        <f t="shared" si="29"/>
        <v>45.996359999999996</v>
      </c>
      <c r="AD41">
        <f t="shared" si="30"/>
        <v>46.747540000000001</v>
      </c>
      <c r="AE41">
        <f t="shared" si="31"/>
        <v>46.9</v>
      </c>
      <c r="AF41">
        <f t="shared" si="32"/>
        <v>45.8889</v>
      </c>
      <c r="AG41">
        <f t="shared" si="33"/>
        <v>32</v>
      </c>
      <c r="AH41">
        <v>714.4</v>
      </c>
      <c r="AI41" s="10">
        <v>872.9</v>
      </c>
      <c r="AJ41">
        <f t="shared" si="34"/>
        <v>20.6066</v>
      </c>
      <c r="AK41">
        <f t="shared" si="35"/>
        <v>1</v>
      </c>
      <c r="AL41">
        <f t="shared" si="36"/>
        <v>0.99375598581412639</v>
      </c>
      <c r="AM41">
        <f t="shared" si="37"/>
        <v>3.1334648201346321E-2</v>
      </c>
      <c r="AN41" s="9">
        <f t="shared" si="19"/>
        <v>1007.283705797267</v>
      </c>
      <c r="AO41">
        <f t="shared" si="38"/>
        <v>39024.219272992552</v>
      </c>
      <c r="AP41">
        <f t="shared" si="39"/>
        <v>1.3997760358342665E-3</v>
      </c>
      <c r="AQ41">
        <f t="shared" si="40"/>
        <v>0.21885082914854448</v>
      </c>
    </row>
    <row r="42" spans="1:43" x14ac:dyDescent="0.3">
      <c r="A42" t="s">
        <v>17</v>
      </c>
      <c r="B42" s="1">
        <v>38060</v>
      </c>
      <c r="C42" s="2">
        <v>0.46951388888888884</v>
      </c>
      <c r="D42">
        <v>49.2</v>
      </c>
      <c r="E42">
        <v>44.6</v>
      </c>
      <c r="F42">
        <v>46.6</v>
      </c>
      <c r="G42">
        <v>44.9</v>
      </c>
      <c r="H42">
        <v>36.9</v>
      </c>
      <c r="I42">
        <v>45.6</v>
      </c>
      <c r="J42">
        <v>46.7</v>
      </c>
      <c r="K42">
        <v>47</v>
      </c>
      <c r="L42">
        <v>46.2</v>
      </c>
      <c r="M42">
        <v>31.8</v>
      </c>
      <c r="N42">
        <v>32.9</v>
      </c>
      <c r="O42">
        <v>53.784999999999997</v>
      </c>
      <c r="P42" s="4">
        <v>42.9</v>
      </c>
      <c r="Q42">
        <v>64.900000000000006</v>
      </c>
      <c r="R42">
        <f t="shared" si="41"/>
        <v>22.000000000000007</v>
      </c>
      <c r="S42">
        <f t="shared" si="16"/>
        <v>10.884999999999998</v>
      </c>
      <c r="T42">
        <f t="shared" si="42"/>
        <v>1007.285830191875</v>
      </c>
      <c r="U42">
        <f t="shared" si="43"/>
        <v>3.1344886609515371E-2</v>
      </c>
      <c r="X42">
        <f t="shared" si="24"/>
        <v>50.920479999999998</v>
      </c>
      <c r="Y42">
        <f t="shared" si="25"/>
        <v>45.299959999999999</v>
      </c>
      <c r="Z42">
        <f t="shared" si="26"/>
        <v>46.7</v>
      </c>
      <c r="AA42">
        <f t="shared" si="27"/>
        <v>45.492010000000001</v>
      </c>
      <c r="AB42">
        <f t="shared" si="28"/>
        <v>37.75535</v>
      </c>
      <c r="AC42">
        <f t="shared" si="29"/>
        <v>46.198440000000005</v>
      </c>
      <c r="AD42">
        <f t="shared" si="30"/>
        <v>46.847680000000004</v>
      </c>
      <c r="AE42">
        <f t="shared" si="31"/>
        <v>47</v>
      </c>
      <c r="AF42">
        <f t="shared" si="32"/>
        <v>46.088040000000007</v>
      </c>
      <c r="AG42">
        <f t="shared" si="33"/>
        <v>31.8</v>
      </c>
      <c r="AH42">
        <v>714.4</v>
      </c>
      <c r="AI42" s="10">
        <v>872.9</v>
      </c>
      <c r="AJ42">
        <f t="shared" si="34"/>
        <v>20.884999999999998</v>
      </c>
      <c r="AK42">
        <f t="shared" si="35"/>
        <v>1.0999999999999979</v>
      </c>
      <c r="AL42">
        <f t="shared" si="36"/>
        <v>0.994080689616059</v>
      </c>
      <c r="AM42">
        <f t="shared" si="37"/>
        <v>3.1344886609515371E-2</v>
      </c>
      <c r="AN42" s="9">
        <f t="shared" si="19"/>
        <v>1007.285830191875</v>
      </c>
      <c r="AO42">
        <f t="shared" si="38"/>
        <v>39564.452269825124</v>
      </c>
      <c r="AP42">
        <f t="shared" si="39"/>
        <v>1.5397536394176903E-3</v>
      </c>
      <c r="AQ42">
        <f t="shared" si="40"/>
        <v>0.2218804974287254</v>
      </c>
    </row>
    <row r="43" spans="1:43" x14ac:dyDescent="0.3">
      <c r="A43" t="s">
        <v>17</v>
      </c>
      <c r="B43" s="1">
        <v>38060</v>
      </c>
      <c r="C43" s="2">
        <v>0.47020833333333334</v>
      </c>
      <c r="D43">
        <v>49.5</v>
      </c>
      <c r="E43">
        <v>44.4</v>
      </c>
      <c r="F43">
        <v>46.9</v>
      </c>
      <c r="G43">
        <v>44.9</v>
      </c>
      <c r="H43">
        <v>36.799999999999997</v>
      </c>
      <c r="I43">
        <v>45.7</v>
      </c>
      <c r="J43">
        <v>46.8</v>
      </c>
      <c r="K43">
        <v>47.1</v>
      </c>
      <c r="L43">
        <v>46.2</v>
      </c>
      <c r="M43">
        <v>34.1</v>
      </c>
      <c r="N43">
        <v>33.200000000000003</v>
      </c>
      <c r="O43">
        <v>53.9572</v>
      </c>
      <c r="P43" s="4">
        <v>44</v>
      </c>
      <c r="Q43">
        <v>65.2</v>
      </c>
      <c r="R43">
        <f t="shared" si="41"/>
        <v>21.200000000000003</v>
      </c>
      <c r="S43">
        <f t="shared" si="16"/>
        <v>9.9572000000000003</v>
      </c>
      <c r="T43">
        <f t="shared" si="42"/>
        <v>1007.298644833388</v>
      </c>
      <c r="U43">
        <f t="shared" si="43"/>
        <v>3.1299841939645287E-2</v>
      </c>
      <c r="X43">
        <f t="shared" si="24"/>
        <v>51.232599999999998</v>
      </c>
      <c r="Y43">
        <f t="shared" si="25"/>
        <v>45.095239999999997</v>
      </c>
      <c r="Z43">
        <f t="shared" si="26"/>
        <v>47</v>
      </c>
      <c r="AA43">
        <f t="shared" si="27"/>
        <v>45.492010000000001</v>
      </c>
      <c r="AB43">
        <f t="shared" si="28"/>
        <v>37.6556</v>
      </c>
      <c r="AC43">
        <f t="shared" si="29"/>
        <v>46.299480000000003</v>
      </c>
      <c r="AD43">
        <f t="shared" si="30"/>
        <v>46.94782</v>
      </c>
      <c r="AE43">
        <f t="shared" si="31"/>
        <v>47.1</v>
      </c>
      <c r="AF43">
        <f t="shared" si="32"/>
        <v>46.088040000000007</v>
      </c>
      <c r="AG43">
        <f t="shared" si="33"/>
        <v>34.1</v>
      </c>
      <c r="AH43">
        <v>719.4</v>
      </c>
      <c r="AI43" s="10">
        <v>872.5</v>
      </c>
      <c r="AJ43">
        <f t="shared" si="34"/>
        <v>20.757199999999997</v>
      </c>
      <c r="AK43">
        <f t="shared" si="35"/>
        <v>-0.89999999999999858</v>
      </c>
      <c r="AL43">
        <f t="shared" si="36"/>
        <v>0.99265213008589348</v>
      </c>
      <c r="AM43">
        <f t="shared" si="37"/>
        <v>3.1299841939645287E-2</v>
      </c>
      <c r="AN43" s="9">
        <f t="shared" si="19"/>
        <v>1007.298644833388</v>
      </c>
      <c r="AO43">
        <f t="shared" si="38"/>
        <v>39266.339240358939</v>
      </c>
      <c r="AP43">
        <f t="shared" si="39"/>
        <v>-1.2510425354462032E-3</v>
      </c>
      <c r="AQ43">
        <f t="shared" si="40"/>
        <v>0.21867815438456847</v>
      </c>
    </row>
    <row r="44" spans="1:43" x14ac:dyDescent="0.3">
      <c r="A44" t="s">
        <v>17</v>
      </c>
      <c r="B44" s="1">
        <v>38060</v>
      </c>
      <c r="C44" s="2">
        <v>0.47090277777777773</v>
      </c>
      <c r="D44">
        <v>49.7</v>
      </c>
      <c r="E44">
        <v>44.7</v>
      </c>
      <c r="F44">
        <v>47</v>
      </c>
      <c r="G44">
        <v>44.9</v>
      </c>
      <c r="H44">
        <v>37.4</v>
      </c>
      <c r="I44">
        <v>45.8</v>
      </c>
      <c r="J44">
        <v>47</v>
      </c>
      <c r="K44">
        <v>47.2</v>
      </c>
      <c r="L44">
        <v>46.3</v>
      </c>
      <c r="M44">
        <v>34.1</v>
      </c>
      <c r="N44">
        <v>33.6</v>
      </c>
      <c r="O44">
        <v>54.123199999999997</v>
      </c>
      <c r="P44" s="4">
        <v>44.3</v>
      </c>
      <c r="Q44">
        <v>65.400000000000006</v>
      </c>
      <c r="R44">
        <f t="shared" si="41"/>
        <v>21.100000000000009</v>
      </c>
      <c r="S44">
        <f t="shared" si="16"/>
        <v>9.8231999999999999</v>
      </c>
      <c r="T44">
        <f t="shared" si="42"/>
        <v>1007.314049106368</v>
      </c>
      <c r="U44">
        <f t="shared" si="43"/>
        <v>3.1259027149829935E-2</v>
      </c>
      <c r="X44">
        <f t="shared" si="24"/>
        <v>51.44068</v>
      </c>
      <c r="Y44">
        <f t="shared" si="25"/>
        <v>45.402320000000003</v>
      </c>
      <c r="Z44">
        <f t="shared" si="26"/>
        <v>47.1</v>
      </c>
      <c r="AA44">
        <f t="shared" si="27"/>
        <v>45.492010000000001</v>
      </c>
      <c r="AB44">
        <f t="shared" si="28"/>
        <v>38.254100000000001</v>
      </c>
      <c r="AC44">
        <f t="shared" si="29"/>
        <v>46.40052</v>
      </c>
      <c r="AD44">
        <f t="shared" si="30"/>
        <v>47.148099999999999</v>
      </c>
      <c r="AE44">
        <f t="shared" si="31"/>
        <v>47.2</v>
      </c>
      <c r="AF44">
        <f t="shared" si="32"/>
        <v>46.187609999999999</v>
      </c>
      <c r="AG44">
        <f t="shared" si="33"/>
        <v>34.1</v>
      </c>
      <c r="AH44">
        <v>721.9</v>
      </c>
      <c r="AI44" s="10">
        <v>872.5</v>
      </c>
      <c r="AJ44">
        <f t="shared" si="34"/>
        <v>20.523199999999996</v>
      </c>
      <c r="AK44">
        <f t="shared" si="35"/>
        <v>-0.5</v>
      </c>
      <c r="AL44">
        <f t="shared" si="36"/>
        <v>0.99135771818032092</v>
      </c>
      <c r="AM44">
        <f t="shared" si="37"/>
        <v>3.1259027149829935E-2</v>
      </c>
      <c r="AN44" s="9">
        <f t="shared" si="19"/>
        <v>1007.314049106368</v>
      </c>
      <c r="AO44">
        <f t="shared" si="38"/>
        <v>38773.649186423434</v>
      </c>
      <c r="AP44">
        <f t="shared" si="39"/>
        <v>-6.9261670591494668E-4</v>
      </c>
      <c r="AQ44">
        <f t="shared" si="40"/>
        <v>0.21518651583174961</v>
      </c>
    </row>
    <row r="45" spans="1:43" x14ac:dyDescent="0.3">
      <c r="A45" t="s">
        <v>17</v>
      </c>
      <c r="B45" s="1">
        <v>38060</v>
      </c>
      <c r="C45" s="2">
        <v>0.47159722222222222</v>
      </c>
      <c r="D45">
        <v>49.9</v>
      </c>
      <c r="E45">
        <v>44.5</v>
      </c>
      <c r="F45">
        <v>47.2</v>
      </c>
      <c r="G45">
        <v>44.9</v>
      </c>
      <c r="H45">
        <v>36.9</v>
      </c>
      <c r="I45">
        <v>45.8</v>
      </c>
      <c r="J45">
        <v>47.1</v>
      </c>
      <c r="K45">
        <v>47.3</v>
      </c>
      <c r="L45">
        <v>46.3</v>
      </c>
      <c r="M45">
        <v>33.9</v>
      </c>
      <c r="N45">
        <v>33.799999999999997</v>
      </c>
      <c r="O45">
        <v>54.283000000000001</v>
      </c>
      <c r="P45" s="4">
        <v>43.7</v>
      </c>
      <c r="Q45">
        <v>65.8</v>
      </c>
      <c r="R45">
        <f t="shared" si="41"/>
        <v>22.099999999999994</v>
      </c>
      <c r="S45">
        <f t="shared" si="16"/>
        <v>10.582999999999998</v>
      </c>
      <c r="T45">
        <f t="shared" si="42"/>
        <v>1007.3238664166751</v>
      </c>
      <c r="U45">
        <f t="shared" si="43"/>
        <v>3.1238659645578544E-2</v>
      </c>
      <c r="X45">
        <f t="shared" si="24"/>
        <v>51.648759999999996</v>
      </c>
      <c r="Y45">
        <f t="shared" si="25"/>
        <v>45.197600000000001</v>
      </c>
      <c r="Z45">
        <f t="shared" si="26"/>
        <v>47.300000000000004</v>
      </c>
      <c r="AA45">
        <f t="shared" si="27"/>
        <v>45.492010000000001</v>
      </c>
      <c r="AB45">
        <f t="shared" si="28"/>
        <v>37.75535</v>
      </c>
      <c r="AC45">
        <f t="shared" si="29"/>
        <v>46.40052</v>
      </c>
      <c r="AD45">
        <f t="shared" si="30"/>
        <v>47.248240000000003</v>
      </c>
      <c r="AE45">
        <f t="shared" si="31"/>
        <v>47.3</v>
      </c>
      <c r="AF45">
        <f t="shared" si="32"/>
        <v>46.187609999999999</v>
      </c>
      <c r="AG45">
        <f t="shared" si="33"/>
        <v>33.9</v>
      </c>
      <c r="AH45">
        <v>723.1</v>
      </c>
      <c r="AI45" s="10">
        <v>872.5</v>
      </c>
      <c r="AJ45">
        <f t="shared" si="34"/>
        <v>20.483000000000004</v>
      </c>
      <c r="AK45">
        <f t="shared" si="35"/>
        <v>-0.10000000000000142</v>
      </c>
      <c r="AL45">
        <f t="shared" si="36"/>
        <v>0.9907117773312053</v>
      </c>
      <c r="AM45">
        <f t="shared" si="37"/>
        <v>3.1238659645578544E-2</v>
      </c>
      <c r="AN45" s="9">
        <f t="shared" si="19"/>
        <v>1007.3238664166751</v>
      </c>
      <c r="AO45">
        <f t="shared" si="38"/>
        <v>38672.863525142078</v>
      </c>
      <c r="AP45">
        <f t="shared" si="39"/>
        <v>-1.3829345871940453E-4</v>
      </c>
      <c r="AQ45">
        <f t="shared" si="40"/>
        <v>0.21427099581231271</v>
      </c>
    </row>
    <row r="46" spans="1:43" x14ac:dyDescent="0.3">
      <c r="A46" t="s">
        <v>17</v>
      </c>
      <c r="B46" s="1">
        <v>38060</v>
      </c>
      <c r="C46" s="2">
        <v>0.47229166666666672</v>
      </c>
      <c r="D46">
        <v>50.2</v>
      </c>
      <c r="E46">
        <v>44.6</v>
      </c>
      <c r="F46">
        <v>47.4</v>
      </c>
      <c r="G46">
        <v>44.9</v>
      </c>
      <c r="H46">
        <v>37.200000000000003</v>
      </c>
      <c r="I46">
        <v>46</v>
      </c>
      <c r="J46">
        <v>47.2</v>
      </c>
      <c r="K46">
        <v>47.3</v>
      </c>
      <c r="L46">
        <v>46.5</v>
      </c>
      <c r="M46">
        <v>32.6</v>
      </c>
      <c r="N46">
        <v>33.5</v>
      </c>
      <c r="O46">
        <v>54.436599999999999</v>
      </c>
      <c r="P46" s="4">
        <v>42.9</v>
      </c>
      <c r="Q46">
        <v>65.900000000000006</v>
      </c>
      <c r="R46">
        <f t="shared" si="41"/>
        <v>23.000000000000007</v>
      </c>
      <c r="S46">
        <f t="shared" si="16"/>
        <v>11.5366</v>
      </c>
      <c r="T46">
        <f t="shared" si="42"/>
        <v>1007.319869481467</v>
      </c>
      <c r="U46">
        <f t="shared" si="43"/>
        <v>3.1269220864863306E-2</v>
      </c>
      <c r="X46">
        <f t="shared" si="24"/>
        <v>51.960880000000003</v>
      </c>
      <c r="Y46">
        <f t="shared" si="25"/>
        <v>45.299959999999999</v>
      </c>
      <c r="Z46">
        <f t="shared" si="26"/>
        <v>47.5</v>
      </c>
      <c r="AA46">
        <f t="shared" si="27"/>
        <v>45.492010000000001</v>
      </c>
      <c r="AB46">
        <f t="shared" si="28"/>
        <v>38.054600000000008</v>
      </c>
      <c r="AC46">
        <f t="shared" si="29"/>
        <v>46.602600000000002</v>
      </c>
      <c r="AD46">
        <f t="shared" si="30"/>
        <v>47.348380000000006</v>
      </c>
      <c r="AE46">
        <f t="shared" si="31"/>
        <v>47.3</v>
      </c>
      <c r="AF46">
        <f t="shared" si="32"/>
        <v>46.386749999999999</v>
      </c>
      <c r="AG46">
        <f t="shared" si="33"/>
        <v>32.6</v>
      </c>
      <c r="AH46">
        <v>724.4</v>
      </c>
      <c r="AI46" s="10">
        <v>872.5</v>
      </c>
      <c r="AJ46">
        <f t="shared" si="34"/>
        <v>20.936599999999999</v>
      </c>
      <c r="AK46">
        <f t="shared" si="35"/>
        <v>0.89999999999999858</v>
      </c>
      <c r="AL46">
        <f t="shared" si="36"/>
        <v>0.99168100457137931</v>
      </c>
      <c r="AM46">
        <f t="shared" si="37"/>
        <v>3.1269220864863306E-2</v>
      </c>
      <c r="AN46" s="9">
        <f t="shared" si="19"/>
        <v>1007.319869481467</v>
      </c>
      <c r="AO46">
        <f t="shared" si="38"/>
        <v>39567.796624425027</v>
      </c>
      <c r="AP46">
        <f t="shared" si="39"/>
        <v>1.2424075096631676E-3</v>
      </c>
      <c r="AQ46">
        <f t="shared" si="40"/>
        <v>0.21883603840371557</v>
      </c>
    </row>
    <row r="47" spans="1:43" x14ac:dyDescent="0.3">
      <c r="A47" t="s">
        <v>17</v>
      </c>
      <c r="B47" s="1">
        <v>38060</v>
      </c>
      <c r="C47" s="2">
        <v>0.47298611111111111</v>
      </c>
      <c r="D47">
        <v>50.6</v>
      </c>
      <c r="E47">
        <v>44.5</v>
      </c>
      <c r="F47">
        <v>47.5</v>
      </c>
      <c r="G47">
        <v>45.1</v>
      </c>
      <c r="H47">
        <v>36.9</v>
      </c>
      <c r="I47">
        <v>46.2</v>
      </c>
      <c r="J47">
        <v>47.4</v>
      </c>
      <c r="K47">
        <v>47.5</v>
      </c>
      <c r="L47">
        <v>46.6</v>
      </c>
      <c r="M47">
        <v>34.700000000000003</v>
      </c>
      <c r="N47">
        <v>33.9</v>
      </c>
      <c r="O47">
        <v>54.584000000000003</v>
      </c>
      <c r="P47" s="4">
        <v>43.5</v>
      </c>
      <c r="Q47">
        <v>65.900000000000006</v>
      </c>
      <c r="R47">
        <f t="shared" si="41"/>
        <v>22.400000000000006</v>
      </c>
      <c r="S47">
        <f t="shared" si="16"/>
        <v>11.084000000000003</v>
      </c>
      <c r="T47">
        <f t="shared" si="42"/>
        <v>1007.3348307691999</v>
      </c>
      <c r="U47">
        <f t="shared" si="43"/>
        <v>3.1228485843381643E-2</v>
      </c>
      <c r="X47">
        <f t="shared" si="24"/>
        <v>52.377040000000001</v>
      </c>
      <c r="Y47">
        <f t="shared" si="25"/>
        <v>45.197600000000001</v>
      </c>
      <c r="Z47">
        <f t="shared" si="26"/>
        <v>47.6</v>
      </c>
      <c r="AA47">
        <f t="shared" si="27"/>
        <v>45.697590000000005</v>
      </c>
      <c r="AB47">
        <f t="shared" si="28"/>
        <v>37.75535</v>
      </c>
      <c r="AC47">
        <f t="shared" si="29"/>
        <v>46.804680000000005</v>
      </c>
      <c r="AD47">
        <f t="shared" si="30"/>
        <v>47.548659999999998</v>
      </c>
      <c r="AE47">
        <f t="shared" si="31"/>
        <v>47.5</v>
      </c>
      <c r="AF47">
        <f t="shared" si="32"/>
        <v>46.486320000000006</v>
      </c>
      <c r="AG47">
        <f t="shared" si="33"/>
        <v>34.700000000000003</v>
      </c>
      <c r="AH47">
        <v>728.1</v>
      </c>
      <c r="AI47" s="10">
        <v>872.5</v>
      </c>
      <c r="AJ47">
        <f t="shared" si="34"/>
        <v>20.684000000000005</v>
      </c>
      <c r="AK47">
        <f t="shared" si="35"/>
        <v>-0.80000000000000426</v>
      </c>
      <c r="AL47">
        <f t="shared" si="36"/>
        <v>0.99038912246153221</v>
      </c>
      <c r="AM47">
        <f t="shared" si="37"/>
        <v>3.1228485843381643E-2</v>
      </c>
      <c r="AN47" s="9">
        <f t="shared" si="19"/>
        <v>1007.3348307691999</v>
      </c>
      <c r="AO47">
        <f t="shared" si="38"/>
        <v>39040.067305916615</v>
      </c>
      <c r="AP47">
        <f t="shared" si="39"/>
        <v>-1.0987501716797203E-3</v>
      </c>
      <c r="AQ47">
        <f t="shared" si="40"/>
        <v>0.21482011545855109</v>
      </c>
    </row>
    <row r="48" spans="1:43" x14ac:dyDescent="0.3">
      <c r="A48" t="s">
        <v>17</v>
      </c>
      <c r="B48" s="1">
        <v>38060</v>
      </c>
      <c r="C48" s="2">
        <v>0.4736805555555556</v>
      </c>
      <c r="D48">
        <v>50.7</v>
      </c>
      <c r="E48">
        <v>44.2</v>
      </c>
      <c r="F48">
        <v>47.7</v>
      </c>
      <c r="G48">
        <v>45</v>
      </c>
      <c r="H48">
        <v>37.1</v>
      </c>
      <c r="I48">
        <v>46.2</v>
      </c>
      <c r="J48">
        <v>47.5</v>
      </c>
      <c r="K48">
        <v>47.4</v>
      </c>
      <c r="L48">
        <v>46.6</v>
      </c>
      <c r="M48">
        <v>35.5</v>
      </c>
      <c r="N48">
        <v>34.1</v>
      </c>
      <c r="O48">
        <v>54.725200000000001</v>
      </c>
      <c r="P48" s="4">
        <v>43.2</v>
      </c>
      <c r="Q48">
        <v>66.3</v>
      </c>
      <c r="R48">
        <f t="shared" si="41"/>
        <v>23.099999999999994</v>
      </c>
      <c r="S48">
        <f t="shared" si="16"/>
        <v>11.525199999999998</v>
      </c>
      <c r="T48">
        <f t="shared" si="42"/>
        <v>1007.3441790316281</v>
      </c>
      <c r="U48">
        <f t="shared" si="43"/>
        <v>3.1208158106461614E-2</v>
      </c>
      <c r="X48">
        <f t="shared" si="24"/>
        <v>52.481079999999999</v>
      </c>
      <c r="Y48">
        <f t="shared" si="25"/>
        <v>44.890520000000002</v>
      </c>
      <c r="Z48">
        <f t="shared" si="26"/>
        <v>47.800000000000004</v>
      </c>
      <c r="AA48">
        <f t="shared" si="27"/>
        <v>45.594800000000006</v>
      </c>
      <c r="AB48">
        <f t="shared" si="28"/>
        <v>37.954850000000008</v>
      </c>
      <c r="AC48">
        <f t="shared" si="29"/>
        <v>46.804680000000005</v>
      </c>
      <c r="AD48">
        <f t="shared" si="30"/>
        <v>47.648800000000001</v>
      </c>
      <c r="AE48">
        <f t="shared" si="31"/>
        <v>47.4</v>
      </c>
      <c r="AF48">
        <f t="shared" si="32"/>
        <v>46.486320000000006</v>
      </c>
      <c r="AG48">
        <f t="shared" si="33"/>
        <v>35.5</v>
      </c>
      <c r="AH48">
        <v>730.6</v>
      </c>
      <c r="AI48" s="10">
        <v>872.5</v>
      </c>
      <c r="AJ48">
        <f t="shared" si="34"/>
        <v>20.6252</v>
      </c>
      <c r="AK48">
        <f t="shared" si="35"/>
        <v>-1.3999999999999986</v>
      </c>
      <c r="AL48">
        <f t="shared" si="36"/>
        <v>0.98974444280492557</v>
      </c>
      <c r="AM48">
        <f t="shared" si="37"/>
        <v>3.1208158106461614E-2</v>
      </c>
      <c r="AN48" s="9">
        <f t="shared" si="19"/>
        <v>1007.3441790316281</v>
      </c>
      <c r="AO48">
        <f t="shared" si="38"/>
        <v>38904.105801744874</v>
      </c>
      <c r="AP48">
        <f t="shared" si="39"/>
        <v>-1.9162332329592097E-3</v>
      </c>
      <c r="AQ48">
        <f t="shared" si="40"/>
        <v>0.21333945866490614</v>
      </c>
    </row>
    <row r="49" spans="1:43" x14ac:dyDescent="0.3">
      <c r="A49" t="s">
        <v>17</v>
      </c>
      <c r="B49" s="1">
        <v>38060</v>
      </c>
      <c r="C49" s="2">
        <v>0.47437499999999999</v>
      </c>
      <c r="D49">
        <v>50.9</v>
      </c>
      <c r="E49">
        <v>44.5</v>
      </c>
      <c r="F49">
        <v>47.8</v>
      </c>
      <c r="G49">
        <v>44.9</v>
      </c>
      <c r="H49">
        <v>37.6</v>
      </c>
      <c r="I49">
        <v>46.4</v>
      </c>
      <c r="J49">
        <v>47.6</v>
      </c>
      <c r="K49">
        <v>47.4</v>
      </c>
      <c r="L49">
        <v>46.7</v>
      </c>
      <c r="M49">
        <v>34.299999999999997</v>
      </c>
      <c r="N49">
        <v>34.4</v>
      </c>
      <c r="O49">
        <v>54.860199999999999</v>
      </c>
      <c r="P49" s="4">
        <v>43.9</v>
      </c>
      <c r="Q49">
        <v>66.7</v>
      </c>
      <c r="R49">
        <f t="shared" si="41"/>
        <v>22.800000000000004</v>
      </c>
      <c r="S49">
        <f t="shared" si="16"/>
        <v>10.9602</v>
      </c>
      <c r="T49">
        <f t="shared" si="42"/>
        <v>1007.356122567803</v>
      </c>
      <c r="U49">
        <f t="shared" si="43"/>
        <v>3.1163422564065974E-2</v>
      </c>
      <c r="X49">
        <f t="shared" si="24"/>
        <v>52.689159999999994</v>
      </c>
      <c r="Y49">
        <f t="shared" si="25"/>
        <v>45.197600000000001</v>
      </c>
      <c r="Z49">
        <f t="shared" si="26"/>
        <v>47.9</v>
      </c>
      <c r="AA49">
        <f t="shared" si="27"/>
        <v>45.492010000000001</v>
      </c>
      <c r="AB49">
        <f t="shared" si="28"/>
        <v>38.453600000000002</v>
      </c>
      <c r="AC49">
        <f t="shared" si="29"/>
        <v>47.00676</v>
      </c>
      <c r="AD49">
        <f t="shared" si="30"/>
        <v>47.748940000000005</v>
      </c>
      <c r="AE49">
        <f t="shared" si="31"/>
        <v>47.4</v>
      </c>
      <c r="AF49">
        <f t="shared" si="32"/>
        <v>46.585890000000006</v>
      </c>
      <c r="AG49">
        <f t="shared" si="33"/>
        <v>34.299999999999997</v>
      </c>
      <c r="AH49">
        <v>734.4</v>
      </c>
      <c r="AI49" s="10">
        <v>872.1</v>
      </c>
      <c r="AJ49">
        <f t="shared" si="34"/>
        <v>20.4602</v>
      </c>
      <c r="AK49">
        <f t="shared" si="35"/>
        <v>0.10000000000000142</v>
      </c>
      <c r="AL49">
        <f t="shared" si="36"/>
        <v>0.98832568703180668</v>
      </c>
      <c r="AM49">
        <f t="shared" si="37"/>
        <v>3.1163422564065974E-2</v>
      </c>
      <c r="AN49" s="9">
        <f t="shared" si="19"/>
        <v>1007.356122567803</v>
      </c>
      <c r="AO49">
        <f t="shared" si="38"/>
        <v>38538.011676823815</v>
      </c>
      <c r="AP49">
        <f t="shared" si="39"/>
        <v>1.3616557734204987E-4</v>
      </c>
      <c r="AQ49">
        <f t="shared" si="40"/>
        <v>0.21023840583290462</v>
      </c>
    </row>
    <row r="50" spans="1:43" x14ac:dyDescent="0.3">
      <c r="A50" t="s">
        <v>17</v>
      </c>
      <c r="B50" s="1">
        <v>38060</v>
      </c>
      <c r="C50" s="2">
        <v>0.47506944444444449</v>
      </c>
      <c r="D50">
        <v>51.2</v>
      </c>
      <c r="E50">
        <v>44.6</v>
      </c>
      <c r="F50">
        <v>48.1</v>
      </c>
      <c r="G50">
        <v>44.9</v>
      </c>
      <c r="H50">
        <v>37.299999999999997</v>
      </c>
      <c r="I50">
        <v>46.5</v>
      </c>
      <c r="J50">
        <v>47.7</v>
      </c>
      <c r="K50">
        <v>47.5</v>
      </c>
      <c r="L50">
        <v>46.8</v>
      </c>
      <c r="M50">
        <v>34</v>
      </c>
      <c r="N50">
        <v>34.200000000000003</v>
      </c>
      <c r="O50">
        <v>54.989000000000004</v>
      </c>
      <c r="P50" s="4">
        <v>44.8</v>
      </c>
      <c r="Q50">
        <v>67</v>
      </c>
      <c r="R50">
        <f t="shared" si="41"/>
        <v>22.200000000000003</v>
      </c>
      <c r="S50">
        <f t="shared" si="16"/>
        <v>10.189000000000007</v>
      </c>
      <c r="T50">
        <f t="shared" si="42"/>
        <v>1007.354165729075</v>
      </c>
      <c r="U50">
        <f t="shared" si="43"/>
        <v>3.1183701348880721E-2</v>
      </c>
      <c r="X50">
        <f t="shared" si="24"/>
        <v>53.001280000000001</v>
      </c>
      <c r="Y50">
        <f t="shared" si="25"/>
        <v>45.299959999999999</v>
      </c>
      <c r="Z50">
        <f t="shared" si="26"/>
        <v>48.2</v>
      </c>
      <c r="AA50">
        <f t="shared" si="27"/>
        <v>45.492010000000001</v>
      </c>
      <c r="AB50">
        <f t="shared" si="28"/>
        <v>38.154350000000001</v>
      </c>
      <c r="AC50">
        <f t="shared" si="29"/>
        <v>47.107799999999997</v>
      </c>
      <c r="AD50">
        <f t="shared" si="30"/>
        <v>47.849080000000001</v>
      </c>
      <c r="AE50">
        <f t="shared" si="31"/>
        <v>47.5</v>
      </c>
      <c r="AF50">
        <f t="shared" si="32"/>
        <v>46.685459999999999</v>
      </c>
      <c r="AG50">
        <f t="shared" si="33"/>
        <v>34</v>
      </c>
      <c r="AH50">
        <v>739.4</v>
      </c>
      <c r="AI50" s="10">
        <v>872.1</v>
      </c>
      <c r="AJ50">
        <f t="shared" si="34"/>
        <v>20.789000000000001</v>
      </c>
      <c r="AK50">
        <f t="shared" si="35"/>
        <v>0.20000000000000284</v>
      </c>
      <c r="AL50">
        <f t="shared" si="36"/>
        <v>0.98896881420736005</v>
      </c>
      <c r="AM50">
        <f t="shared" si="37"/>
        <v>3.1183701348880721E-2</v>
      </c>
      <c r="AN50" s="9">
        <f t="shared" si="19"/>
        <v>1007.354165729075</v>
      </c>
      <c r="AO50">
        <f t="shared" si="38"/>
        <v>39182.730657133288</v>
      </c>
      <c r="AP50">
        <f t="shared" si="39"/>
        <v>2.7048958615093704E-4</v>
      </c>
      <c r="AQ50">
        <f t="shared" si="40"/>
        <v>0.21231010816729701</v>
      </c>
    </row>
    <row r="51" spans="1:43" x14ac:dyDescent="0.3">
      <c r="A51" t="s">
        <v>17</v>
      </c>
      <c r="B51" s="1">
        <v>38060</v>
      </c>
      <c r="C51" s="2">
        <v>0.47576388888888888</v>
      </c>
      <c r="D51">
        <v>51.4</v>
      </c>
      <c r="E51">
        <v>44.5</v>
      </c>
      <c r="F51">
        <v>48.2</v>
      </c>
      <c r="G51">
        <v>45</v>
      </c>
      <c r="H51">
        <v>37.700000000000003</v>
      </c>
      <c r="I51">
        <v>46.8</v>
      </c>
      <c r="J51">
        <v>47.8</v>
      </c>
      <c r="K51">
        <v>47.6</v>
      </c>
      <c r="L51">
        <v>47</v>
      </c>
      <c r="M51">
        <v>33.799999999999997</v>
      </c>
      <c r="N51">
        <v>34.200000000000003</v>
      </c>
      <c r="O51">
        <v>55.111599999999996</v>
      </c>
      <c r="P51" s="4">
        <v>43.6</v>
      </c>
      <c r="Q51">
        <v>67.8</v>
      </c>
      <c r="R51">
        <f t="shared" si="41"/>
        <v>24.199999999999996</v>
      </c>
      <c r="S51">
        <f t="shared" si="16"/>
        <v>11.511599999999994</v>
      </c>
      <c r="T51">
        <f t="shared" si="42"/>
        <v>1007.3575357020919</v>
      </c>
      <c r="U51">
        <f t="shared" si="43"/>
        <v>3.1183701348880721E-2</v>
      </c>
      <c r="X51">
        <f t="shared" si="24"/>
        <v>53.209359999999997</v>
      </c>
      <c r="Y51">
        <f t="shared" si="25"/>
        <v>45.197600000000001</v>
      </c>
      <c r="Z51">
        <f t="shared" si="26"/>
        <v>48.300000000000004</v>
      </c>
      <c r="AA51">
        <f t="shared" si="27"/>
        <v>45.594800000000006</v>
      </c>
      <c r="AB51">
        <f t="shared" si="28"/>
        <v>38.553350000000009</v>
      </c>
      <c r="AC51">
        <f t="shared" si="29"/>
        <v>47.410919999999997</v>
      </c>
      <c r="AD51">
        <f t="shared" si="30"/>
        <v>47.949219999999997</v>
      </c>
      <c r="AE51">
        <f t="shared" si="31"/>
        <v>47.6</v>
      </c>
      <c r="AF51">
        <f t="shared" si="32"/>
        <v>46.884599999999999</v>
      </c>
      <c r="AG51">
        <f t="shared" si="33"/>
        <v>33.799999999999997</v>
      </c>
      <c r="AH51">
        <v>738.1</v>
      </c>
      <c r="AI51" s="10">
        <v>872.1</v>
      </c>
      <c r="AJ51">
        <f t="shared" si="34"/>
        <v>20.911599999999993</v>
      </c>
      <c r="AK51">
        <f t="shared" si="35"/>
        <v>0.40000000000000568</v>
      </c>
      <c r="AL51">
        <f t="shared" si="36"/>
        <v>0.98896881420736005</v>
      </c>
      <c r="AM51">
        <f t="shared" si="37"/>
        <v>3.1183701348880721E-2</v>
      </c>
      <c r="AN51" s="9">
        <f t="shared" si="19"/>
        <v>1007.3575357020919</v>
      </c>
      <c r="AO51">
        <f t="shared" si="38"/>
        <v>39413.936770312837</v>
      </c>
      <c r="AP51">
        <f t="shared" si="39"/>
        <v>5.4193198753557192E-4</v>
      </c>
      <c r="AQ51">
        <f t="shared" si="40"/>
        <v>0.21393903335874093</v>
      </c>
    </row>
    <row r="52" spans="1:43" x14ac:dyDescent="0.3">
      <c r="A52" t="s">
        <v>17</v>
      </c>
      <c r="B52" s="1">
        <v>38060</v>
      </c>
      <c r="C52" s="2">
        <v>0.47645833333333337</v>
      </c>
      <c r="D52">
        <v>51.7</v>
      </c>
      <c r="E52">
        <v>44.8</v>
      </c>
      <c r="F52">
        <v>48.6</v>
      </c>
      <c r="G52">
        <v>44.9</v>
      </c>
      <c r="H52">
        <v>38.299999999999997</v>
      </c>
      <c r="I52">
        <v>47</v>
      </c>
      <c r="J52">
        <v>47.9</v>
      </c>
      <c r="K52">
        <v>47.8</v>
      </c>
      <c r="L52">
        <v>47.2</v>
      </c>
      <c r="M52">
        <v>32.700000000000003</v>
      </c>
      <c r="N52">
        <v>33.4</v>
      </c>
      <c r="O52">
        <v>55.2</v>
      </c>
      <c r="P52" s="4">
        <v>43.8</v>
      </c>
      <c r="Q52">
        <v>67.7</v>
      </c>
      <c r="R52">
        <f t="shared" si="41"/>
        <v>23.900000000000006</v>
      </c>
      <c r="S52">
        <f t="shared" si="16"/>
        <v>11.400000000000006</v>
      </c>
      <c r="T52">
        <f t="shared" si="42"/>
        <v>1007.3380070000001</v>
      </c>
      <c r="U52">
        <f t="shared" si="43"/>
        <v>3.1265081094694142E-2</v>
      </c>
      <c r="X52">
        <f t="shared" si="24"/>
        <v>53.521479999999997</v>
      </c>
      <c r="Y52">
        <f t="shared" si="25"/>
        <v>45.50468</v>
      </c>
      <c r="Z52">
        <f t="shared" si="26"/>
        <v>48.7</v>
      </c>
      <c r="AA52">
        <f t="shared" si="27"/>
        <v>45.492010000000001</v>
      </c>
      <c r="AB52">
        <f t="shared" si="28"/>
        <v>39.151850000000003</v>
      </c>
      <c r="AC52">
        <f t="shared" si="29"/>
        <v>47.613</v>
      </c>
      <c r="AD52">
        <f t="shared" si="30"/>
        <v>48.04936</v>
      </c>
      <c r="AE52">
        <f t="shared" si="31"/>
        <v>47.8</v>
      </c>
      <c r="AF52">
        <f t="shared" si="32"/>
        <v>47.083740000000006</v>
      </c>
      <c r="AG52">
        <f t="shared" si="33"/>
        <v>32.700000000000003</v>
      </c>
      <c r="AH52">
        <v>748.1</v>
      </c>
      <c r="AI52" s="10">
        <v>872.1</v>
      </c>
      <c r="AJ52">
        <f t="shared" si="34"/>
        <v>21.800000000000004</v>
      </c>
      <c r="AK52">
        <f t="shared" si="35"/>
        <v>0.69999999999999574</v>
      </c>
      <c r="AL52">
        <f t="shared" si="36"/>
        <v>0.99154971471744291</v>
      </c>
      <c r="AM52">
        <f t="shared" si="37"/>
        <v>3.1265081094694142E-2</v>
      </c>
      <c r="AN52" s="9">
        <f t="shared" si="19"/>
        <v>1007.3380070000001</v>
      </c>
      <c r="AO52">
        <f t="shared" si="38"/>
        <v>41194.811858038338</v>
      </c>
      <c r="AP52">
        <f t="shared" si="39"/>
        <v>9.3570378291671667E-4</v>
      </c>
      <c r="AQ52">
        <f t="shared" si="40"/>
        <v>0.22061665116820697</v>
      </c>
    </row>
    <row r="53" spans="1:43" x14ac:dyDescent="0.3">
      <c r="A53" t="s">
        <v>17</v>
      </c>
      <c r="B53" s="1">
        <v>38060</v>
      </c>
      <c r="C53" s="2">
        <v>0.47715277777777776</v>
      </c>
      <c r="D53">
        <v>51.9</v>
      </c>
      <c r="E53">
        <v>44.6</v>
      </c>
      <c r="F53">
        <v>48.7</v>
      </c>
      <c r="G53">
        <v>44.9</v>
      </c>
      <c r="H53">
        <v>38.299999999999997</v>
      </c>
      <c r="I53">
        <v>47.3</v>
      </c>
      <c r="J53">
        <v>48</v>
      </c>
      <c r="K53">
        <v>47.8</v>
      </c>
      <c r="L53">
        <v>47.3</v>
      </c>
      <c r="M53">
        <v>33.200000000000003</v>
      </c>
      <c r="N53">
        <v>33.799999999999997</v>
      </c>
      <c r="O53">
        <v>55.25</v>
      </c>
      <c r="P53" s="4">
        <v>44.2</v>
      </c>
      <c r="Q53">
        <v>68</v>
      </c>
      <c r="R53">
        <f t="shared" si="41"/>
        <v>23.799999999999997</v>
      </c>
      <c r="S53">
        <f t="shared" si="16"/>
        <v>11.049999999999997</v>
      </c>
      <c r="T53">
        <f t="shared" si="42"/>
        <v>1007.3503476874999</v>
      </c>
      <c r="U53">
        <f t="shared" si="43"/>
        <v>3.1224338197030427E-2</v>
      </c>
      <c r="X53">
        <f t="shared" si="24"/>
        <v>53.729559999999992</v>
      </c>
      <c r="Y53">
        <f t="shared" si="25"/>
        <v>45.299959999999999</v>
      </c>
      <c r="Z53">
        <f t="shared" si="26"/>
        <v>48.800000000000004</v>
      </c>
      <c r="AA53">
        <f t="shared" si="27"/>
        <v>45.492010000000001</v>
      </c>
      <c r="AB53">
        <f t="shared" si="28"/>
        <v>39.151850000000003</v>
      </c>
      <c r="AC53">
        <f t="shared" si="29"/>
        <v>47.916119999999999</v>
      </c>
      <c r="AD53">
        <f t="shared" si="30"/>
        <v>48.149499999999996</v>
      </c>
      <c r="AE53">
        <f t="shared" si="31"/>
        <v>47.8</v>
      </c>
      <c r="AF53">
        <f t="shared" si="32"/>
        <v>47.183309999999999</v>
      </c>
      <c r="AG53">
        <f t="shared" si="33"/>
        <v>33.200000000000003</v>
      </c>
      <c r="AH53">
        <v>756.9</v>
      </c>
      <c r="AI53" s="10">
        <v>872.1</v>
      </c>
      <c r="AJ53">
        <f t="shared" si="34"/>
        <v>21.450000000000003</v>
      </c>
      <c r="AK53">
        <f t="shared" si="35"/>
        <v>0.59999999999999432</v>
      </c>
      <c r="AL53">
        <f t="shared" si="36"/>
        <v>0.9902575828201079</v>
      </c>
      <c r="AM53">
        <f t="shared" si="37"/>
        <v>3.1224338197030427E-2</v>
      </c>
      <c r="AN53" s="9">
        <f t="shared" si="19"/>
        <v>1007.3503476874999</v>
      </c>
      <c r="AO53">
        <f t="shared" si="38"/>
        <v>40481.102297609716</v>
      </c>
      <c r="AP53">
        <f t="shared" si="39"/>
        <v>7.9270709472849038E-4</v>
      </c>
      <c r="AQ53">
        <f t="shared" si="40"/>
        <v>0.21427388484071389</v>
      </c>
    </row>
    <row r="54" spans="1:43" x14ac:dyDescent="0.3">
      <c r="A54" t="s">
        <v>17</v>
      </c>
      <c r="B54" s="1">
        <v>38060</v>
      </c>
      <c r="C54" s="2">
        <v>0.47784722222222226</v>
      </c>
      <c r="D54">
        <v>52.2</v>
      </c>
      <c r="E54">
        <v>44.6</v>
      </c>
      <c r="F54">
        <v>48.9</v>
      </c>
      <c r="G54">
        <v>45</v>
      </c>
      <c r="H54">
        <v>38.1</v>
      </c>
      <c r="I54">
        <v>47.4</v>
      </c>
      <c r="J54">
        <v>48.3</v>
      </c>
      <c r="K54">
        <v>48</v>
      </c>
      <c r="L54">
        <v>47.4</v>
      </c>
      <c r="M54">
        <v>34.9</v>
      </c>
      <c r="N54">
        <v>34.1</v>
      </c>
      <c r="O54">
        <v>55.3</v>
      </c>
      <c r="P54" s="4">
        <v>44.4</v>
      </c>
      <c r="Q54">
        <v>68.400000000000006</v>
      </c>
      <c r="R54">
        <f t="shared" si="41"/>
        <v>24.000000000000007</v>
      </c>
      <c r="S54">
        <f t="shared" si="16"/>
        <v>10.899999999999999</v>
      </c>
      <c r="T54">
        <f t="shared" si="42"/>
        <v>1007.359967</v>
      </c>
      <c r="U54">
        <f t="shared" si="43"/>
        <v>3.1193850641427136E-2</v>
      </c>
      <c r="X54">
        <f t="shared" si="24"/>
        <v>54.041679999999999</v>
      </c>
      <c r="Y54">
        <f t="shared" si="25"/>
        <v>45.299959999999999</v>
      </c>
      <c r="Z54">
        <f t="shared" si="26"/>
        <v>49</v>
      </c>
      <c r="AA54">
        <f t="shared" si="27"/>
        <v>45.594800000000006</v>
      </c>
      <c r="AB54">
        <f t="shared" si="28"/>
        <v>38.952350000000003</v>
      </c>
      <c r="AC54">
        <f t="shared" si="29"/>
        <v>48.017159999999997</v>
      </c>
      <c r="AD54">
        <f t="shared" si="30"/>
        <v>48.449919999999999</v>
      </c>
      <c r="AE54">
        <f t="shared" si="31"/>
        <v>48</v>
      </c>
      <c r="AF54">
        <f t="shared" si="32"/>
        <v>47.282879999999999</v>
      </c>
      <c r="AG54">
        <f t="shared" si="33"/>
        <v>34.9</v>
      </c>
      <c r="AH54">
        <v>763.1</v>
      </c>
      <c r="AI54" s="10">
        <v>872.1</v>
      </c>
      <c r="AJ54">
        <f t="shared" si="34"/>
        <v>21.199999999999996</v>
      </c>
      <c r="AK54">
        <f t="shared" si="35"/>
        <v>-0.79999999999999716</v>
      </c>
      <c r="AL54">
        <f t="shared" si="36"/>
        <v>0.98929069177097495</v>
      </c>
      <c r="AM54">
        <f t="shared" si="37"/>
        <v>3.1193850641427136E-2</v>
      </c>
      <c r="AN54" s="9">
        <f t="shared" si="19"/>
        <v>1007.359967</v>
      </c>
      <c r="AO54">
        <f t="shared" si="38"/>
        <v>39970.611040699223</v>
      </c>
      <c r="AP54">
        <f t="shared" si="39"/>
        <v>-1.0483553924780463E-3</v>
      </c>
      <c r="AQ54">
        <f t="shared" si="40"/>
        <v>0.20985279259394887</v>
      </c>
    </row>
    <row r="55" spans="1:43" x14ac:dyDescent="0.3">
      <c r="A55" t="s">
        <v>17</v>
      </c>
      <c r="B55" s="1">
        <v>38060</v>
      </c>
      <c r="C55" s="2">
        <v>0.47854166666666664</v>
      </c>
      <c r="D55">
        <v>52.4</v>
      </c>
      <c r="E55">
        <v>44.6</v>
      </c>
      <c r="F55">
        <v>49.1</v>
      </c>
      <c r="G55">
        <v>45</v>
      </c>
      <c r="H55">
        <v>38</v>
      </c>
      <c r="I55">
        <v>47.6</v>
      </c>
      <c r="J55">
        <v>48.4</v>
      </c>
      <c r="K55">
        <v>48.1</v>
      </c>
      <c r="L55">
        <v>47.5</v>
      </c>
      <c r="M55">
        <v>35.4</v>
      </c>
      <c r="N55">
        <v>34.200000000000003</v>
      </c>
      <c r="O55">
        <v>55.35</v>
      </c>
      <c r="P55" s="4">
        <v>44.7</v>
      </c>
      <c r="Q55">
        <v>68.599999999999994</v>
      </c>
      <c r="R55">
        <f t="shared" si="41"/>
        <v>23.899999999999991</v>
      </c>
      <c r="S55">
        <f t="shared" si="16"/>
        <v>10.649999999999999</v>
      </c>
      <c r="T55">
        <f t="shared" si="42"/>
        <v>1007.3640951875</v>
      </c>
      <c r="U55">
        <f t="shared" si="43"/>
        <v>3.117297424143356E-2</v>
      </c>
      <c r="X55">
        <f t="shared" si="24"/>
        <v>54.249759999999995</v>
      </c>
      <c r="Y55">
        <f t="shared" si="25"/>
        <v>45.299959999999999</v>
      </c>
      <c r="Z55">
        <f t="shared" si="26"/>
        <v>49.2</v>
      </c>
      <c r="AA55">
        <f t="shared" si="27"/>
        <v>45.594800000000006</v>
      </c>
      <c r="AB55">
        <f t="shared" si="28"/>
        <v>38.852600000000002</v>
      </c>
      <c r="AC55">
        <f t="shared" si="29"/>
        <v>48.219239999999999</v>
      </c>
      <c r="AD55">
        <f t="shared" si="30"/>
        <v>48.550059999999995</v>
      </c>
      <c r="AE55">
        <f t="shared" si="31"/>
        <v>48.1</v>
      </c>
      <c r="AF55">
        <f t="shared" si="32"/>
        <v>47.382449999999999</v>
      </c>
      <c r="AG55">
        <f t="shared" si="33"/>
        <v>35.4</v>
      </c>
      <c r="AH55">
        <v>771.9</v>
      </c>
      <c r="AI55" s="10">
        <v>871.8</v>
      </c>
      <c r="AJ55">
        <f t="shared" si="34"/>
        <v>21.15</v>
      </c>
      <c r="AK55">
        <f t="shared" si="35"/>
        <v>-1.1999999999999957</v>
      </c>
      <c r="AL55">
        <f t="shared" si="36"/>
        <v>0.98862861165689297</v>
      </c>
      <c r="AM55">
        <f t="shared" si="37"/>
        <v>3.117297424143356E-2</v>
      </c>
      <c r="AN55" s="9">
        <f t="shared" si="19"/>
        <v>1007.3640951875</v>
      </c>
      <c r="AO55">
        <f t="shared" si="38"/>
        <v>39849.816903610677</v>
      </c>
      <c r="AP55">
        <f t="shared" si="39"/>
        <v>-1.5546055188495865E-3</v>
      </c>
      <c r="AQ55">
        <f t="shared" si="40"/>
        <v>0.20683341774672448</v>
      </c>
    </row>
    <row r="56" spans="1:43" x14ac:dyDescent="0.3">
      <c r="A56" t="s">
        <v>17</v>
      </c>
      <c r="B56" s="1">
        <v>38060</v>
      </c>
      <c r="C56" s="2">
        <v>0.47923611111111114</v>
      </c>
      <c r="D56">
        <v>52.7</v>
      </c>
      <c r="E56">
        <v>44.6</v>
      </c>
      <c r="F56">
        <v>49.3</v>
      </c>
      <c r="G56">
        <v>45.1</v>
      </c>
      <c r="H56">
        <v>38.299999999999997</v>
      </c>
      <c r="I56">
        <v>47.7</v>
      </c>
      <c r="J56">
        <v>48.6</v>
      </c>
      <c r="K56">
        <v>48.2</v>
      </c>
      <c r="L56">
        <v>47.6</v>
      </c>
      <c r="M56">
        <v>34.299999999999997</v>
      </c>
      <c r="N56">
        <v>36</v>
      </c>
      <c r="O56">
        <v>55</v>
      </c>
      <c r="P56" s="4">
        <v>45.7</v>
      </c>
      <c r="Q56">
        <v>69.2</v>
      </c>
      <c r="R56">
        <f t="shared" si="41"/>
        <v>23.5</v>
      </c>
      <c r="S56">
        <f t="shared" si="16"/>
        <v>9.2999999999999972</v>
      </c>
      <c r="T56">
        <f t="shared" si="42"/>
        <v>1007.404175</v>
      </c>
      <c r="U56">
        <f t="shared" si="43"/>
        <v>3.1002136857766417E-2</v>
      </c>
      <c r="X56">
        <f t="shared" si="24"/>
        <v>54.561880000000002</v>
      </c>
      <c r="Y56">
        <f t="shared" si="25"/>
        <v>45.299959999999999</v>
      </c>
      <c r="Z56">
        <f t="shared" si="26"/>
        <v>49.4</v>
      </c>
      <c r="AA56">
        <f t="shared" si="27"/>
        <v>45.697590000000005</v>
      </c>
      <c r="AB56">
        <f t="shared" si="28"/>
        <v>39.151850000000003</v>
      </c>
      <c r="AC56">
        <f t="shared" si="29"/>
        <v>48.320280000000004</v>
      </c>
      <c r="AD56">
        <f t="shared" si="30"/>
        <v>48.750340000000001</v>
      </c>
      <c r="AE56">
        <f t="shared" si="31"/>
        <v>48.2</v>
      </c>
      <c r="AF56">
        <f t="shared" si="32"/>
        <v>47.482020000000006</v>
      </c>
      <c r="AG56">
        <f t="shared" si="33"/>
        <v>34.299999999999997</v>
      </c>
      <c r="AH56">
        <v>780.6</v>
      </c>
      <c r="AI56" s="10">
        <v>872.1</v>
      </c>
      <c r="AJ56">
        <f t="shared" si="34"/>
        <v>19</v>
      </c>
      <c r="AK56">
        <f t="shared" si="35"/>
        <v>1.7000000000000028</v>
      </c>
      <c r="AL56">
        <f t="shared" si="36"/>
        <v>0.98321062606059217</v>
      </c>
      <c r="AM56">
        <f t="shared" si="37"/>
        <v>3.1002136857766417E-2</v>
      </c>
      <c r="AN56" s="9">
        <f t="shared" si="19"/>
        <v>1007.404175</v>
      </c>
      <c r="AO56">
        <f t="shared" si="38"/>
        <v>35604.117599056204</v>
      </c>
      <c r="AP56">
        <f t="shared" si="39"/>
        <v>2.1778119395336956E-3</v>
      </c>
      <c r="AQ56">
        <f t="shared" si="40"/>
        <v>0.18273725585356865</v>
      </c>
    </row>
    <row r="57" spans="1:43" x14ac:dyDescent="0.3">
      <c r="A57" t="s">
        <v>17</v>
      </c>
      <c r="B57" s="1">
        <v>38060</v>
      </c>
      <c r="C57" s="2">
        <v>0.47993055555555553</v>
      </c>
      <c r="D57">
        <v>52.9</v>
      </c>
      <c r="E57">
        <v>44.5</v>
      </c>
      <c r="F57">
        <v>49.4</v>
      </c>
      <c r="G57">
        <v>45.1</v>
      </c>
      <c r="H57">
        <v>38.200000000000003</v>
      </c>
      <c r="I57">
        <v>47.8</v>
      </c>
      <c r="J57">
        <v>48.6</v>
      </c>
      <c r="K57">
        <v>48.2</v>
      </c>
      <c r="L57">
        <v>47.7</v>
      </c>
      <c r="M57">
        <v>35.1</v>
      </c>
      <c r="N57">
        <v>36.299999999999997</v>
      </c>
      <c r="O57">
        <v>55</v>
      </c>
      <c r="P57" s="4">
        <v>45.6</v>
      </c>
      <c r="Q57">
        <v>69.5</v>
      </c>
      <c r="R57">
        <f t="shared" si="41"/>
        <v>23.9</v>
      </c>
      <c r="S57">
        <f t="shared" si="16"/>
        <v>9.3999999999999986</v>
      </c>
      <c r="T57">
        <f t="shared" si="42"/>
        <v>1007.41250675</v>
      </c>
      <c r="U57">
        <f t="shared" si="43"/>
        <v>3.0961427154967216E-2</v>
      </c>
      <c r="X57">
        <f t="shared" si="24"/>
        <v>54.769959999999998</v>
      </c>
      <c r="Y57">
        <f t="shared" si="25"/>
        <v>45.197600000000001</v>
      </c>
      <c r="Z57">
        <f t="shared" si="26"/>
        <v>49.5</v>
      </c>
      <c r="AA57">
        <f t="shared" si="27"/>
        <v>45.697590000000005</v>
      </c>
      <c r="AB57">
        <f t="shared" si="28"/>
        <v>39.052100000000003</v>
      </c>
      <c r="AC57">
        <f t="shared" si="29"/>
        <v>48.421319999999994</v>
      </c>
      <c r="AD57">
        <f t="shared" si="30"/>
        <v>48.750340000000001</v>
      </c>
      <c r="AE57">
        <f t="shared" si="31"/>
        <v>48.2</v>
      </c>
      <c r="AF57">
        <f t="shared" si="32"/>
        <v>47.581590000000006</v>
      </c>
      <c r="AG57">
        <f t="shared" si="33"/>
        <v>35.1</v>
      </c>
      <c r="AH57">
        <v>791.9</v>
      </c>
      <c r="AI57" s="10">
        <v>871.8</v>
      </c>
      <c r="AJ57">
        <f t="shared" si="34"/>
        <v>18.700000000000003</v>
      </c>
      <c r="AK57">
        <f t="shared" si="35"/>
        <v>1.1999999999999957</v>
      </c>
      <c r="AL57">
        <f t="shared" si="36"/>
        <v>0.98191954691467465</v>
      </c>
      <c r="AM57">
        <f t="shared" si="37"/>
        <v>3.0961427154967216E-2</v>
      </c>
      <c r="AN57" s="9">
        <f t="shared" si="19"/>
        <v>1007.41250675</v>
      </c>
      <c r="AO57">
        <f t="shared" si="38"/>
        <v>34996.222273757703</v>
      </c>
      <c r="AP57">
        <f t="shared" si="39"/>
        <v>1.5153428463189744E-3</v>
      </c>
      <c r="AQ57">
        <f t="shared" si="40"/>
        <v>0.17705420362823074</v>
      </c>
    </row>
    <row r="58" spans="1:43" x14ac:dyDescent="0.3">
      <c r="A58" t="s">
        <v>17</v>
      </c>
      <c r="B58" s="1">
        <v>38060</v>
      </c>
      <c r="C58" s="2">
        <v>0.48062500000000002</v>
      </c>
      <c r="D58">
        <v>53.2</v>
      </c>
      <c r="E58">
        <v>44.7</v>
      </c>
      <c r="F58">
        <v>49.4</v>
      </c>
      <c r="G58">
        <v>45.1</v>
      </c>
      <c r="H58">
        <v>38.5</v>
      </c>
      <c r="I58">
        <v>48</v>
      </c>
      <c r="J58">
        <v>48.7</v>
      </c>
      <c r="K58">
        <v>48.2</v>
      </c>
      <c r="L58">
        <v>47.9</v>
      </c>
      <c r="M58">
        <v>32.200000000000003</v>
      </c>
      <c r="N58">
        <v>36.200000000000003</v>
      </c>
      <c r="O58">
        <v>55</v>
      </c>
      <c r="P58" s="4">
        <v>45.2</v>
      </c>
      <c r="Q58">
        <v>70</v>
      </c>
      <c r="R58">
        <f t="shared" si="41"/>
        <v>24.799999999999997</v>
      </c>
      <c r="S58">
        <f t="shared" si="16"/>
        <v>9.7999999999999972</v>
      </c>
      <c r="T58">
        <f t="shared" si="42"/>
        <v>1007.4097280000001</v>
      </c>
      <c r="U58">
        <f t="shared" si="43"/>
        <v>3.0971435697768238E-2</v>
      </c>
      <c r="X58">
        <f t="shared" si="24"/>
        <v>55.082079999999998</v>
      </c>
      <c r="Y58">
        <f t="shared" si="25"/>
        <v>45.402320000000003</v>
      </c>
      <c r="Z58">
        <f t="shared" si="26"/>
        <v>49.5</v>
      </c>
      <c r="AA58">
        <f t="shared" si="27"/>
        <v>45.697590000000005</v>
      </c>
      <c r="AB58">
        <f t="shared" si="28"/>
        <v>39.351350000000004</v>
      </c>
      <c r="AC58">
        <f t="shared" si="29"/>
        <v>48.623400000000004</v>
      </c>
      <c r="AD58">
        <f t="shared" si="30"/>
        <v>48.850480000000005</v>
      </c>
      <c r="AE58">
        <f t="shared" si="31"/>
        <v>48.2</v>
      </c>
      <c r="AF58">
        <f t="shared" si="32"/>
        <v>47.780729999999998</v>
      </c>
      <c r="AG58">
        <f t="shared" si="33"/>
        <v>32.200000000000003</v>
      </c>
      <c r="AH58">
        <v>791.9</v>
      </c>
      <c r="AI58" s="10">
        <v>871.8</v>
      </c>
      <c r="AJ58">
        <f t="shared" si="34"/>
        <v>18.799999999999997</v>
      </c>
      <c r="AK58">
        <f t="shared" si="35"/>
        <v>4</v>
      </c>
      <c r="AL58">
        <f t="shared" si="36"/>
        <v>0.98223696070064992</v>
      </c>
      <c r="AM58">
        <f t="shared" si="37"/>
        <v>3.0971435697768238E-2</v>
      </c>
      <c r="AN58" s="9">
        <f t="shared" si="19"/>
        <v>1007.4097280000001</v>
      </c>
      <c r="AO58">
        <f t="shared" si="38"/>
        <v>35194.644090401634</v>
      </c>
      <c r="AP58">
        <f t="shared" si="39"/>
        <v>5.0511428210632658E-3</v>
      </c>
      <c r="AQ58">
        <f t="shared" si="40"/>
        <v>0.17805806674389915</v>
      </c>
    </row>
    <row r="59" spans="1:43" x14ac:dyDescent="0.3">
      <c r="A59" t="s">
        <v>17</v>
      </c>
      <c r="B59" s="1">
        <v>38060</v>
      </c>
      <c r="C59" s="2">
        <v>0.48131944444444441</v>
      </c>
      <c r="D59">
        <v>53.4</v>
      </c>
      <c r="E59">
        <v>44.7</v>
      </c>
      <c r="F59">
        <v>49.4</v>
      </c>
      <c r="G59">
        <v>45.1</v>
      </c>
      <c r="H59">
        <v>38.5</v>
      </c>
      <c r="I59">
        <v>48.2</v>
      </c>
      <c r="J59">
        <v>48.7</v>
      </c>
      <c r="K59">
        <v>48.2</v>
      </c>
      <c r="L59">
        <v>48</v>
      </c>
      <c r="M59">
        <v>32</v>
      </c>
      <c r="N59">
        <v>35.9</v>
      </c>
      <c r="O59">
        <v>55</v>
      </c>
      <c r="P59" s="4">
        <v>44.8</v>
      </c>
      <c r="Q59">
        <v>70.099999999999994</v>
      </c>
      <c r="R59">
        <f t="shared" si="41"/>
        <v>25.299999999999997</v>
      </c>
      <c r="S59">
        <f t="shared" si="16"/>
        <v>10.200000000000003</v>
      </c>
      <c r="T59">
        <f t="shared" si="42"/>
        <v>1007.40140075</v>
      </c>
      <c r="U59">
        <f t="shared" si="43"/>
        <v>3.1001500188010372E-2</v>
      </c>
      <c r="X59">
        <f t="shared" si="24"/>
        <v>55.290159999999993</v>
      </c>
      <c r="Y59">
        <f t="shared" si="25"/>
        <v>45.402320000000003</v>
      </c>
      <c r="Z59">
        <f t="shared" si="26"/>
        <v>49.5</v>
      </c>
      <c r="AA59">
        <f t="shared" si="27"/>
        <v>45.697590000000005</v>
      </c>
      <c r="AB59">
        <f t="shared" si="28"/>
        <v>39.351350000000004</v>
      </c>
      <c r="AC59">
        <f t="shared" si="29"/>
        <v>48.825480000000006</v>
      </c>
      <c r="AD59">
        <f t="shared" si="30"/>
        <v>48.850480000000005</v>
      </c>
      <c r="AE59">
        <f t="shared" si="31"/>
        <v>48.2</v>
      </c>
      <c r="AF59">
        <f t="shared" si="32"/>
        <v>47.880299999999998</v>
      </c>
      <c r="AG59">
        <f t="shared" si="33"/>
        <v>32</v>
      </c>
      <c r="AH59">
        <v>793.1</v>
      </c>
      <c r="AI59" s="10">
        <v>871.8</v>
      </c>
      <c r="AJ59">
        <f t="shared" si="34"/>
        <v>19.100000000000001</v>
      </c>
      <c r="AK59">
        <f t="shared" si="35"/>
        <v>3.8999999999999986</v>
      </c>
      <c r="AL59">
        <f t="shared" si="36"/>
        <v>0.98319043453404331</v>
      </c>
      <c r="AM59">
        <f t="shared" si="37"/>
        <v>3.1001500188010372E-2</v>
      </c>
      <c r="AN59" s="9">
        <f t="shared" si="19"/>
        <v>1007.40140075</v>
      </c>
      <c r="AO59">
        <f t="shared" si="38"/>
        <v>35790.674103106983</v>
      </c>
      <c r="AP59">
        <f t="shared" si="39"/>
        <v>4.9174126844029739E-3</v>
      </c>
      <c r="AQ59">
        <f t="shared" si="40"/>
        <v>0.18079955088957858</v>
      </c>
    </row>
    <row r="60" spans="1:43" x14ac:dyDescent="0.3">
      <c r="A60" t="s">
        <v>17</v>
      </c>
      <c r="B60" s="1">
        <v>38060</v>
      </c>
      <c r="C60" s="2">
        <v>0.48201388888888891</v>
      </c>
      <c r="D60">
        <v>53.7</v>
      </c>
      <c r="E60">
        <v>44.7</v>
      </c>
      <c r="F60">
        <v>49.6</v>
      </c>
      <c r="G60">
        <v>45.1</v>
      </c>
      <c r="H60">
        <v>38.799999999999997</v>
      </c>
      <c r="I60">
        <v>48.3</v>
      </c>
      <c r="J60">
        <v>49</v>
      </c>
      <c r="K60">
        <v>48.5</v>
      </c>
      <c r="L60">
        <v>48.1</v>
      </c>
      <c r="M60">
        <v>35.200000000000003</v>
      </c>
      <c r="N60">
        <v>36.1</v>
      </c>
      <c r="O60">
        <v>55.2</v>
      </c>
      <c r="P60" s="4">
        <v>45.6</v>
      </c>
      <c r="Q60">
        <v>69.900000000000006</v>
      </c>
      <c r="R60">
        <f t="shared" si="41"/>
        <v>24.300000000000004</v>
      </c>
      <c r="S60">
        <f t="shared" si="16"/>
        <v>9.6000000000000014</v>
      </c>
      <c r="T60">
        <f t="shared" si="42"/>
        <v>1007.41250675</v>
      </c>
      <c r="U60">
        <f t="shared" si="43"/>
        <v>3.0967235778408281E-2</v>
      </c>
      <c r="X60">
        <f t="shared" si="24"/>
        <v>55.60228</v>
      </c>
      <c r="Y60">
        <f t="shared" si="25"/>
        <v>45.402320000000003</v>
      </c>
      <c r="Z60">
        <f t="shared" si="26"/>
        <v>49.7</v>
      </c>
      <c r="AA60">
        <f t="shared" si="27"/>
        <v>45.697590000000005</v>
      </c>
      <c r="AB60">
        <f t="shared" si="28"/>
        <v>39.650599999999997</v>
      </c>
      <c r="AC60">
        <f t="shared" si="29"/>
        <v>48.926519999999996</v>
      </c>
      <c r="AD60">
        <f t="shared" si="30"/>
        <v>49.1509</v>
      </c>
      <c r="AE60">
        <f t="shared" si="31"/>
        <v>48.5</v>
      </c>
      <c r="AF60">
        <f t="shared" si="32"/>
        <v>47.979870000000005</v>
      </c>
      <c r="AG60">
        <f t="shared" si="33"/>
        <v>35.200000000000003</v>
      </c>
      <c r="AH60">
        <v>805.6</v>
      </c>
      <c r="AI60" s="10">
        <v>871.4</v>
      </c>
      <c r="AJ60">
        <f t="shared" si="34"/>
        <v>19.100000000000001</v>
      </c>
      <c r="AK60">
        <f t="shared" si="35"/>
        <v>0.89999999999999858</v>
      </c>
      <c r="AL60">
        <f t="shared" si="36"/>
        <v>0.98210376325809134</v>
      </c>
      <c r="AM60">
        <f t="shared" si="37"/>
        <v>3.0967235778408281E-2</v>
      </c>
      <c r="AN60" s="9">
        <f t="shared" si="19"/>
        <v>1007.41250675</v>
      </c>
      <c r="AO60">
        <f t="shared" si="38"/>
        <v>35751.510593550687</v>
      </c>
      <c r="AP60">
        <f t="shared" si="39"/>
        <v>1.1171797418073467E-3</v>
      </c>
      <c r="AQ60">
        <f t="shared" si="40"/>
        <v>0.17779942741330859</v>
      </c>
    </row>
    <row r="61" spans="1:43" x14ac:dyDescent="0.3">
      <c r="A61" t="s">
        <v>17</v>
      </c>
      <c r="B61" s="1">
        <v>38060</v>
      </c>
      <c r="C61" s="2">
        <v>0.48270833333333335</v>
      </c>
      <c r="D61">
        <v>53.9</v>
      </c>
      <c r="E61">
        <v>44.5</v>
      </c>
      <c r="F61">
        <v>50</v>
      </c>
      <c r="G61">
        <v>45.2</v>
      </c>
      <c r="H61">
        <v>38.5</v>
      </c>
      <c r="I61">
        <v>48.4</v>
      </c>
      <c r="J61">
        <v>49.3</v>
      </c>
      <c r="K61">
        <v>48.8</v>
      </c>
      <c r="L61">
        <v>48.2</v>
      </c>
      <c r="M61">
        <v>35.4</v>
      </c>
      <c r="N61">
        <v>36.5</v>
      </c>
      <c r="O61">
        <v>55.3</v>
      </c>
      <c r="P61" s="4">
        <v>45.44</v>
      </c>
      <c r="Q61">
        <v>69.599999999999994</v>
      </c>
      <c r="R61">
        <f t="shared" si="41"/>
        <v>24.159999999999997</v>
      </c>
      <c r="S61">
        <f t="shared" si="16"/>
        <v>9.86</v>
      </c>
      <c r="T61">
        <f t="shared" si="42"/>
        <v>1007.426423</v>
      </c>
      <c r="U61">
        <f t="shared" si="43"/>
        <v>3.0927232890272119E-2</v>
      </c>
      <c r="X61">
        <f t="shared" si="24"/>
        <v>55.810359999999996</v>
      </c>
      <c r="Y61">
        <f t="shared" si="25"/>
        <v>45.197600000000001</v>
      </c>
      <c r="Z61">
        <f t="shared" si="26"/>
        <v>50.1</v>
      </c>
      <c r="AA61">
        <f t="shared" si="27"/>
        <v>45.800380000000004</v>
      </c>
      <c r="AB61">
        <f t="shared" si="28"/>
        <v>39.351350000000004</v>
      </c>
      <c r="AC61">
        <f t="shared" si="29"/>
        <v>49.027560000000001</v>
      </c>
      <c r="AD61">
        <f t="shared" si="30"/>
        <v>49.451319999999996</v>
      </c>
      <c r="AE61">
        <f t="shared" si="31"/>
        <v>48.8</v>
      </c>
      <c r="AF61">
        <f t="shared" si="32"/>
        <v>48.079440000000005</v>
      </c>
      <c r="AG61">
        <f t="shared" si="33"/>
        <v>35.4</v>
      </c>
      <c r="AH61">
        <v>806.9</v>
      </c>
      <c r="AI61" s="10">
        <v>871.4</v>
      </c>
      <c r="AJ61">
        <f t="shared" si="34"/>
        <v>18.799999999999997</v>
      </c>
      <c r="AK61">
        <f t="shared" si="35"/>
        <v>1.1000000000000014</v>
      </c>
      <c r="AL61">
        <f t="shared" si="36"/>
        <v>0.98083510023434439</v>
      </c>
      <c r="AM61">
        <f t="shared" si="37"/>
        <v>3.0927232890272119E-2</v>
      </c>
      <c r="AN61" s="9">
        <f t="shared" si="19"/>
        <v>1007.426423</v>
      </c>
      <c r="AO61">
        <f t="shared" si="38"/>
        <v>35144.996289238436</v>
      </c>
      <c r="AP61">
        <f t="shared" si="39"/>
        <v>1.3632420374271922E-3</v>
      </c>
      <c r="AQ61">
        <f t="shared" si="40"/>
        <v>0.17450151641430817</v>
      </c>
    </row>
    <row r="62" spans="1:43" x14ac:dyDescent="0.3">
      <c r="A62" t="s">
        <v>17</v>
      </c>
      <c r="B62" s="1">
        <v>38060</v>
      </c>
      <c r="C62" s="2">
        <v>0.48340277777777779</v>
      </c>
      <c r="D62">
        <v>54.2</v>
      </c>
      <c r="E62">
        <v>44.7</v>
      </c>
      <c r="F62">
        <v>50.4</v>
      </c>
      <c r="G62">
        <v>45.2</v>
      </c>
      <c r="H62">
        <v>38.5</v>
      </c>
      <c r="I62">
        <v>48.5</v>
      </c>
      <c r="J62">
        <v>49.4</v>
      </c>
      <c r="K62">
        <v>48.8</v>
      </c>
      <c r="L62">
        <v>48.3</v>
      </c>
      <c r="M62">
        <v>33.799999999999997</v>
      </c>
      <c r="N62">
        <v>36.700000000000003</v>
      </c>
      <c r="O62">
        <v>55.4</v>
      </c>
      <c r="P62" s="4">
        <v>46.44</v>
      </c>
      <c r="Q62">
        <v>69.3</v>
      </c>
      <c r="R62">
        <f t="shared" si="41"/>
        <v>22.86</v>
      </c>
      <c r="S62">
        <f t="shared" si="16"/>
        <v>8.9600000000000009</v>
      </c>
      <c r="T62">
        <f t="shared" si="42"/>
        <v>1007.43479075</v>
      </c>
      <c r="U62">
        <f t="shared" si="43"/>
        <v>3.0907270177417335E-2</v>
      </c>
      <c r="X62">
        <f t="shared" si="24"/>
        <v>56.122480000000003</v>
      </c>
      <c r="Y62">
        <f t="shared" si="25"/>
        <v>45.402320000000003</v>
      </c>
      <c r="Z62">
        <f t="shared" si="26"/>
        <v>50.5</v>
      </c>
      <c r="AA62">
        <f t="shared" si="27"/>
        <v>45.800380000000004</v>
      </c>
      <c r="AB62">
        <f t="shared" si="28"/>
        <v>39.351350000000004</v>
      </c>
      <c r="AC62">
        <f t="shared" si="29"/>
        <v>49.128599999999999</v>
      </c>
      <c r="AD62">
        <f t="shared" si="30"/>
        <v>49.551459999999999</v>
      </c>
      <c r="AE62">
        <f t="shared" si="31"/>
        <v>48.8</v>
      </c>
      <c r="AF62">
        <f t="shared" si="32"/>
        <v>48.179009999999998</v>
      </c>
      <c r="AG62">
        <f t="shared" si="33"/>
        <v>33.799999999999997</v>
      </c>
      <c r="AH62">
        <v>811.9</v>
      </c>
      <c r="AI62" s="10">
        <v>871.4</v>
      </c>
      <c r="AJ62">
        <f t="shared" si="34"/>
        <v>18.699999999999996</v>
      </c>
      <c r="AK62">
        <f t="shared" si="35"/>
        <v>2.9000000000000057</v>
      </c>
      <c r="AL62">
        <f t="shared" si="36"/>
        <v>0.98020199705523559</v>
      </c>
      <c r="AM62">
        <f t="shared" si="37"/>
        <v>3.0907270177417335E-2</v>
      </c>
      <c r="AN62" s="9">
        <f t="shared" si="19"/>
        <v>1007.43479075</v>
      </c>
      <c r="AO62">
        <f t="shared" si="38"/>
        <v>34935.780494028637</v>
      </c>
      <c r="AP62">
        <f t="shared" si="39"/>
        <v>3.5718684567064979E-3</v>
      </c>
      <c r="AQ62">
        <f t="shared" si="40"/>
        <v>0.17239446888406665</v>
      </c>
    </row>
    <row r="63" spans="1:43" x14ac:dyDescent="0.3">
      <c r="A63" t="s">
        <v>17</v>
      </c>
      <c r="B63" s="1">
        <v>38060</v>
      </c>
      <c r="C63" s="2">
        <v>0.48409722222222223</v>
      </c>
      <c r="D63">
        <v>54.4</v>
      </c>
      <c r="E63">
        <v>44.5</v>
      </c>
      <c r="F63">
        <v>50.5</v>
      </c>
      <c r="G63">
        <v>45.1</v>
      </c>
      <c r="H63">
        <v>38.700000000000003</v>
      </c>
      <c r="I63">
        <v>48.8</v>
      </c>
      <c r="J63">
        <v>49.4</v>
      </c>
      <c r="K63">
        <v>48.8</v>
      </c>
      <c r="L63">
        <v>48.5</v>
      </c>
      <c r="M63">
        <v>33</v>
      </c>
      <c r="N63">
        <v>36.700000000000003</v>
      </c>
      <c r="O63">
        <v>55.4</v>
      </c>
      <c r="P63" s="4">
        <v>44.9</v>
      </c>
      <c r="Q63">
        <v>69.7</v>
      </c>
      <c r="R63">
        <f t="shared" si="41"/>
        <v>24.800000000000004</v>
      </c>
      <c r="S63">
        <f t="shared" si="16"/>
        <v>10.5</v>
      </c>
      <c r="T63">
        <f t="shared" si="42"/>
        <v>1007.43479075</v>
      </c>
      <c r="U63">
        <f t="shared" si="43"/>
        <v>3.0907270177417335E-2</v>
      </c>
      <c r="X63">
        <f t="shared" si="24"/>
        <v>56.330559999999998</v>
      </c>
      <c r="Y63">
        <f t="shared" si="25"/>
        <v>45.197600000000001</v>
      </c>
      <c r="Z63">
        <f t="shared" si="26"/>
        <v>50.6</v>
      </c>
      <c r="AA63">
        <f t="shared" si="27"/>
        <v>45.697590000000005</v>
      </c>
      <c r="AB63">
        <f t="shared" si="28"/>
        <v>39.550850000000004</v>
      </c>
      <c r="AC63">
        <f t="shared" si="29"/>
        <v>49.431719999999999</v>
      </c>
      <c r="AD63">
        <f t="shared" si="30"/>
        <v>49.551459999999999</v>
      </c>
      <c r="AE63">
        <f t="shared" si="31"/>
        <v>48.8</v>
      </c>
      <c r="AF63">
        <f t="shared" si="32"/>
        <v>48.378150000000005</v>
      </c>
      <c r="AG63">
        <f t="shared" si="33"/>
        <v>33</v>
      </c>
      <c r="AH63">
        <v>811.9</v>
      </c>
      <c r="AI63" s="10">
        <v>871.4</v>
      </c>
      <c r="AJ63">
        <f t="shared" si="34"/>
        <v>18.699999999999996</v>
      </c>
      <c r="AK63">
        <f t="shared" si="35"/>
        <v>3.7000000000000028</v>
      </c>
      <c r="AL63">
        <f t="shared" si="36"/>
        <v>0.98020199705523559</v>
      </c>
      <c r="AM63">
        <f t="shared" si="37"/>
        <v>3.0907270177417335E-2</v>
      </c>
      <c r="AN63" s="9">
        <f t="shared" si="19"/>
        <v>1007.43479075</v>
      </c>
      <c r="AO63">
        <f t="shared" si="38"/>
        <v>34935.780494028637</v>
      </c>
      <c r="AP63">
        <f t="shared" si="39"/>
        <v>4.5572114792462159E-3</v>
      </c>
      <c r="AQ63">
        <f t="shared" si="40"/>
        <v>0.17239446888406665</v>
      </c>
    </row>
    <row r="64" spans="1:43" x14ac:dyDescent="0.3">
      <c r="A64" t="s">
        <v>17</v>
      </c>
      <c r="B64" s="1">
        <v>38060</v>
      </c>
      <c r="C64" s="2">
        <v>0.48479166666666668</v>
      </c>
      <c r="D64">
        <v>54.7</v>
      </c>
      <c r="E64">
        <v>44.7</v>
      </c>
      <c r="F64">
        <v>50.8</v>
      </c>
      <c r="G64">
        <v>45.2</v>
      </c>
      <c r="H64">
        <v>38.6</v>
      </c>
      <c r="I64">
        <v>49</v>
      </c>
      <c r="J64">
        <v>49.5</v>
      </c>
      <c r="K64">
        <v>48.9</v>
      </c>
      <c r="L64">
        <v>48.7</v>
      </c>
      <c r="M64">
        <v>33.4</v>
      </c>
      <c r="N64">
        <v>36.4</v>
      </c>
      <c r="O64">
        <v>55.5</v>
      </c>
      <c r="P64" s="4">
        <v>45.6</v>
      </c>
      <c r="Q64">
        <v>70.099999999999994</v>
      </c>
      <c r="R64">
        <f t="shared" si="41"/>
        <v>24.499999999999993</v>
      </c>
      <c r="S64">
        <f t="shared" si="16"/>
        <v>9.8999999999999986</v>
      </c>
      <c r="T64">
        <f t="shared" si="42"/>
        <v>1007.42921075</v>
      </c>
      <c r="U64">
        <f t="shared" si="43"/>
        <v>3.0923022761560066E-2</v>
      </c>
      <c r="X64">
        <f t="shared" si="24"/>
        <v>56.642679999999999</v>
      </c>
      <c r="Y64">
        <f t="shared" si="25"/>
        <v>45.402320000000003</v>
      </c>
      <c r="Z64">
        <f t="shared" si="26"/>
        <v>50.9</v>
      </c>
      <c r="AA64">
        <f t="shared" si="27"/>
        <v>45.800380000000004</v>
      </c>
      <c r="AB64">
        <f t="shared" si="28"/>
        <v>39.451100000000004</v>
      </c>
      <c r="AC64">
        <f t="shared" si="29"/>
        <v>49.633800000000001</v>
      </c>
      <c r="AD64">
        <f t="shared" si="30"/>
        <v>49.651600000000002</v>
      </c>
      <c r="AE64">
        <f t="shared" si="31"/>
        <v>48.9</v>
      </c>
      <c r="AF64">
        <f t="shared" si="32"/>
        <v>48.577290000000005</v>
      </c>
      <c r="AG64">
        <f t="shared" si="33"/>
        <v>33.4</v>
      </c>
      <c r="AH64">
        <v>803.1</v>
      </c>
      <c r="AI64" s="10">
        <v>871</v>
      </c>
      <c r="AJ64">
        <f t="shared" si="34"/>
        <v>19.100000000000001</v>
      </c>
      <c r="AK64">
        <f t="shared" si="35"/>
        <v>3</v>
      </c>
      <c r="AL64">
        <f t="shared" si="36"/>
        <v>0.98070157900947652</v>
      </c>
      <c r="AM64">
        <f t="shared" si="37"/>
        <v>3.0923022761560066E-2</v>
      </c>
      <c r="AN64" s="9">
        <f t="shared" si="19"/>
        <v>1007.42921075</v>
      </c>
      <c r="AO64">
        <f t="shared" si="38"/>
        <v>35701.058851226429</v>
      </c>
      <c r="AP64">
        <f t="shared" si="39"/>
        <v>3.7355248412401943E-3</v>
      </c>
      <c r="AQ64">
        <f t="shared" si="40"/>
        <v>0.17810121821225219</v>
      </c>
    </row>
    <row r="65" spans="1:43" x14ac:dyDescent="0.3">
      <c r="A65" t="s">
        <v>17</v>
      </c>
      <c r="B65" s="1">
        <v>38060</v>
      </c>
      <c r="C65" s="2">
        <v>0.48548611111111112</v>
      </c>
      <c r="D65">
        <v>54.8</v>
      </c>
      <c r="E65">
        <v>44.7</v>
      </c>
      <c r="F65">
        <v>51.1</v>
      </c>
      <c r="G65">
        <v>45.2</v>
      </c>
      <c r="H65">
        <v>38.1</v>
      </c>
      <c r="I65">
        <v>49.2</v>
      </c>
      <c r="J65">
        <v>49.4</v>
      </c>
      <c r="K65">
        <v>48.9</v>
      </c>
      <c r="L65">
        <v>48.8</v>
      </c>
      <c r="M65">
        <v>31.8</v>
      </c>
      <c r="N65">
        <v>36.4</v>
      </c>
      <c r="O65">
        <v>55.7</v>
      </c>
      <c r="P65" s="4">
        <v>46.6</v>
      </c>
      <c r="Q65">
        <v>70.7</v>
      </c>
      <c r="R65">
        <f t="shared" si="41"/>
        <v>24.1</v>
      </c>
      <c r="S65">
        <f t="shared" si="16"/>
        <v>9.1000000000000014</v>
      </c>
      <c r="T65">
        <f t="shared" si="42"/>
        <v>1007.43479075</v>
      </c>
      <c r="U65">
        <f t="shared" si="43"/>
        <v>3.0923022761560066E-2</v>
      </c>
      <c r="X65">
        <f t="shared" si="24"/>
        <v>56.746719999999996</v>
      </c>
      <c r="Y65">
        <f t="shared" si="25"/>
        <v>45.402320000000003</v>
      </c>
      <c r="Z65">
        <f t="shared" si="26"/>
        <v>51.2</v>
      </c>
      <c r="AA65">
        <f t="shared" si="27"/>
        <v>45.800380000000004</v>
      </c>
      <c r="AB65">
        <f t="shared" si="28"/>
        <v>38.952350000000003</v>
      </c>
      <c r="AC65">
        <f t="shared" si="29"/>
        <v>49.835880000000003</v>
      </c>
      <c r="AD65">
        <f t="shared" si="30"/>
        <v>49.551459999999999</v>
      </c>
      <c r="AE65">
        <f t="shared" si="31"/>
        <v>48.9</v>
      </c>
      <c r="AF65">
        <f t="shared" si="32"/>
        <v>48.676859999999998</v>
      </c>
      <c r="AG65">
        <f t="shared" si="33"/>
        <v>31.8</v>
      </c>
      <c r="AH65">
        <v>516.9</v>
      </c>
      <c r="AI65" s="10">
        <v>871</v>
      </c>
      <c r="AJ65">
        <f t="shared" si="34"/>
        <v>19.300000000000004</v>
      </c>
      <c r="AK65">
        <f t="shared" si="35"/>
        <v>4.5999999999999979</v>
      </c>
      <c r="AL65">
        <f t="shared" si="36"/>
        <v>0.98070157900947652</v>
      </c>
      <c r="AM65">
        <f t="shared" si="37"/>
        <v>3.0923022761560066E-2</v>
      </c>
      <c r="AN65" s="9">
        <f t="shared" si="19"/>
        <v>1007.43479075</v>
      </c>
      <c r="AO65">
        <f t="shared" si="38"/>
        <v>36075.091741643424</v>
      </c>
      <c r="AP65">
        <f t="shared" si="39"/>
        <v>8.8992068098278157E-3</v>
      </c>
      <c r="AQ65">
        <f t="shared" si="40"/>
        <v>0.27961233808214575</v>
      </c>
    </row>
    <row r="66" spans="1:43" x14ac:dyDescent="0.3">
      <c r="A66" t="s">
        <v>17</v>
      </c>
      <c r="B66" s="1">
        <v>38060</v>
      </c>
      <c r="C66" s="2">
        <v>0.48618055555555556</v>
      </c>
      <c r="D66">
        <v>55</v>
      </c>
      <c r="E66">
        <v>44.9</v>
      </c>
      <c r="F66">
        <v>51.4</v>
      </c>
      <c r="G66">
        <v>45.2</v>
      </c>
      <c r="H66">
        <v>38.700000000000003</v>
      </c>
      <c r="I66">
        <v>49.4</v>
      </c>
      <c r="J66">
        <v>49.7</v>
      </c>
      <c r="K66">
        <v>49</v>
      </c>
      <c r="L66">
        <v>49</v>
      </c>
      <c r="M66">
        <v>34.299999999999997</v>
      </c>
      <c r="N66">
        <v>36.5</v>
      </c>
      <c r="O66">
        <v>55.9</v>
      </c>
      <c r="P66" s="4">
        <v>46.44</v>
      </c>
      <c r="Q66">
        <v>71</v>
      </c>
      <c r="R66">
        <f t="shared" si="41"/>
        <v>24.560000000000002</v>
      </c>
      <c r="S66">
        <f t="shared" si="16"/>
        <v>9.4600000000000009</v>
      </c>
      <c r="T66">
        <f t="shared" si="42"/>
        <v>1007.4431719999999</v>
      </c>
      <c r="U66">
        <f t="shared" si="43"/>
        <v>3.0913036317910279E-2</v>
      </c>
      <c r="X66">
        <f t="shared" si="24"/>
        <v>56.954799999999999</v>
      </c>
      <c r="Y66">
        <f t="shared" si="25"/>
        <v>45.607039999999998</v>
      </c>
      <c r="Z66">
        <f t="shared" si="26"/>
        <v>51.5</v>
      </c>
      <c r="AA66">
        <f t="shared" si="27"/>
        <v>45.800380000000004</v>
      </c>
      <c r="AB66">
        <f t="shared" si="28"/>
        <v>39.550850000000004</v>
      </c>
      <c r="AC66">
        <f t="shared" si="29"/>
        <v>50.037959999999998</v>
      </c>
      <c r="AD66">
        <f t="shared" si="30"/>
        <v>49.851880000000001</v>
      </c>
      <c r="AE66">
        <f t="shared" si="31"/>
        <v>49</v>
      </c>
      <c r="AF66">
        <f t="shared" si="32"/>
        <v>48.876000000000005</v>
      </c>
      <c r="AG66">
        <f t="shared" si="33"/>
        <v>34.299999999999997</v>
      </c>
      <c r="AH66">
        <v>793.1</v>
      </c>
      <c r="AI66" s="10">
        <v>871</v>
      </c>
      <c r="AJ66">
        <f t="shared" si="34"/>
        <v>19.399999999999999</v>
      </c>
      <c r="AK66">
        <f t="shared" si="35"/>
        <v>2.2000000000000028</v>
      </c>
      <c r="AL66">
        <f t="shared" si="36"/>
        <v>0.98038486608229747</v>
      </c>
      <c r="AM66">
        <f t="shared" si="37"/>
        <v>3.0913036317910279E-2</v>
      </c>
      <c r="AN66" s="9">
        <f t="shared" si="19"/>
        <v>1007.4431719999999</v>
      </c>
      <c r="AO66">
        <f t="shared" si="38"/>
        <v>36250.600252006472</v>
      </c>
      <c r="AP66">
        <f t="shared" si="39"/>
        <v>2.7739251040221949E-3</v>
      </c>
      <c r="AQ66">
        <f t="shared" si="40"/>
        <v>0.18312290587651867</v>
      </c>
    </row>
    <row r="67" spans="1:43" x14ac:dyDescent="0.3">
      <c r="A67" t="s">
        <v>17</v>
      </c>
      <c r="B67" s="1">
        <v>38060</v>
      </c>
      <c r="C67" s="2">
        <v>0.486875</v>
      </c>
      <c r="D67">
        <v>55.3</v>
      </c>
      <c r="E67">
        <v>44.9</v>
      </c>
      <c r="F67">
        <v>51.8</v>
      </c>
      <c r="G67">
        <v>45.3</v>
      </c>
      <c r="H67">
        <v>39</v>
      </c>
      <c r="I67">
        <v>49.6</v>
      </c>
      <c r="J67">
        <v>49.9</v>
      </c>
      <c r="K67">
        <v>49.1</v>
      </c>
      <c r="L67">
        <v>49.2</v>
      </c>
      <c r="M67">
        <v>32.6</v>
      </c>
      <c r="N67">
        <v>36.200000000000003</v>
      </c>
      <c r="O67">
        <v>56.1</v>
      </c>
      <c r="P67" s="4">
        <v>45.6</v>
      </c>
      <c r="Q67">
        <v>71.400000000000006</v>
      </c>
      <c r="R67">
        <f t="shared" si="41"/>
        <v>25.800000000000004</v>
      </c>
      <c r="S67">
        <f t="shared" ref="S67:S130" si="44">ABS(P67-O67)</f>
        <v>10.5</v>
      </c>
      <c r="T67">
        <f t="shared" si="42"/>
        <v>1007.4403767499999</v>
      </c>
      <c r="U67">
        <f t="shared" si="43"/>
        <v>3.0943015018073113E-2</v>
      </c>
      <c r="X67">
        <f t="shared" si="24"/>
        <v>57.266919999999992</v>
      </c>
      <c r="Y67">
        <f t="shared" si="25"/>
        <v>45.607039999999998</v>
      </c>
      <c r="Z67">
        <f t="shared" si="26"/>
        <v>51.9</v>
      </c>
      <c r="AA67">
        <f t="shared" si="27"/>
        <v>45.903170000000003</v>
      </c>
      <c r="AB67">
        <f t="shared" si="28"/>
        <v>39.850100000000005</v>
      </c>
      <c r="AC67">
        <f t="shared" si="29"/>
        <v>50.24004</v>
      </c>
      <c r="AD67">
        <f t="shared" si="30"/>
        <v>50.052160000000001</v>
      </c>
      <c r="AE67">
        <f t="shared" si="31"/>
        <v>49.1</v>
      </c>
      <c r="AF67">
        <f t="shared" si="32"/>
        <v>49.075140000000005</v>
      </c>
      <c r="AG67">
        <f t="shared" si="33"/>
        <v>32.6</v>
      </c>
      <c r="AH67">
        <v>808.1</v>
      </c>
      <c r="AI67" s="10">
        <v>871</v>
      </c>
      <c r="AJ67">
        <f t="shared" si="34"/>
        <v>19.899999999999999</v>
      </c>
      <c r="AK67">
        <f t="shared" si="35"/>
        <v>3.6000000000000014</v>
      </c>
      <c r="AL67">
        <f t="shared" si="36"/>
        <v>0.98133561914460454</v>
      </c>
      <c r="AM67">
        <f t="shared" si="37"/>
        <v>3.0943015018073113E-2</v>
      </c>
      <c r="AN67" s="9">
        <f t="shared" ref="AN67:AN130" si="45">1005.5+0.0282*((O67+N67)/2)+0.0003*((O67+N67)/2)^2</f>
        <v>1007.4403767499999</v>
      </c>
      <c r="AO67">
        <f t="shared" si="38"/>
        <v>37220.851792860645</v>
      </c>
      <c r="AP67">
        <f t="shared" si="39"/>
        <v>4.4548941962628402E-3</v>
      </c>
      <c r="AQ67">
        <f t="shared" si="40"/>
        <v>0.18453409525460088</v>
      </c>
    </row>
    <row r="68" spans="1:43" x14ac:dyDescent="0.3">
      <c r="A68" t="s">
        <v>17</v>
      </c>
      <c r="B68" s="1">
        <v>38060</v>
      </c>
      <c r="C68" s="2">
        <v>0.48756944444444444</v>
      </c>
      <c r="D68">
        <v>55.5</v>
      </c>
      <c r="E68">
        <v>44.9</v>
      </c>
      <c r="F68">
        <v>51.9</v>
      </c>
      <c r="G68">
        <v>45.3</v>
      </c>
      <c r="H68">
        <v>38.9</v>
      </c>
      <c r="I68">
        <v>49.8</v>
      </c>
      <c r="J68">
        <v>49.9</v>
      </c>
      <c r="K68">
        <v>49.3</v>
      </c>
      <c r="L68">
        <v>49.3</v>
      </c>
      <c r="M68">
        <v>33.9</v>
      </c>
      <c r="N68">
        <v>36.200000000000003</v>
      </c>
      <c r="O68">
        <v>56.2</v>
      </c>
      <c r="P68" s="4">
        <v>47.2</v>
      </c>
      <c r="Q68">
        <v>71.099999999999994</v>
      </c>
      <c r="R68">
        <f t="shared" si="41"/>
        <v>23.899999999999991</v>
      </c>
      <c r="S68">
        <f t="shared" si="44"/>
        <v>9</v>
      </c>
      <c r="T68">
        <f t="shared" si="42"/>
        <v>1007.4431719999999</v>
      </c>
      <c r="U68">
        <f t="shared" si="43"/>
        <v>3.0928804678225549E-2</v>
      </c>
      <c r="X68">
        <f t="shared" si="24"/>
        <v>57.474999999999994</v>
      </c>
      <c r="Y68">
        <f t="shared" si="25"/>
        <v>45.607039999999998</v>
      </c>
      <c r="Z68">
        <f t="shared" si="26"/>
        <v>52</v>
      </c>
      <c r="AA68">
        <f t="shared" si="27"/>
        <v>45.903170000000003</v>
      </c>
      <c r="AB68">
        <f t="shared" si="28"/>
        <v>39.750350000000005</v>
      </c>
      <c r="AC68">
        <f t="shared" si="29"/>
        <v>50.442119999999996</v>
      </c>
      <c r="AD68">
        <f t="shared" si="30"/>
        <v>50.052160000000001</v>
      </c>
      <c r="AE68">
        <f t="shared" si="31"/>
        <v>49.3</v>
      </c>
      <c r="AF68">
        <f t="shared" si="32"/>
        <v>49.174709999999997</v>
      </c>
      <c r="AG68">
        <f t="shared" si="33"/>
        <v>33.9</v>
      </c>
      <c r="AH68">
        <v>820.6</v>
      </c>
      <c r="AI68" s="10">
        <v>870.6</v>
      </c>
      <c r="AJ68">
        <f t="shared" si="34"/>
        <v>20</v>
      </c>
      <c r="AK68">
        <f t="shared" si="35"/>
        <v>2.3000000000000043</v>
      </c>
      <c r="AL68">
        <f t="shared" si="36"/>
        <v>0.9808849483665818</v>
      </c>
      <c r="AM68">
        <f t="shared" si="37"/>
        <v>3.0928804678225549E-2</v>
      </c>
      <c r="AN68" s="9">
        <f t="shared" si="45"/>
        <v>1007.4431719999999</v>
      </c>
      <c r="AO68">
        <f t="shared" si="38"/>
        <v>37390.815709439979</v>
      </c>
      <c r="AP68">
        <f t="shared" si="39"/>
        <v>2.8028271996100467E-3</v>
      </c>
      <c r="AQ68">
        <f t="shared" si="40"/>
        <v>0.18255294608072881</v>
      </c>
    </row>
    <row r="69" spans="1:43" x14ac:dyDescent="0.3">
      <c r="A69" t="s">
        <v>17</v>
      </c>
      <c r="B69" s="1">
        <v>38060</v>
      </c>
      <c r="C69" s="2">
        <v>0.48826388888888889</v>
      </c>
      <c r="D69">
        <v>55.7</v>
      </c>
      <c r="E69">
        <v>45</v>
      </c>
      <c r="F69">
        <v>52.2</v>
      </c>
      <c r="G69">
        <v>45.2</v>
      </c>
      <c r="H69">
        <v>39.700000000000003</v>
      </c>
      <c r="I69">
        <v>50</v>
      </c>
      <c r="J69">
        <v>50.3</v>
      </c>
      <c r="K69">
        <v>49.5</v>
      </c>
      <c r="L69">
        <v>49.5</v>
      </c>
      <c r="M69">
        <v>34.5</v>
      </c>
      <c r="N69">
        <v>36.4</v>
      </c>
      <c r="O69">
        <v>56.3</v>
      </c>
      <c r="P69" s="4">
        <v>46.9</v>
      </c>
      <c r="Q69">
        <v>71</v>
      </c>
      <c r="R69">
        <f t="shared" si="41"/>
        <v>24.1</v>
      </c>
      <c r="S69">
        <f t="shared" si="44"/>
        <v>9.3999999999999986</v>
      </c>
      <c r="T69">
        <f t="shared" si="42"/>
        <v>1007.45156675</v>
      </c>
      <c r="U69">
        <f t="shared" si="43"/>
        <v>3.0923022761560066E-2</v>
      </c>
      <c r="X69">
        <f t="shared" si="24"/>
        <v>57.683079999999997</v>
      </c>
      <c r="Y69">
        <f t="shared" si="25"/>
        <v>45.709400000000002</v>
      </c>
      <c r="Z69">
        <f t="shared" si="26"/>
        <v>52.300000000000004</v>
      </c>
      <c r="AA69">
        <f t="shared" si="27"/>
        <v>45.800380000000004</v>
      </c>
      <c r="AB69">
        <f t="shared" si="28"/>
        <v>40.548350000000006</v>
      </c>
      <c r="AC69">
        <f t="shared" si="29"/>
        <v>50.644199999999998</v>
      </c>
      <c r="AD69">
        <f t="shared" si="30"/>
        <v>50.452719999999999</v>
      </c>
      <c r="AE69">
        <f t="shared" si="31"/>
        <v>49.5</v>
      </c>
      <c r="AF69">
        <f t="shared" si="32"/>
        <v>49.373850000000004</v>
      </c>
      <c r="AG69">
        <f t="shared" si="33"/>
        <v>34.5</v>
      </c>
      <c r="AH69">
        <v>820.6</v>
      </c>
      <c r="AI69" s="10">
        <v>871</v>
      </c>
      <c r="AJ69">
        <f t="shared" si="34"/>
        <v>19.899999999999999</v>
      </c>
      <c r="AK69">
        <f t="shared" si="35"/>
        <v>1.8999999999999986</v>
      </c>
      <c r="AL69">
        <f t="shared" si="36"/>
        <v>0.98070157900947652</v>
      </c>
      <c r="AM69">
        <f t="shared" si="37"/>
        <v>3.0923022761560066E-2</v>
      </c>
      <c r="AN69" s="9">
        <f t="shared" si="45"/>
        <v>1007.45156675</v>
      </c>
      <c r="AO69">
        <f t="shared" si="38"/>
        <v>37197.216589356838</v>
      </c>
      <c r="AP69">
        <f t="shared" si="39"/>
        <v>2.3153789909822063E-3</v>
      </c>
      <c r="AQ69">
        <f t="shared" si="40"/>
        <v>0.18160773830552396</v>
      </c>
    </row>
    <row r="70" spans="1:43" x14ac:dyDescent="0.3">
      <c r="A70" t="s">
        <v>17</v>
      </c>
      <c r="B70" s="1">
        <v>38060</v>
      </c>
      <c r="C70" s="2">
        <v>0.48895833333333333</v>
      </c>
      <c r="D70">
        <v>55.9</v>
      </c>
      <c r="E70">
        <v>45</v>
      </c>
      <c r="F70">
        <v>52.5</v>
      </c>
      <c r="G70">
        <v>45.3</v>
      </c>
      <c r="H70">
        <v>39.799999999999997</v>
      </c>
      <c r="I70">
        <v>50.1</v>
      </c>
      <c r="J70">
        <v>50.6</v>
      </c>
      <c r="K70">
        <v>49.9</v>
      </c>
      <c r="L70">
        <v>49.5</v>
      </c>
      <c r="M70">
        <v>32.5</v>
      </c>
      <c r="N70">
        <v>36.700000000000003</v>
      </c>
      <c r="O70">
        <v>56.3</v>
      </c>
      <c r="P70" s="4">
        <v>47.9</v>
      </c>
      <c r="Q70">
        <v>70.8</v>
      </c>
      <c r="R70">
        <f t="shared" si="41"/>
        <v>22.9</v>
      </c>
      <c r="S70">
        <f t="shared" si="44"/>
        <v>8.3999999999999986</v>
      </c>
      <c r="T70">
        <f t="shared" si="42"/>
        <v>1007.459975</v>
      </c>
      <c r="U70">
        <f t="shared" si="43"/>
        <v>3.0878895359719456E-2</v>
      </c>
      <c r="X70">
        <f t="shared" si="24"/>
        <v>57.891159999999992</v>
      </c>
      <c r="Y70">
        <f t="shared" si="25"/>
        <v>45.709400000000002</v>
      </c>
      <c r="Z70">
        <f t="shared" si="26"/>
        <v>52.6</v>
      </c>
      <c r="AA70">
        <f t="shared" si="27"/>
        <v>45.903170000000003</v>
      </c>
      <c r="AB70">
        <f t="shared" si="28"/>
        <v>40.648099999999999</v>
      </c>
      <c r="AC70">
        <f t="shared" si="29"/>
        <v>50.745240000000003</v>
      </c>
      <c r="AD70">
        <f t="shared" si="30"/>
        <v>50.753140000000002</v>
      </c>
      <c r="AE70">
        <f t="shared" si="31"/>
        <v>49.9</v>
      </c>
      <c r="AF70">
        <f t="shared" si="32"/>
        <v>49.373850000000004</v>
      </c>
      <c r="AG70">
        <f t="shared" si="33"/>
        <v>32.5</v>
      </c>
      <c r="AH70">
        <v>823.1</v>
      </c>
      <c r="AI70" s="10">
        <v>870.6</v>
      </c>
      <c r="AJ70">
        <f t="shared" si="34"/>
        <v>19.599999999999994</v>
      </c>
      <c r="AK70">
        <f t="shared" si="35"/>
        <v>4.2000000000000028</v>
      </c>
      <c r="AL70">
        <f t="shared" si="36"/>
        <v>0.97930210997967426</v>
      </c>
      <c r="AM70">
        <f t="shared" si="37"/>
        <v>3.0878895359719456E-2</v>
      </c>
      <c r="AN70" s="9">
        <f t="shared" si="45"/>
        <v>1007.459975</v>
      </c>
      <c r="AO70">
        <f t="shared" si="38"/>
        <v>36584.479349025554</v>
      </c>
      <c r="AP70">
        <f t="shared" si="39"/>
        <v>5.1026606730652443E-3</v>
      </c>
      <c r="AQ70">
        <f t="shared" si="40"/>
        <v>0.17807366454788628</v>
      </c>
    </row>
    <row r="71" spans="1:43" x14ac:dyDescent="0.3">
      <c r="A71" t="s">
        <v>17</v>
      </c>
      <c r="B71" s="1">
        <v>38060</v>
      </c>
      <c r="C71" s="2">
        <v>0.48965277777777777</v>
      </c>
      <c r="D71">
        <v>56</v>
      </c>
      <c r="E71">
        <v>44.7</v>
      </c>
      <c r="F71">
        <v>52.6</v>
      </c>
      <c r="G71">
        <v>45.4</v>
      </c>
      <c r="H71">
        <v>39</v>
      </c>
      <c r="I71">
        <v>50</v>
      </c>
      <c r="J71">
        <v>50.5</v>
      </c>
      <c r="K71">
        <v>49.8</v>
      </c>
      <c r="L71">
        <v>49.5</v>
      </c>
      <c r="M71">
        <v>33</v>
      </c>
      <c r="N71">
        <v>37.1</v>
      </c>
      <c r="O71">
        <v>56.3</v>
      </c>
      <c r="P71" s="4">
        <v>47</v>
      </c>
      <c r="Q71">
        <v>70.7</v>
      </c>
      <c r="R71">
        <f t="shared" si="41"/>
        <v>23.700000000000003</v>
      </c>
      <c r="S71">
        <f t="shared" si="44"/>
        <v>9.2999999999999972</v>
      </c>
      <c r="T71">
        <f t="shared" si="42"/>
        <v>1007.471207</v>
      </c>
      <c r="U71">
        <f t="shared" si="43"/>
        <v>3.0839083729924489E-2</v>
      </c>
      <c r="X71">
        <f t="shared" si="24"/>
        <v>57.995199999999997</v>
      </c>
      <c r="Y71">
        <f t="shared" si="25"/>
        <v>45.402320000000003</v>
      </c>
      <c r="Z71">
        <f t="shared" si="26"/>
        <v>52.7</v>
      </c>
      <c r="AA71">
        <f t="shared" si="27"/>
        <v>46.005960000000002</v>
      </c>
      <c r="AB71">
        <f t="shared" si="28"/>
        <v>39.850100000000005</v>
      </c>
      <c r="AC71">
        <f t="shared" si="29"/>
        <v>50.644199999999998</v>
      </c>
      <c r="AD71">
        <f t="shared" si="30"/>
        <v>50.652999999999999</v>
      </c>
      <c r="AE71">
        <f t="shared" si="31"/>
        <v>49.8</v>
      </c>
      <c r="AF71">
        <f t="shared" si="32"/>
        <v>49.373850000000004</v>
      </c>
      <c r="AG71">
        <f t="shared" si="33"/>
        <v>33</v>
      </c>
      <c r="AH71">
        <v>826.9</v>
      </c>
      <c r="AI71" s="10">
        <v>870.6</v>
      </c>
      <c r="AJ71">
        <f t="shared" si="34"/>
        <v>19.199999999999996</v>
      </c>
      <c r="AK71">
        <f t="shared" si="35"/>
        <v>4.1000000000000014</v>
      </c>
      <c r="AL71">
        <f t="shared" si="36"/>
        <v>0.97803951257760535</v>
      </c>
      <c r="AM71">
        <f t="shared" si="37"/>
        <v>3.0839083729924489E-2</v>
      </c>
      <c r="AN71" s="9">
        <f t="shared" si="45"/>
        <v>1007.471207</v>
      </c>
      <c r="AO71">
        <f t="shared" si="38"/>
        <v>35792.051222201568</v>
      </c>
      <c r="AP71">
        <f t="shared" si="39"/>
        <v>4.9582779054299208E-3</v>
      </c>
      <c r="AQ71">
        <f t="shared" si="40"/>
        <v>0.17341594039737529</v>
      </c>
    </row>
    <row r="72" spans="1:43" x14ac:dyDescent="0.3">
      <c r="A72" t="s">
        <v>17</v>
      </c>
      <c r="B72" s="1">
        <v>38060</v>
      </c>
      <c r="C72" s="2">
        <v>0.49034722222222221</v>
      </c>
      <c r="D72">
        <v>56.2</v>
      </c>
      <c r="E72">
        <v>44.6</v>
      </c>
      <c r="F72">
        <v>52.7</v>
      </c>
      <c r="G72">
        <v>45.3</v>
      </c>
      <c r="H72">
        <v>39.5</v>
      </c>
      <c r="I72">
        <v>50.2</v>
      </c>
      <c r="J72">
        <v>50.6</v>
      </c>
      <c r="K72">
        <v>49.7</v>
      </c>
      <c r="L72">
        <v>49.6</v>
      </c>
      <c r="M72">
        <v>35.799999999999997</v>
      </c>
      <c r="N72">
        <v>37.200000000000003</v>
      </c>
      <c r="O72">
        <v>56.3</v>
      </c>
      <c r="P72" s="4">
        <v>46.1</v>
      </c>
      <c r="Q72">
        <v>71.2</v>
      </c>
      <c r="R72">
        <f t="shared" si="41"/>
        <v>25.1</v>
      </c>
      <c r="S72">
        <f t="shared" si="44"/>
        <v>10.199999999999996</v>
      </c>
      <c r="T72">
        <f t="shared" si="42"/>
        <v>1007.47401875</v>
      </c>
      <c r="U72">
        <f t="shared" si="43"/>
        <v>3.0843311409186138E-2</v>
      </c>
      <c r="X72">
        <f t="shared" si="24"/>
        <v>58.203279999999999</v>
      </c>
      <c r="Y72">
        <f t="shared" si="25"/>
        <v>45.299959999999999</v>
      </c>
      <c r="Z72">
        <f t="shared" si="26"/>
        <v>52.800000000000004</v>
      </c>
      <c r="AA72">
        <f t="shared" si="27"/>
        <v>45.903170000000003</v>
      </c>
      <c r="AB72">
        <f t="shared" si="28"/>
        <v>40.348850000000006</v>
      </c>
      <c r="AC72">
        <f t="shared" si="29"/>
        <v>50.84628</v>
      </c>
      <c r="AD72">
        <f t="shared" si="30"/>
        <v>50.753140000000002</v>
      </c>
      <c r="AE72">
        <f t="shared" si="31"/>
        <v>49.7</v>
      </c>
      <c r="AF72">
        <f t="shared" si="32"/>
        <v>49.473420000000004</v>
      </c>
      <c r="AG72">
        <f t="shared" si="33"/>
        <v>35.799999999999997</v>
      </c>
      <c r="AH72">
        <v>821.9</v>
      </c>
      <c r="AI72" s="10">
        <v>871</v>
      </c>
      <c r="AJ72">
        <f t="shared" si="34"/>
        <v>19.099999999999994</v>
      </c>
      <c r="AK72">
        <f t="shared" si="35"/>
        <v>1.4000000000000057</v>
      </c>
      <c r="AL72">
        <f t="shared" si="36"/>
        <v>0.97817359040561758</v>
      </c>
      <c r="AM72">
        <f t="shared" si="37"/>
        <v>3.0843311409186138E-2</v>
      </c>
      <c r="AN72" s="9">
        <f t="shared" si="45"/>
        <v>1007.47401875</v>
      </c>
      <c r="AO72">
        <f t="shared" si="38"/>
        <v>35610.614791928165</v>
      </c>
      <c r="AP72">
        <f t="shared" si="39"/>
        <v>1.7033702396885336E-3</v>
      </c>
      <c r="AQ72">
        <f t="shared" si="40"/>
        <v>0.17358648538685459</v>
      </c>
    </row>
    <row r="73" spans="1:43" x14ac:dyDescent="0.3">
      <c r="A73" t="s">
        <v>17</v>
      </c>
      <c r="B73" s="1">
        <v>38060</v>
      </c>
      <c r="C73" s="2">
        <v>0.49104166666666665</v>
      </c>
      <c r="D73">
        <v>56.4</v>
      </c>
      <c r="E73">
        <v>44.5</v>
      </c>
      <c r="F73">
        <v>53</v>
      </c>
      <c r="G73">
        <v>45.3</v>
      </c>
      <c r="H73">
        <v>39.700000000000003</v>
      </c>
      <c r="I73">
        <v>50.3</v>
      </c>
      <c r="J73">
        <v>50.9</v>
      </c>
      <c r="K73">
        <v>49.9</v>
      </c>
      <c r="L73">
        <v>49.8</v>
      </c>
      <c r="M73">
        <v>35.700000000000003</v>
      </c>
      <c r="N73">
        <v>37.6</v>
      </c>
      <c r="O73">
        <v>56.4</v>
      </c>
      <c r="P73" s="4">
        <v>46.8</v>
      </c>
      <c r="Q73">
        <v>71.400000000000006</v>
      </c>
      <c r="R73">
        <f t="shared" si="41"/>
        <v>24.600000000000009</v>
      </c>
      <c r="S73">
        <f t="shared" si="44"/>
        <v>9.6000000000000014</v>
      </c>
      <c r="T73">
        <f t="shared" si="42"/>
        <v>1007.4880999999999</v>
      </c>
      <c r="U73">
        <f t="shared" si="43"/>
        <v>3.0789463321670388E-2</v>
      </c>
      <c r="X73">
        <f t="shared" si="24"/>
        <v>58.411359999999995</v>
      </c>
      <c r="Y73">
        <f t="shared" si="25"/>
        <v>45.197600000000001</v>
      </c>
      <c r="Z73">
        <f t="shared" si="26"/>
        <v>53.1</v>
      </c>
      <c r="AA73">
        <f t="shared" si="27"/>
        <v>45.903170000000003</v>
      </c>
      <c r="AB73">
        <f t="shared" si="28"/>
        <v>40.548350000000006</v>
      </c>
      <c r="AC73">
        <f t="shared" si="29"/>
        <v>50.947319999999998</v>
      </c>
      <c r="AD73">
        <f t="shared" si="30"/>
        <v>51.053559999999997</v>
      </c>
      <c r="AE73">
        <f t="shared" si="31"/>
        <v>49.9</v>
      </c>
      <c r="AF73">
        <f t="shared" si="32"/>
        <v>49.672559999999997</v>
      </c>
      <c r="AG73">
        <f t="shared" si="33"/>
        <v>35.700000000000003</v>
      </c>
      <c r="AH73">
        <v>820.6</v>
      </c>
      <c r="AI73" s="10">
        <v>870.6</v>
      </c>
      <c r="AJ73">
        <f t="shared" si="34"/>
        <v>18.799999999999997</v>
      </c>
      <c r="AK73">
        <f t="shared" si="35"/>
        <v>1.8999999999999986</v>
      </c>
      <c r="AL73">
        <f t="shared" si="36"/>
        <v>0.97646583677297527</v>
      </c>
      <c r="AM73">
        <f t="shared" si="37"/>
        <v>3.0789463321670388E-2</v>
      </c>
      <c r="AN73" s="9">
        <f t="shared" si="45"/>
        <v>1007.4880999999999</v>
      </c>
      <c r="AO73">
        <f t="shared" si="38"/>
        <v>34990.580193421461</v>
      </c>
      <c r="AP73">
        <f t="shared" si="39"/>
        <v>2.3153789909822063E-3</v>
      </c>
      <c r="AQ73">
        <f t="shared" si="40"/>
        <v>0.17083429120724994</v>
      </c>
    </row>
    <row r="74" spans="1:43" x14ac:dyDescent="0.3">
      <c r="A74" t="s">
        <v>17</v>
      </c>
      <c r="B74" s="1">
        <v>38060</v>
      </c>
      <c r="C74" s="2">
        <v>0.4917361111111111</v>
      </c>
      <c r="D74">
        <v>56.5</v>
      </c>
      <c r="E74">
        <v>44.6</v>
      </c>
      <c r="F74">
        <v>53.2</v>
      </c>
      <c r="G74">
        <v>45.3</v>
      </c>
      <c r="H74">
        <v>39.9</v>
      </c>
      <c r="I74">
        <v>50.5</v>
      </c>
      <c r="J74">
        <v>50.9</v>
      </c>
      <c r="K74">
        <v>49.8</v>
      </c>
      <c r="L74">
        <v>50</v>
      </c>
      <c r="M74">
        <v>35.1</v>
      </c>
      <c r="N74">
        <v>37.5</v>
      </c>
      <c r="O74">
        <v>56.6</v>
      </c>
      <c r="P74" s="4">
        <v>46.6</v>
      </c>
      <c r="Q74">
        <v>71.099999999999994</v>
      </c>
      <c r="R74">
        <f t="shared" si="41"/>
        <v>24.499999999999993</v>
      </c>
      <c r="S74">
        <f t="shared" si="44"/>
        <v>10</v>
      </c>
      <c r="T74">
        <f t="shared" si="42"/>
        <v>1007.49092075</v>
      </c>
      <c r="U74">
        <f t="shared" si="43"/>
        <v>3.0799374624848139E-2</v>
      </c>
      <c r="X74">
        <f t="shared" si="24"/>
        <v>58.5154</v>
      </c>
      <c r="Y74">
        <f t="shared" si="25"/>
        <v>45.299959999999999</v>
      </c>
      <c r="Z74">
        <f t="shared" si="26"/>
        <v>53.300000000000004</v>
      </c>
      <c r="AA74">
        <f t="shared" si="27"/>
        <v>45.903170000000003</v>
      </c>
      <c r="AB74">
        <f t="shared" si="28"/>
        <v>40.74785</v>
      </c>
      <c r="AC74">
        <f t="shared" si="29"/>
        <v>51.1494</v>
      </c>
      <c r="AD74">
        <f t="shared" si="30"/>
        <v>51.053559999999997</v>
      </c>
      <c r="AE74">
        <f t="shared" si="31"/>
        <v>49.8</v>
      </c>
      <c r="AF74">
        <f t="shared" si="32"/>
        <v>49.871700000000004</v>
      </c>
      <c r="AG74">
        <f t="shared" si="33"/>
        <v>35.1</v>
      </c>
      <c r="AH74">
        <v>818.1</v>
      </c>
      <c r="AI74" s="10">
        <v>870.6</v>
      </c>
      <c r="AJ74">
        <f t="shared" si="34"/>
        <v>19.100000000000001</v>
      </c>
      <c r="AK74">
        <f t="shared" si="35"/>
        <v>2.3999999999999986</v>
      </c>
      <c r="AL74">
        <f t="shared" si="36"/>
        <v>0.97678016667375533</v>
      </c>
      <c r="AM74">
        <f t="shared" si="37"/>
        <v>3.0799374624848139E-2</v>
      </c>
      <c r="AN74" s="9">
        <f t="shared" si="45"/>
        <v>1007.49092075</v>
      </c>
      <c r="AO74">
        <f t="shared" si="38"/>
        <v>35560.483483012053</v>
      </c>
      <c r="AP74">
        <f t="shared" si="39"/>
        <v>2.9336266960029319E-3</v>
      </c>
      <c r="AQ74">
        <f t="shared" si="40"/>
        <v>0.17414727508769956</v>
      </c>
    </row>
    <row r="75" spans="1:43" x14ac:dyDescent="0.3">
      <c r="A75" t="s">
        <v>17</v>
      </c>
      <c r="B75" s="1">
        <v>38060</v>
      </c>
      <c r="C75" s="2">
        <v>0.49243055555555554</v>
      </c>
      <c r="D75">
        <v>56.7</v>
      </c>
      <c r="E75">
        <v>44.5</v>
      </c>
      <c r="F75">
        <v>53.5</v>
      </c>
      <c r="G75">
        <v>45.3</v>
      </c>
      <c r="H75">
        <v>40</v>
      </c>
      <c r="I75">
        <v>50.6</v>
      </c>
      <c r="J75">
        <v>51.1</v>
      </c>
      <c r="K75">
        <v>50.1</v>
      </c>
      <c r="L75">
        <v>50.1</v>
      </c>
      <c r="M75">
        <v>35.200000000000003</v>
      </c>
      <c r="N75">
        <v>37.700000000000003</v>
      </c>
      <c r="O75">
        <v>56.7</v>
      </c>
      <c r="P75" s="4">
        <v>46.9</v>
      </c>
      <c r="Q75">
        <v>71</v>
      </c>
      <c r="R75">
        <f t="shared" si="41"/>
        <v>24.1</v>
      </c>
      <c r="S75">
        <f t="shared" si="44"/>
        <v>9.8000000000000043</v>
      </c>
      <c r="T75">
        <f t="shared" si="42"/>
        <v>1007.4993920000001</v>
      </c>
      <c r="U75">
        <f t="shared" si="43"/>
        <v>3.0793700163554504E-2</v>
      </c>
      <c r="X75">
        <f t="shared" si="24"/>
        <v>58.723480000000002</v>
      </c>
      <c r="Y75">
        <f t="shared" si="25"/>
        <v>45.197600000000001</v>
      </c>
      <c r="Z75">
        <f t="shared" si="26"/>
        <v>53.6</v>
      </c>
      <c r="AA75">
        <f t="shared" si="27"/>
        <v>45.903170000000003</v>
      </c>
      <c r="AB75">
        <f t="shared" si="28"/>
        <v>40.847600000000007</v>
      </c>
      <c r="AC75">
        <f t="shared" si="29"/>
        <v>51.250440000000005</v>
      </c>
      <c r="AD75">
        <f t="shared" si="30"/>
        <v>51.253840000000004</v>
      </c>
      <c r="AE75">
        <f t="shared" si="31"/>
        <v>50.1</v>
      </c>
      <c r="AF75">
        <f t="shared" si="32"/>
        <v>49.971270000000004</v>
      </c>
      <c r="AG75">
        <f t="shared" si="33"/>
        <v>35.200000000000003</v>
      </c>
      <c r="AH75">
        <v>810.6</v>
      </c>
      <c r="AI75" s="10">
        <v>871</v>
      </c>
      <c r="AJ75">
        <f t="shared" si="34"/>
        <v>19</v>
      </c>
      <c r="AK75">
        <f t="shared" si="35"/>
        <v>2.5</v>
      </c>
      <c r="AL75">
        <f t="shared" si="36"/>
        <v>0.97660020518701429</v>
      </c>
      <c r="AM75">
        <f t="shared" si="37"/>
        <v>3.0793700163554504E-2</v>
      </c>
      <c r="AN75" s="9">
        <f t="shared" si="45"/>
        <v>1007.4993920000001</v>
      </c>
      <c r="AO75">
        <f t="shared" si="38"/>
        <v>35368.082979121071</v>
      </c>
      <c r="AP75">
        <f t="shared" si="39"/>
        <v>3.0841352084875402E-3</v>
      </c>
      <c r="AQ75">
        <f t="shared" si="40"/>
        <v>0.17480761213560284</v>
      </c>
    </row>
    <row r="76" spans="1:43" x14ac:dyDescent="0.3">
      <c r="A76" t="s">
        <v>17</v>
      </c>
      <c r="B76" s="1">
        <v>38060</v>
      </c>
      <c r="C76" s="2">
        <v>0.49312500000000004</v>
      </c>
      <c r="D76">
        <v>56.8</v>
      </c>
      <c r="E76">
        <v>44.5</v>
      </c>
      <c r="F76">
        <v>53.7</v>
      </c>
      <c r="G76">
        <v>45.3</v>
      </c>
      <c r="H76">
        <v>40.299999999999997</v>
      </c>
      <c r="I76">
        <v>50.7</v>
      </c>
      <c r="J76">
        <v>51.3</v>
      </c>
      <c r="K76">
        <v>50.2</v>
      </c>
      <c r="L76">
        <v>50.2</v>
      </c>
      <c r="M76">
        <v>33.1</v>
      </c>
      <c r="N76">
        <v>37.799999999999997</v>
      </c>
      <c r="O76">
        <v>56.8</v>
      </c>
      <c r="P76" s="4">
        <v>47.1</v>
      </c>
      <c r="Q76">
        <v>71.3</v>
      </c>
      <c r="R76">
        <f t="shared" si="41"/>
        <v>24.199999999999996</v>
      </c>
      <c r="S76">
        <f t="shared" si="44"/>
        <v>9.6999999999999957</v>
      </c>
      <c r="T76">
        <f t="shared" si="42"/>
        <v>1007.505047</v>
      </c>
      <c r="U76">
        <f t="shared" si="43"/>
        <v>3.0783797060109076E-2</v>
      </c>
      <c r="X76">
        <f t="shared" si="24"/>
        <v>58.827519999999993</v>
      </c>
      <c r="Y76">
        <f t="shared" si="25"/>
        <v>45.197600000000001</v>
      </c>
      <c r="Z76">
        <f t="shared" si="26"/>
        <v>53.800000000000004</v>
      </c>
      <c r="AA76">
        <f t="shared" si="27"/>
        <v>45.903170000000003</v>
      </c>
      <c r="AB76">
        <f t="shared" si="28"/>
        <v>41.146850000000001</v>
      </c>
      <c r="AC76">
        <f t="shared" si="29"/>
        <v>51.351480000000002</v>
      </c>
      <c r="AD76">
        <f t="shared" si="30"/>
        <v>51.454119999999996</v>
      </c>
      <c r="AE76">
        <f t="shared" si="31"/>
        <v>50.2</v>
      </c>
      <c r="AF76">
        <f t="shared" si="32"/>
        <v>50.070840000000004</v>
      </c>
      <c r="AG76">
        <f t="shared" si="33"/>
        <v>33.1</v>
      </c>
      <c r="AH76">
        <v>813.1</v>
      </c>
      <c r="AI76" s="10">
        <v>871</v>
      </c>
      <c r="AJ76">
        <f t="shared" si="34"/>
        <v>19</v>
      </c>
      <c r="AK76">
        <f t="shared" si="35"/>
        <v>4.6999999999999957</v>
      </c>
      <c r="AL76">
        <f t="shared" si="36"/>
        <v>0.97628613533488795</v>
      </c>
      <c r="AM76">
        <f t="shared" si="37"/>
        <v>3.0783797060109076E-2</v>
      </c>
      <c r="AN76" s="9">
        <f t="shared" si="45"/>
        <v>1007.505047</v>
      </c>
      <c r="AO76">
        <f t="shared" si="38"/>
        <v>35356.907230427365</v>
      </c>
      <c r="AP76">
        <f t="shared" si="39"/>
        <v>5.7803468208092431E-3</v>
      </c>
      <c r="AQ76">
        <f t="shared" si="40"/>
        <v>0.17421507288516805</v>
      </c>
    </row>
    <row r="77" spans="1:43" x14ac:dyDescent="0.3">
      <c r="A77" t="s">
        <v>17</v>
      </c>
      <c r="B77" s="1">
        <v>38060</v>
      </c>
      <c r="C77" s="2">
        <v>0.49381944444444442</v>
      </c>
      <c r="D77">
        <v>57</v>
      </c>
      <c r="E77">
        <v>44.3</v>
      </c>
      <c r="F77">
        <v>53.9</v>
      </c>
      <c r="G77">
        <v>45.4</v>
      </c>
      <c r="H77">
        <v>39.6</v>
      </c>
      <c r="I77">
        <v>50.8</v>
      </c>
      <c r="J77">
        <v>51.4</v>
      </c>
      <c r="K77">
        <v>50.3</v>
      </c>
      <c r="L77">
        <v>50.3</v>
      </c>
      <c r="M77">
        <v>34</v>
      </c>
      <c r="N77">
        <v>38.1</v>
      </c>
      <c r="O77">
        <v>56.9</v>
      </c>
      <c r="P77" s="4">
        <v>47.5</v>
      </c>
      <c r="Q77">
        <v>70.8</v>
      </c>
      <c r="R77">
        <f t="shared" si="41"/>
        <v>23.299999999999997</v>
      </c>
      <c r="S77">
        <f t="shared" si="44"/>
        <v>9.3999999999999986</v>
      </c>
      <c r="T77">
        <f t="shared" si="42"/>
        <v>1007.516375</v>
      </c>
      <c r="U77">
        <f t="shared" si="43"/>
        <v>3.074000233641469E-2</v>
      </c>
      <c r="X77">
        <f t="shared" si="24"/>
        <v>59.035599999999995</v>
      </c>
      <c r="Y77">
        <f t="shared" si="25"/>
        <v>44.99288</v>
      </c>
      <c r="Z77">
        <f t="shared" si="26"/>
        <v>54</v>
      </c>
      <c r="AA77">
        <f t="shared" si="27"/>
        <v>46.005960000000002</v>
      </c>
      <c r="AB77">
        <f t="shared" si="28"/>
        <v>40.448600000000006</v>
      </c>
      <c r="AC77">
        <f t="shared" si="29"/>
        <v>51.45252</v>
      </c>
      <c r="AD77">
        <f t="shared" si="30"/>
        <v>51.554259999999999</v>
      </c>
      <c r="AE77">
        <f t="shared" si="31"/>
        <v>50.3</v>
      </c>
      <c r="AF77">
        <f t="shared" si="32"/>
        <v>50.170409999999997</v>
      </c>
      <c r="AG77">
        <f t="shared" si="33"/>
        <v>34</v>
      </c>
      <c r="AH77">
        <v>795.6</v>
      </c>
      <c r="AI77" s="10">
        <v>870.6</v>
      </c>
      <c r="AJ77">
        <f t="shared" si="34"/>
        <v>18.799999999999997</v>
      </c>
      <c r="AK77">
        <f t="shared" si="35"/>
        <v>4.1000000000000014</v>
      </c>
      <c r="AL77">
        <f t="shared" si="36"/>
        <v>0.97489721695486597</v>
      </c>
      <c r="AM77">
        <f t="shared" si="37"/>
        <v>3.074000233641469E-2</v>
      </c>
      <c r="AN77" s="9">
        <f t="shared" si="45"/>
        <v>1007.516375</v>
      </c>
      <c r="AO77">
        <f t="shared" si="38"/>
        <v>34935.350853824988</v>
      </c>
      <c r="AP77">
        <f t="shared" si="39"/>
        <v>5.1533433886375079E-3</v>
      </c>
      <c r="AQ77">
        <f t="shared" si="40"/>
        <v>0.17592426844149728</v>
      </c>
    </row>
    <row r="78" spans="1:43" x14ac:dyDescent="0.3">
      <c r="A78" t="s">
        <v>17</v>
      </c>
      <c r="B78" s="1">
        <v>38060</v>
      </c>
      <c r="C78" s="2">
        <v>0.49451388888888892</v>
      </c>
      <c r="D78">
        <v>57.1</v>
      </c>
      <c r="E78">
        <v>44.3</v>
      </c>
      <c r="F78">
        <v>54</v>
      </c>
      <c r="G78">
        <v>45.2</v>
      </c>
      <c r="H78">
        <v>40.200000000000003</v>
      </c>
      <c r="I78">
        <v>50.9</v>
      </c>
      <c r="J78">
        <v>51.5</v>
      </c>
      <c r="K78">
        <v>50.2</v>
      </c>
      <c r="L78">
        <v>50.3</v>
      </c>
      <c r="M78">
        <v>32.700000000000003</v>
      </c>
      <c r="N78">
        <v>38.4</v>
      </c>
      <c r="O78">
        <v>56.9</v>
      </c>
      <c r="P78" s="4">
        <v>47.5</v>
      </c>
      <c r="Q78">
        <v>71.099999999999994</v>
      </c>
      <c r="R78">
        <f t="shared" si="41"/>
        <v>23.599999999999994</v>
      </c>
      <c r="S78">
        <f t="shared" si="44"/>
        <v>9.3999999999999986</v>
      </c>
      <c r="T78">
        <f t="shared" si="42"/>
        <v>1007.5248867500001</v>
      </c>
      <c r="U78">
        <f t="shared" si="43"/>
        <v>3.0724511942997652E-2</v>
      </c>
      <c r="X78">
        <f t="shared" si="24"/>
        <v>59.13964</v>
      </c>
      <c r="Y78">
        <f t="shared" si="25"/>
        <v>44.99288</v>
      </c>
      <c r="Z78">
        <f t="shared" si="26"/>
        <v>54.1</v>
      </c>
      <c r="AA78">
        <f t="shared" si="27"/>
        <v>45.800380000000004</v>
      </c>
      <c r="AB78">
        <f t="shared" si="28"/>
        <v>41.047100000000007</v>
      </c>
      <c r="AC78">
        <f t="shared" si="29"/>
        <v>51.553559999999997</v>
      </c>
      <c r="AD78">
        <f t="shared" si="30"/>
        <v>51.654400000000003</v>
      </c>
      <c r="AE78">
        <f t="shared" si="31"/>
        <v>50.2</v>
      </c>
      <c r="AF78">
        <f t="shared" si="32"/>
        <v>50.170409999999997</v>
      </c>
      <c r="AG78">
        <f t="shared" si="33"/>
        <v>32.700000000000003</v>
      </c>
      <c r="AH78">
        <v>808.1</v>
      </c>
      <c r="AI78" s="10">
        <v>871</v>
      </c>
      <c r="AJ78">
        <f t="shared" si="34"/>
        <v>18.5</v>
      </c>
      <c r="AK78">
        <f t="shared" si="35"/>
        <v>5.6999999999999957</v>
      </c>
      <c r="AL78">
        <f t="shared" si="36"/>
        <v>0.97440595019221132</v>
      </c>
      <c r="AM78">
        <f t="shared" si="37"/>
        <v>3.0724511942997652E-2</v>
      </c>
      <c r="AN78" s="9">
        <f t="shared" si="45"/>
        <v>1007.5248867500001</v>
      </c>
      <c r="AO78">
        <f t="shared" si="38"/>
        <v>34360.838561557684</v>
      </c>
      <c r="AP78">
        <f t="shared" si="39"/>
        <v>7.0535824774161562E-3</v>
      </c>
      <c r="AQ78">
        <f t="shared" si="40"/>
        <v>0.17035467891582939</v>
      </c>
    </row>
    <row r="79" spans="1:43" x14ac:dyDescent="0.3">
      <c r="A79" t="s">
        <v>17</v>
      </c>
      <c r="B79" s="1">
        <v>38060</v>
      </c>
      <c r="C79" s="2">
        <v>0.49520833333333331</v>
      </c>
      <c r="D79">
        <v>57.4</v>
      </c>
      <c r="E79">
        <v>44.5</v>
      </c>
      <c r="F79">
        <v>54.2</v>
      </c>
      <c r="G79">
        <v>45.2</v>
      </c>
      <c r="H79">
        <v>40.5</v>
      </c>
      <c r="I79">
        <v>51.1</v>
      </c>
      <c r="J79">
        <v>51.6</v>
      </c>
      <c r="K79">
        <v>50.2</v>
      </c>
      <c r="L79">
        <v>50.6</v>
      </c>
      <c r="M79">
        <v>33.6</v>
      </c>
      <c r="N79">
        <v>38.5</v>
      </c>
      <c r="O79">
        <v>57.2</v>
      </c>
      <c r="P79" s="4">
        <v>47.9</v>
      </c>
      <c r="Q79">
        <v>71.599999999999994</v>
      </c>
      <c r="R79">
        <f t="shared" si="41"/>
        <v>23.699999999999996</v>
      </c>
      <c r="S79">
        <f t="shared" si="44"/>
        <v>9.3000000000000043</v>
      </c>
      <c r="T79">
        <f t="shared" si="42"/>
        <v>1007.53625675</v>
      </c>
      <c r="U79">
        <f t="shared" si="43"/>
        <v>3.0714653283622387E-2</v>
      </c>
      <c r="X79">
        <f t="shared" si="24"/>
        <v>59.451759999999993</v>
      </c>
      <c r="Y79">
        <f t="shared" si="25"/>
        <v>45.197600000000001</v>
      </c>
      <c r="Z79">
        <f t="shared" si="26"/>
        <v>54.300000000000004</v>
      </c>
      <c r="AA79">
        <f t="shared" si="27"/>
        <v>45.800380000000004</v>
      </c>
      <c r="AB79">
        <f t="shared" si="28"/>
        <v>41.346350000000001</v>
      </c>
      <c r="AC79">
        <f t="shared" si="29"/>
        <v>51.75564</v>
      </c>
      <c r="AD79">
        <f t="shared" si="30"/>
        <v>51.754539999999999</v>
      </c>
      <c r="AE79">
        <f t="shared" si="31"/>
        <v>50.2</v>
      </c>
      <c r="AF79">
        <f t="shared" si="32"/>
        <v>50.469120000000004</v>
      </c>
      <c r="AG79">
        <f t="shared" si="33"/>
        <v>33.6</v>
      </c>
      <c r="AH79">
        <v>798.1</v>
      </c>
      <c r="AI79" s="10">
        <v>871</v>
      </c>
      <c r="AJ79">
        <f t="shared" si="34"/>
        <v>18.700000000000003</v>
      </c>
      <c r="AK79">
        <f t="shared" si="35"/>
        <v>4.8999999999999986</v>
      </c>
      <c r="AL79">
        <f t="shared" si="36"/>
        <v>0.97409328985202437</v>
      </c>
      <c r="AM79">
        <f t="shared" si="37"/>
        <v>3.0714653283622387E-2</v>
      </c>
      <c r="AN79" s="9">
        <f t="shared" si="45"/>
        <v>1007.53625675</v>
      </c>
      <c r="AO79">
        <f t="shared" si="38"/>
        <v>34721.554265959108</v>
      </c>
      <c r="AP79">
        <f t="shared" si="39"/>
        <v>6.1395815060769311E-3</v>
      </c>
      <c r="AQ79">
        <f t="shared" si="40"/>
        <v>0.17429995129638373</v>
      </c>
    </row>
    <row r="80" spans="1:43" x14ac:dyDescent="0.3">
      <c r="A80" t="s">
        <v>17</v>
      </c>
      <c r="B80" s="1">
        <v>38060</v>
      </c>
      <c r="C80" s="2">
        <v>0.4959027777777778</v>
      </c>
      <c r="D80">
        <v>57.5</v>
      </c>
      <c r="E80">
        <v>44.4</v>
      </c>
      <c r="F80">
        <v>54.4</v>
      </c>
      <c r="G80">
        <v>45.3</v>
      </c>
      <c r="H80">
        <v>40.200000000000003</v>
      </c>
      <c r="I80">
        <v>51.3</v>
      </c>
      <c r="J80">
        <v>51.7</v>
      </c>
      <c r="K80">
        <v>50.1</v>
      </c>
      <c r="L80">
        <v>50.8</v>
      </c>
      <c r="M80">
        <v>33.1</v>
      </c>
      <c r="N80">
        <v>37.9</v>
      </c>
      <c r="O80">
        <v>57.4</v>
      </c>
      <c r="P80" s="4">
        <v>46.5</v>
      </c>
      <c r="Q80">
        <v>72.099999999999994</v>
      </c>
      <c r="R80">
        <f t="shared" si="41"/>
        <v>25.599999999999994</v>
      </c>
      <c r="S80">
        <f t="shared" si="44"/>
        <v>10.899999999999999</v>
      </c>
      <c r="T80">
        <f t="shared" si="42"/>
        <v>1007.5248867500001</v>
      </c>
      <c r="U80">
        <f t="shared" si="43"/>
        <v>3.0773900324195205E-2</v>
      </c>
      <c r="X80">
        <f t="shared" si="24"/>
        <v>59.555799999999998</v>
      </c>
      <c r="Y80">
        <f t="shared" si="25"/>
        <v>45.095239999999997</v>
      </c>
      <c r="Z80">
        <f t="shared" si="26"/>
        <v>54.5</v>
      </c>
      <c r="AA80">
        <f t="shared" si="27"/>
        <v>45.903170000000003</v>
      </c>
      <c r="AB80">
        <f t="shared" si="28"/>
        <v>41.047100000000007</v>
      </c>
      <c r="AC80">
        <f t="shared" si="29"/>
        <v>51.957719999999995</v>
      </c>
      <c r="AD80">
        <f t="shared" si="30"/>
        <v>51.854680000000002</v>
      </c>
      <c r="AE80">
        <f t="shared" si="31"/>
        <v>50.1</v>
      </c>
      <c r="AF80">
        <f t="shared" si="32"/>
        <v>50.668259999999997</v>
      </c>
      <c r="AG80">
        <f t="shared" si="33"/>
        <v>33.1</v>
      </c>
      <c r="AH80">
        <v>806.9</v>
      </c>
      <c r="AI80" s="10">
        <v>871</v>
      </c>
      <c r="AJ80">
        <f t="shared" si="34"/>
        <v>19.5</v>
      </c>
      <c r="AK80">
        <f t="shared" si="35"/>
        <v>4.7999999999999972</v>
      </c>
      <c r="AL80">
        <f t="shared" si="36"/>
        <v>0.97597226742447662</v>
      </c>
      <c r="AM80">
        <f t="shared" si="37"/>
        <v>3.0773900324195205E-2</v>
      </c>
      <c r="AN80" s="9">
        <f t="shared" si="45"/>
        <v>1007.5248867500001</v>
      </c>
      <c r="AO80">
        <f t="shared" si="38"/>
        <v>36276.400413618961</v>
      </c>
      <c r="AP80">
        <f t="shared" si="39"/>
        <v>5.9486925269550094E-3</v>
      </c>
      <c r="AQ80">
        <f t="shared" si="40"/>
        <v>0.1801191506788552</v>
      </c>
    </row>
    <row r="81" spans="1:43" x14ac:dyDescent="0.3">
      <c r="A81" t="s">
        <v>17</v>
      </c>
      <c r="B81" s="1">
        <v>38060</v>
      </c>
      <c r="C81" s="2">
        <v>0.49659722222222219</v>
      </c>
      <c r="D81">
        <v>57.6</v>
      </c>
      <c r="E81">
        <v>44.4</v>
      </c>
      <c r="F81">
        <v>54.5</v>
      </c>
      <c r="G81">
        <v>45.4</v>
      </c>
      <c r="H81">
        <v>40.4</v>
      </c>
      <c r="I81">
        <v>51.5</v>
      </c>
      <c r="J81">
        <v>52</v>
      </c>
      <c r="K81">
        <v>50.6</v>
      </c>
      <c r="L81">
        <v>50.9</v>
      </c>
      <c r="M81">
        <v>35.200000000000003</v>
      </c>
      <c r="N81">
        <v>37.9</v>
      </c>
      <c r="O81">
        <v>57.5</v>
      </c>
      <c r="P81" s="4">
        <v>47</v>
      </c>
      <c r="Q81">
        <v>72.2</v>
      </c>
      <c r="R81">
        <f t="shared" si="41"/>
        <v>25.200000000000003</v>
      </c>
      <c r="S81">
        <f t="shared" si="44"/>
        <v>10.5</v>
      </c>
      <c r="T81">
        <f t="shared" si="42"/>
        <v>1007.527727</v>
      </c>
      <c r="U81">
        <f t="shared" si="43"/>
        <v>3.0773900324195205E-2</v>
      </c>
      <c r="X81">
        <f t="shared" si="24"/>
        <v>59.659839999999996</v>
      </c>
      <c r="Y81">
        <f t="shared" si="25"/>
        <v>45.095239999999997</v>
      </c>
      <c r="Z81">
        <f t="shared" si="26"/>
        <v>54.6</v>
      </c>
      <c r="AA81">
        <f t="shared" si="27"/>
        <v>46.005960000000002</v>
      </c>
      <c r="AB81">
        <f t="shared" si="28"/>
        <v>41.246600000000001</v>
      </c>
      <c r="AC81">
        <f t="shared" si="29"/>
        <v>52.159799999999997</v>
      </c>
      <c r="AD81">
        <f t="shared" si="30"/>
        <v>52.155099999999997</v>
      </c>
      <c r="AE81">
        <f t="shared" si="31"/>
        <v>50.6</v>
      </c>
      <c r="AF81">
        <f t="shared" si="32"/>
        <v>50.767830000000004</v>
      </c>
      <c r="AG81">
        <f t="shared" si="33"/>
        <v>35.200000000000003</v>
      </c>
      <c r="AH81">
        <v>819.4</v>
      </c>
      <c r="AI81" s="10">
        <v>871</v>
      </c>
      <c r="AJ81">
        <f t="shared" si="34"/>
        <v>19.600000000000001</v>
      </c>
      <c r="AK81">
        <f t="shared" si="35"/>
        <v>2.6999999999999957</v>
      </c>
      <c r="AL81">
        <f t="shared" si="36"/>
        <v>0.97597226742447662</v>
      </c>
      <c r="AM81">
        <f t="shared" si="37"/>
        <v>3.0773900324195205E-2</v>
      </c>
      <c r="AN81" s="9">
        <f t="shared" si="45"/>
        <v>1007.527727</v>
      </c>
      <c r="AO81">
        <f t="shared" si="38"/>
        <v>36462.536025203692</v>
      </c>
      <c r="AP81">
        <f t="shared" si="39"/>
        <v>3.2950939711984327E-3</v>
      </c>
      <c r="AQ81">
        <f t="shared" si="40"/>
        <v>0.17828152099841899</v>
      </c>
    </row>
    <row r="82" spans="1:43" x14ac:dyDescent="0.3">
      <c r="A82" t="s">
        <v>17</v>
      </c>
      <c r="B82" s="1">
        <v>38060</v>
      </c>
      <c r="C82" s="2">
        <v>0.49729166666666669</v>
      </c>
      <c r="D82">
        <v>57.8</v>
      </c>
      <c r="E82">
        <v>44.2</v>
      </c>
      <c r="F82">
        <v>54.6</v>
      </c>
      <c r="G82">
        <v>45.4</v>
      </c>
      <c r="H82">
        <v>40.5</v>
      </c>
      <c r="I82">
        <v>51.5</v>
      </c>
      <c r="J82">
        <v>51.9</v>
      </c>
      <c r="K82">
        <v>50.6</v>
      </c>
      <c r="L82">
        <v>51</v>
      </c>
      <c r="M82">
        <v>34.200000000000003</v>
      </c>
      <c r="N82">
        <v>38.5</v>
      </c>
      <c r="O82">
        <v>58.2</v>
      </c>
      <c r="P82" s="4">
        <v>47</v>
      </c>
      <c r="Q82">
        <v>72.599999999999994</v>
      </c>
      <c r="R82">
        <f t="shared" si="41"/>
        <v>25.599999999999994</v>
      </c>
      <c r="S82">
        <f t="shared" si="44"/>
        <v>11.200000000000003</v>
      </c>
      <c r="T82">
        <f t="shared" si="42"/>
        <v>1007.5647867500001</v>
      </c>
      <c r="U82">
        <f t="shared" si="43"/>
        <v>3.0714653283622387E-2</v>
      </c>
      <c r="X82">
        <f t="shared" si="24"/>
        <v>59.867919999999991</v>
      </c>
      <c r="Y82">
        <f t="shared" si="25"/>
        <v>44.890520000000002</v>
      </c>
      <c r="Z82">
        <f t="shared" si="26"/>
        <v>54.7</v>
      </c>
      <c r="AA82">
        <f t="shared" si="27"/>
        <v>46.005960000000002</v>
      </c>
      <c r="AB82">
        <f t="shared" si="28"/>
        <v>41.346350000000001</v>
      </c>
      <c r="AC82">
        <f t="shared" si="29"/>
        <v>52.159799999999997</v>
      </c>
      <c r="AD82">
        <f t="shared" si="30"/>
        <v>52.054960000000001</v>
      </c>
      <c r="AE82">
        <f t="shared" si="31"/>
        <v>50.6</v>
      </c>
      <c r="AF82">
        <f t="shared" si="32"/>
        <v>50.867400000000004</v>
      </c>
      <c r="AG82">
        <f t="shared" si="33"/>
        <v>34.200000000000003</v>
      </c>
      <c r="AH82">
        <v>819.4</v>
      </c>
      <c r="AI82" s="10">
        <v>871</v>
      </c>
      <c r="AJ82">
        <f t="shared" si="34"/>
        <v>19.700000000000003</v>
      </c>
      <c r="AK82">
        <f t="shared" si="35"/>
        <v>4.2999999999999972</v>
      </c>
      <c r="AL82">
        <f t="shared" si="36"/>
        <v>0.97409328985202437</v>
      </c>
      <c r="AM82">
        <f t="shared" si="37"/>
        <v>3.0714653283622387E-2</v>
      </c>
      <c r="AN82" s="9">
        <f t="shared" si="45"/>
        <v>1007.5647867500001</v>
      </c>
      <c r="AO82">
        <f t="shared" si="38"/>
        <v>36579.357647431185</v>
      </c>
      <c r="AP82">
        <f t="shared" si="39"/>
        <v>5.2477422504271388E-3</v>
      </c>
      <c r="AQ82">
        <f t="shared" si="40"/>
        <v>0.17885271375587897</v>
      </c>
    </row>
    <row r="83" spans="1:43" x14ac:dyDescent="0.3">
      <c r="A83" t="s">
        <v>17</v>
      </c>
      <c r="B83" s="1">
        <v>38060</v>
      </c>
      <c r="C83" s="2">
        <v>0.49798611111111107</v>
      </c>
      <c r="D83">
        <v>57.9</v>
      </c>
      <c r="E83">
        <v>44.4</v>
      </c>
      <c r="F83">
        <v>54.8</v>
      </c>
      <c r="G83">
        <v>45.3</v>
      </c>
      <c r="H83">
        <v>40.6</v>
      </c>
      <c r="I83">
        <v>51.7</v>
      </c>
      <c r="J83">
        <v>52</v>
      </c>
      <c r="K83">
        <v>50.6</v>
      </c>
      <c r="L83">
        <v>51.1</v>
      </c>
      <c r="M83">
        <v>32.700000000000003</v>
      </c>
      <c r="N83">
        <v>38.1</v>
      </c>
      <c r="O83">
        <v>61</v>
      </c>
      <c r="P83" s="4">
        <v>48.3</v>
      </c>
      <c r="Q83">
        <v>72.8</v>
      </c>
      <c r="R83">
        <f t="shared" si="41"/>
        <v>24.5</v>
      </c>
      <c r="S83">
        <f t="shared" si="44"/>
        <v>12.700000000000003</v>
      </c>
      <c r="T83">
        <f t="shared" si="42"/>
        <v>1007.6338707499999</v>
      </c>
      <c r="U83">
        <f t="shared" si="43"/>
        <v>3.074000233641469E-2</v>
      </c>
      <c r="X83">
        <f t="shared" si="24"/>
        <v>59.971959999999996</v>
      </c>
      <c r="Y83">
        <f t="shared" si="25"/>
        <v>45.095239999999997</v>
      </c>
      <c r="Z83">
        <f t="shared" si="26"/>
        <v>54.9</v>
      </c>
      <c r="AA83">
        <f t="shared" si="27"/>
        <v>45.903170000000003</v>
      </c>
      <c r="AB83">
        <f t="shared" si="28"/>
        <v>41.446100000000008</v>
      </c>
      <c r="AC83">
        <f t="shared" si="29"/>
        <v>52.361880000000006</v>
      </c>
      <c r="AD83">
        <f t="shared" si="30"/>
        <v>52.155099999999997</v>
      </c>
      <c r="AE83">
        <f t="shared" si="31"/>
        <v>50.6</v>
      </c>
      <c r="AF83">
        <f t="shared" si="32"/>
        <v>50.966970000000003</v>
      </c>
      <c r="AG83">
        <f t="shared" si="33"/>
        <v>32.700000000000003</v>
      </c>
      <c r="AH83">
        <v>823.1</v>
      </c>
      <c r="AI83" s="10">
        <v>870.6</v>
      </c>
      <c r="AJ83">
        <f t="shared" si="34"/>
        <v>22.9</v>
      </c>
      <c r="AK83">
        <f t="shared" si="35"/>
        <v>5.3999999999999986</v>
      </c>
      <c r="AL83">
        <f t="shared" si="36"/>
        <v>0.97489721695486597</v>
      </c>
      <c r="AM83">
        <f t="shared" si="37"/>
        <v>3.074000233641469E-2</v>
      </c>
      <c r="AN83" s="9">
        <f t="shared" si="45"/>
        <v>1007.6338707499999</v>
      </c>
      <c r="AO83">
        <f t="shared" si="38"/>
        <v>42559.193201479058</v>
      </c>
      <c r="AP83">
        <f t="shared" si="39"/>
        <v>6.5605637225124511E-3</v>
      </c>
      <c r="AQ83">
        <f t="shared" si="40"/>
        <v>0.20715537376619045</v>
      </c>
    </row>
    <row r="84" spans="1:43" x14ac:dyDescent="0.3">
      <c r="A84" t="s">
        <v>17</v>
      </c>
      <c r="B84" s="1">
        <v>38060</v>
      </c>
      <c r="C84" s="2">
        <v>0.49868055555555557</v>
      </c>
      <c r="D84">
        <v>58.1</v>
      </c>
      <c r="E84">
        <v>44.2</v>
      </c>
      <c r="F84">
        <v>55.1</v>
      </c>
      <c r="G84">
        <v>45.4</v>
      </c>
      <c r="H84">
        <v>40.4</v>
      </c>
      <c r="I84">
        <v>51.8</v>
      </c>
      <c r="J84">
        <v>52.3</v>
      </c>
      <c r="K84">
        <v>50.9</v>
      </c>
      <c r="L84">
        <v>51.2</v>
      </c>
      <c r="M84">
        <v>34.6</v>
      </c>
      <c r="N84">
        <v>38.4</v>
      </c>
      <c r="O84">
        <v>67</v>
      </c>
      <c r="P84" s="4">
        <v>48.3</v>
      </c>
      <c r="Q84">
        <v>72</v>
      </c>
      <c r="R84">
        <f t="shared" si="41"/>
        <v>23.700000000000003</v>
      </c>
      <c r="S84">
        <f t="shared" si="44"/>
        <v>18.700000000000003</v>
      </c>
      <c r="T84">
        <f t="shared" si="42"/>
        <v>1007.8193269999999</v>
      </c>
      <c r="U84">
        <f t="shared" si="43"/>
        <v>3.0724511942997652E-2</v>
      </c>
      <c r="X84">
        <f t="shared" si="24"/>
        <v>60.180039999999998</v>
      </c>
      <c r="Y84">
        <f t="shared" si="25"/>
        <v>44.890520000000002</v>
      </c>
      <c r="Z84">
        <f t="shared" si="26"/>
        <v>55.2</v>
      </c>
      <c r="AA84">
        <f t="shared" si="27"/>
        <v>46.005960000000002</v>
      </c>
      <c r="AB84">
        <f t="shared" si="28"/>
        <v>41.246600000000001</v>
      </c>
      <c r="AC84">
        <f t="shared" si="29"/>
        <v>52.462919999999997</v>
      </c>
      <c r="AD84">
        <f t="shared" si="30"/>
        <v>52.45552</v>
      </c>
      <c r="AE84">
        <f t="shared" si="31"/>
        <v>50.9</v>
      </c>
      <c r="AF84">
        <f t="shared" si="32"/>
        <v>51.066540000000003</v>
      </c>
      <c r="AG84">
        <f t="shared" si="33"/>
        <v>34.6</v>
      </c>
      <c r="AH84">
        <v>829.4</v>
      </c>
      <c r="AI84" s="10">
        <v>871</v>
      </c>
      <c r="AJ84">
        <f t="shared" si="34"/>
        <v>28.6</v>
      </c>
      <c r="AK84">
        <f t="shared" si="35"/>
        <v>3.7999999999999972</v>
      </c>
      <c r="AL84">
        <f t="shared" si="36"/>
        <v>0.97440595019221132</v>
      </c>
      <c r="AM84">
        <f t="shared" si="37"/>
        <v>3.0724511942997652E-2</v>
      </c>
      <c r="AN84" s="9">
        <f t="shared" si="45"/>
        <v>1007.8193269999999</v>
      </c>
      <c r="AO84">
        <f t="shared" si="38"/>
        <v>53135.522924132834</v>
      </c>
      <c r="AP84">
        <f t="shared" si="39"/>
        <v>4.5816252712804406E-3</v>
      </c>
      <c r="AQ84">
        <f t="shared" si="40"/>
        <v>0.2566707306763541</v>
      </c>
    </row>
    <row r="85" spans="1:43" x14ac:dyDescent="0.3">
      <c r="A85" t="s">
        <v>17</v>
      </c>
      <c r="B85" s="1">
        <v>38060</v>
      </c>
      <c r="C85" s="2">
        <v>0.49937499999999996</v>
      </c>
      <c r="D85">
        <v>58.3</v>
      </c>
      <c r="E85">
        <v>44.5</v>
      </c>
      <c r="F85">
        <v>55.3</v>
      </c>
      <c r="G85">
        <v>45.3</v>
      </c>
      <c r="H85">
        <v>40.700000000000003</v>
      </c>
      <c r="I85">
        <v>51.8</v>
      </c>
      <c r="J85">
        <v>52.4</v>
      </c>
      <c r="K85">
        <v>51</v>
      </c>
      <c r="L85">
        <v>51.2</v>
      </c>
      <c r="M85">
        <v>31.6</v>
      </c>
      <c r="N85">
        <v>39</v>
      </c>
      <c r="O85">
        <v>70.5</v>
      </c>
      <c r="P85" s="4">
        <v>47.9</v>
      </c>
      <c r="Q85">
        <v>71.7</v>
      </c>
      <c r="R85">
        <f t="shared" si="41"/>
        <v>23.800000000000004</v>
      </c>
      <c r="S85">
        <f t="shared" si="44"/>
        <v>22.6</v>
      </c>
      <c r="T85">
        <f t="shared" si="42"/>
        <v>1007.94321875</v>
      </c>
      <c r="U85">
        <f t="shared" si="43"/>
        <v>3.0665454735995253E-2</v>
      </c>
      <c r="X85">
        <f t="shared" si="24"/>
        <v>60.388119999999994</v>
      </c>
      <c r="Y85">
        <f t="shared" si="25"/>
        <v>45.197600000000001</v>
      </c>
      <c r="Z85">
        <f t="shared" si="26"/>
        <v>55.4</v>
      </c>
      <c r="AA85">
        <f t="shared" si="27"/>
        <v>45.903170000000003</v>
      </c>
      <c r="AB85">
        <f t="shared" si="28"/>
        <v>41.545850000000009</v>
      </c>
      <c r="AC85">
        <f t="shared" si="29"/>
        <v>52.462919999999997</v>
      </c>
      <c r="AD85">
        <f t="shared" si="30"/>
        <v>52.555659999999996</v>
      </c>
      <c r="AE85">
        <f t="shared" si="31"/>
        <v>51</v>
      </c>
      <c r="AF85">
        <f t="shared" si="32"/>
        <v>51.066540000000003</v>
      </c>
      <c r="AG85">
        <f t="shared" si="33"/>
        <v>31.6</v>
      </c>
      <c r="AH85">
        <v>845.6</v>
      </c>
      <c r="AI85" s="10">
        <v>871</v>
      </c>
      <c r="AJ85">
        <f t="shared" si="34"/>
        <v>31.5</v>
      </c>
      <c r="AK85">
        <f t="shared" si="35"/>
        <v>7.3999999999999986</v>
      </c>
      <c r="AL85">
        <f t="shared" si="36"/>
        <v>0.9725329930558495</v>
      </c>
      <c r="AM85">
        <f t="shared" si="37"/>
        <v>3.0665454735995253E-2</v>
      </c>
      <c r="AN85" s="9">
        <f t="shared" si="45"/>
        <v>1007.94321875</v>
      </c>
      <c r="AO85">
        <f t="shared" si="38"/>
        <v>58418.08021544951</v>
      </c>
      <c r="AP85">
        <f t="shared" si="39"/>
        <v>8.7511825922421925E-3</v>
      </c>
      <c r="AQ85">
        <f t="shared" si="40"/>
        <v>0.27678192494675258</v>
      </c>
    </row>
    <row r="86" spans="1:43" x14ac:dyDescent="0.3">
      <c r="A86" t="s">
        <v>17</v>
      </c>
      <c r="B86" s="1">
        <v>38060</v>
      </c>
      <c r="C86" s="2">
        <v>0.50006944444444446</v>
      </c>
      <c r="D86">
        <v>58.5</v>
      </c>
      <c r="E86">
        <v>44.8</v>
      </c>
      <c r="F86">
        <v>55.3</v>
      </c>
      <c r="G86">
        <v>45.2</v>
      </c>
      <c r="H86">
        <v>40.9</v>
      </c>
      <c r="I86">
        <v>52</v>
      </c>
      <c r="J86">
        <v>52.4</v>
      </c>
      <c r="K86">
        <v>51</v>
      </c>
      <c r="L86">
        <v>51.2</v>
      </c>
      <c r="M86">
        <v>33.1</v>
      </c>
      <c r="N86">
        <v>39.4</v>
      </c>
      <c r="O86">
        <v>70.5</v>
      </c>
      <c r="P86" s="4">
        <v>47.5</v>
      </c>
      <c r="Q86">
        <v>72</v>
      </c>
      <c r="R86">
        <f t="shared" si="41"/>
        <v>24.5</v>
      </c>
      <c r="S86">
        <f t="shared" si="44"/>
        <v>23</v>
      </c>
      <c r="T86">
        <f t="shared" si="42"/>
        <v>1007.95544075</v>
      </c>
      <c r="U86">
        <f t="shared" si="43"/>
        <v>3.0626209233213623E-2</v>
      </c>
      <c r="X86">
        <f t="shared" si="24"/>
        <v>60.596199999999996</v>
      </c>
      <c r="Y86">
        <f t="shared" si="25"/>
        <v>45.50468</v>
      </c>
      <c r="Z86">
        <f t="shared" si="26"/>
        <v>55.4</v>
      </c>
      <c r="AA86">
        <f t="shared" si="27"/>
        <v>45.800380000000004</v>
      </c>
      <c r="AB86">
        <f t="shared" si="28"/>
        <v>41.745350000000002</v>
      </c>
      <c r="AC86">
        <f t="shared" si="29"/>
        <v>52.664999999999999</v>
      </c>
      <c r="AD86">
        <f t="shared" si="30"/>
        <v>52.555659999999996</v>
      </c>
      <c r="AE86">
        <f t="shared" si="31"/>
        <v>51</v>
      </c>
      <c r="AF86">
        <f t="shared" si="32"/>
        <v>51.066540000000003</v>
      </c>
      <c r="AG86">
        <f t="shared" si="33"/>
        <v>33.1</v>
      </c>
      <c r="AH86">
        <v>848.1</v>
      </c>
      <c r="AI86" s="10">
        <v>871</v>
      </c>
      <c r="AJ86">
        <f t="shared" si="34"/>
        <v>31.1</v>
      </c>
      <c r="AK86">
        <f t="shared" si="35"/>
        <v>6.2999999999999972</v>
      </c>
      <c r="AL86">
        <f t="shared" si="36"/>
        <v>0.97128834996763214</v>
      </c>
      <c r="AM86">
        <f t="shared" si="37"/>
        <v>3.0626209233213623E-2</v>
      </c>
      <c r="AN86" s="9">
        <f t="shared" si="45"/>
        <v>1007.95544075</v>
      </c>
      <c r="AO86">
        <f t="shared" si="38"/>
        <v>57603.147986024938</v>
      </c>
      <c r="AP86">
        <f t="shared" si="39"/>
        <v>7.4283692960735725E-3</v>
      </c>
      <c r="AQ86">
        <f t="shared" si="40"/>
        <v>0.27211631045009799</v>
      </c>
    </row>
    <row r="87" spans="1:43" x14ac:dyDescent="0.3">
      <c r="A87" t="s">
        <v>17</v>
      </c>
      <c r="B87" s="1">
        <v>38060</v>
      </c>
      <c r="C87" s="2">
        <v>0.5007638888888889</v>
      </c>
      <c r="D87">
        <v>58.8</v>
      </c>
      <c r="E87">
        <v>45</v>
      </c>
      <c r="F87">
        <v>55.5</v>
      </c>
      <c r="G87">
        <v>45.3</v>
      </c>
      <c r="H87">
        <v>41.3</v>
      </c>
      <c r="I87">
        <v>52.3</v>
      </c>
      <c r="J87">
        <v>52.5</v>
      </c>
      <c r="K87">
        <v>50.9</v>
      </c>
      <c r="L87">
        <v>51.4</v>
      </c>
      <c r="M87">
        <v>31.9</v>
      </c>
      <c r="N87">
        <v>39.299999999999997</v>
      </c>
      <c r="O87">
        <v>68.2</v>
      </c>
      <c r="P87" s="4">
        <v>46.8</v>
      </c>
      <c r="Q87">
        <v>72.8</v>
      </c>
      <c r="R87">
        <f t="shared" si="41"/>
        <v>26</v>
      </c>
      <c r="S87">
        <f t="shared" si="44"/>
        <v>21.400000000000006</v>
      </c>
      <c r="T87">
        <f t="shared" si="42"/>
        <v>1007.88246875</v>
      </c>
      <c r="U87">
        <f t="shared" si="43"/>
        <v>3.0621941837763074E-2</v>
      </c>
      <c r="X87">
        <f t="shared" ref="X87:X150" si="46" xml:space="preserve"> 1.0404*D87 - 0.2672</f>
        <v>60.908319999999996</v>
      </c>
      <c r="Y87">
        <f t="shared" ref="Y87:Y150" si="47" xml:space="preserve"> 1.0236*E87 - 0.3526</f>
        <v>45.709400000000002</v>
      </c>
      <c r="Z87">
        <f t="shared" ref="Z87:Z150" si="48">+F87+0.1</f>
        <v>55.6</v>
      </c>
      <c r="AA87">
        <f t="shared" ref="AA87:AA150" si="49" xml:space="preserve"> 1.0279*G87 - 0.6607</f>
        <v>45.903170000000003</v>
      </c>
      <c r="AB87">
        <f t="shared" ref="AB87:AB150" si="50" xml:space="preserve"> 0.9975*H87 + 0.9476</f>
        <v>42.144350000000003</v>
      </c>
      <c r="AC87">
        <f t="shared" ref="AC87:AC150" si="51" xml:space="preserve"> 1.0104*I87 + 0.1242</f>
        <v>52.968119999999999</v>
      </c>
      <c r="AD87">
        <f t="shared" ref="AD87:AD150" si="52" xml:space="preserve"> 1.0014*J87 + 0.0823</f>
        <v>52.655799999999999</v>
      </c>
      <c r="AE87">
        <f t="shared" ref="AE87:AE150" si="53">+K87</f>
        <v>50.9</v>
      </c>
      <c r="AF87">
        <f t="shared" ref="AF87:AF150" si="54" xml:space="preserve"> 0.9957*L87 + 0.0867</f>
        <v>51.265680000000003</v>
      </c>
      <c r="AG87">
        <f t="shared" ref="AG87:AG150" si="55">M87</f>
        <v>31.9</v>
      </c>
      <c r="AH87">
        <v>860.6</v>
      </c>
      <c r="AI87" s="10">
        <v>870.6</v>
      </c>
      <c r="AJ87">
        <f t="shared" ref="AJ87:AJ150" si="56">O87-N87</f>
        <v>28.900000000000006</v>
      </c>
      <c r="AK87">
        <f t="shared" ref="AK87:AK150" si="57">N87-M87</f>
        <v>7.3999999999999986</v>
      </c>
      <c r="AL87">
        <f t="shared" ref="AL87:AL150" si="58">(AI87/AT$4)*(AT$2*AT$3/(N87+273.15))</f>
        <v>0.97115301256905762</v>
      </c>
      <c r="AM87">
        <f t="shared" ref="AM87:AM150" si="59">AL87*AT$12</f>
        <v>3.0621941837763074E-2</v>
      </c>
      <c r="AN87" s="9">
        <f t="shared" si="45"/>
        <v>1007.88246875</v>
      </c>
      <c r="AO87">
        <f t="shared" ref="AO87:AO150" si="60">AM87*AN87*AJ87*60</f>
        <v>53516.993996988422</v>
      </c>
      <c r="AP87">
        <f t="shared" ref="AP87:AP150" si="61">AK87/AH87</f>
        <v>8.5986521031838226E-3</v>
      </c>
      <c r="AQ87">
        <f t="shared" ref="AQ87:AQ150" si="62">AO87/(AT$6*AH87*60)</f>
        <v>0.24914133586077217</v>
      </c>
    </row>
    <row r="88" spans="1:43" x14ac:dyDescent="0.3">
      <c r="A88" t="s">
        <v>17</v>
      </c>
      <c r="B88" s="1">
        <v>38060</v>
      </c>
      <c r="C88" s="2">
        <v>0.50145833333333334</v>
      </c>
      <c r="D88">
        <v>58.8</v>
      </c>
      <c r="E88">
        <v>44.8</v>
      </c>
      <c r="F88">
        <v>55.6</v>
      </c>
      <c r="G88">
        <v>45.3</v>
      </c>
      <c r="H88">
        <v>41.5</v>
      </c>
      <c r="I88">
        <v>52.4</v>
      </c>
      <c r="J88">
        <v>52.5</v>
      </c>
      <c r="K88">
        <v>51</v>
      </c>
      <c r="L88">
        <v>51.5</v>
      </c>
      <c r="M88">
        <v>34.5</v>
      </c>
      <c r="N88">
        <v>39.200000000000003</v>
      </c>
      <c r="O88">
        <v>67.8</v>
      </c>
      <c r="P88" s="4">
        <v>47.8</v>
      </c>
      <c r="Q88">
        <v>73.599999999999994</v>
      </c>
      <c r="R88">
        <f t="shared" ref="R88:R151" si="63">ABS(Q88-P88)</f>
        <v>25.799999999999997</v>
      </c>
      <c r="S88">
        <f t="shared" si="44"/>
        <v>20</v>
      </c>
      <c r="T88">
        <f t="shared" ref="T88:T151" si="64">AN88</f>
        <v>1007.8673749999999</v>
      </c>
      <c r="U88">
        <f t="shared" ref="U88:U151" si="65">AM88</f>
        <v>3.3794844492447816E-2</v>
      </c>
      <c r="X88">
        <f t="shared" si="46"/>
        <v>60.908319999999996</v>
      </c>
      <c r="Y88">
        <f t="shared" si="47"/>
        <v>45.50468</v>
      </c>
      <c r="Z88">
        <f t="shared" si="48"/>
        <v>55.7</v>
      </c>
      <c r="AA88">
        <f t="shared" si="49"/>
        <v>45.903170000000003</v>
      </c>
      <c r="AB88">
        <f t="shared" si="50"/>
        <v>42.343850000000003</v>
      </c>
      <c r="AC88">
        <f t="shared" si="51"/>
        <v>53.069159999999997</v>
      </c>
      <c r="AD88">
        <f t="shared" si="52"/>
        <v>52.655799999999999</v>
      </c>
      <c r="AE88">
        <f t="shared" si="53"/>
        <v>51</v>
      </c>
      <c r="AF88">
        <f t="shared" si="54"/>
        <v>51.365250000000003</v>
      </c>
      <c r="AG88">
        <f t="shared" si="55"/>
        <v>34.5</v>
      </c>
      <c r="AH88">
        <v>879.4</v>
      </c>
      <c r="AI88">
        <v>960.5</v>
      </c>
      <c r="AJ88">
        <f t="shared" si="56"/>
        <v>28.599999999999994</v>
      </c>
      <c r="AK88">
        <f t="shared" si="57"/>
        <v>4.7000000000000028</v>
      </c>
      <c r="AL88">
        <f t="shared" si="58"/>
        <v>1.0717793539033451</v>
      </c>
      <c r="AM88">
        <f t="shared" si="59"/>
        <v>3.3794844492447816E-2</v>
      </c>
      <c r="AN88" s="9">
        <f t="shared" si="45"/>
        <v>1007.8673749999999</v>
      </c>
      <c r="AO88">
        <f t="shared" si="60"/>
        <v>58448.197591446369</v>
      </c>
      <c r="AP88">
        <f t="shared" si="61"/>
        <v>5.3445531043893602E-3</v>
      </c>
      <c r="AQ88">
        <f t="shared" si="62"/>
        <v>0.26628093961685695</v>
      </c>
    </row>
    <row r="89" spans="1:43" x14ac:dyDescent="0.3">
      <c r="A89" t="s">
        <v>17</v>
      </c>
      <c r="B89" s="1">
        <v>38060</v>
      </c>
      <c r="C89" s="2">
        <v>0.50215277777777778</v>
      </c>
      <c r="D89">
        <v>58.9</v>
      </c>
      <c r="E89">
        <v>44.8</v>
      </c>
      <c r="F89">
        <v>55.8</v>
      </c>
      <c r="G89">
        <v>45.4</v>
      </c>
      <c r="H89">
        <v>41.5</v>
      </c>
      <c r="I89">
        <v>52.5</v>
      </c>
      <c r="J89">
        <v>52.4</v>
      </c>
      <c r="K89">
        <v>51</v>
      </c>
      <c r="L89">
        <v>51.6</v>
      </c>
      <c r="M89">
        <v>32.200000000000003</v>
      </c>
      <c r="N89">
        <v>39</v>
      </c>
      <c r="O89">
        <v>65.400000000000006</v>
      </c>
      <c r="P89" s="4">
        <v>47.6</v>
      </c>
      <c r="Q89">
        <v>73.8</v>
      </c>
      <c r="R89">
        <f t="shared" si="63"/>
        <v>26.199999999999996</v>
      </c>
      <c r="S89">
        <f t="shared" si="44"/>
        <v>17.800000000000004</v>
      </c>
      <c r="T89">
        <f t="shared" si="64"/>
        <v>1007.789492</v>
      </c>
      <c r="U89">
        <f t="shared" si="65"/>
        <v>3.3851704625326558E-2</v>
      </c>
      <c r="X89">
        <f t="shared" si="46"/>
        <v>61.012359999999994</v>
      </c>
      <c r="Y89">
        <f t="shared" si="47"/>
        <v>45.50468</v>
      </c>
      <c r="Z89">
        <f t="shared" si="48"/>
        <v>55.9</v>
      </c>
      <c r="AA89">
        <f t="shared" si="49"/>
        <v>46.005960000000002</v>
      </c>
      <c r="AB89">
        <f t="shared" si="50"/>
        <v>42.343850000000003</v>
      </c>
      <c r="AC89">
        <f t="shared" si="51"/>
        <v>53.170200000000001</v>
      </c>
      <c r="AD89">
        <f t="shared" si="52"/>
        <v>52.555659999999996</v>
      </c>
      <c r="AE89">
        <f t="shared" si="53"/>
        <v>51</v>
      </c>
      <c r="AF89">
        <f t="shared" si="54"/>
        <v>51.464820000000003</v>
      </c>
      <c r="AG89">
        <f t="shared" si="55"/>
        <v>32.200000000000003</v>
      </c>
      <c r="AH89">
        <v>874.4</v>
      </c>
      <c r="AI89">
        <v>961.5</v>
      </c>
      <c r="AJ89">
        <f t="shared" si="56"/>
        <v>26.400000000000006</v>
      </c>
      <c r="AK89">
        <f t="shared" si="57"/>
        <v>6.7999999999999972</v>
      </c>
      <c r="AL89">
        <f t="shared" si="58"/>
        <v>1.0735826324032138</v>
      </c>
      <c r="AM89">
        <f t="shared" si="59"/>
        <v>3.3851704625326558E-2</v>
      </c>
      <c r="AN89" s="9">
        <f t="shared" si="45"/>
        <v>1007.789492</v>
      </c>
      <c r="AO89">
        <f t="shared" si="60"/>
        <v>54038.781256983988</v>
      </c>
      <c r="AP89">
        <f t="shared" si="61"/>
        <v>7.7767612076852666E-3</v>
      </c>
      <c r="AQ89">
        <f t="shared" si="62"/>
        <v>0.24760010003647184</v>
      </c>
    </row>
    <row r="90" spans="1:43" x14ac:dyDescent="0.3">
      <c r="A90" t="s">
        <v>17</v>
      </c>
      <c r="B90" s="1">
        <v>38060</v>
      </c>
      <c r="C90" s="2">
        <v>0.50284722222222222</v>
      </c>
      <c r="D90">
        <v>59.1</v>
      </c>
      <c r="E90">
        <v>45</v>
      </c>
      <c r="F90">
        <v>56</v>
      </c>
      <c r="G90">
        <v>45.5</v>
      </c>
      <c r="H90">
        <v>41.7</v>
      </c>
      <c r="I90">
        <v>52.8</v>
      </c>
      <c r="J90">
        <v>52.5</v>
      </c>
      <c r="K90">
        <v>51.2</v>
      </c>
      <c r="L90">
        <v>51.8</v>
      </c>
      <c r="M90">
        <v>32.200000000000003</v>
      </c>
      <c r="N90">
        <v>38.6</v>
      </c>
      <c r="O90">
        <v>64</v>
      </c>
      <c r="P90" s="4">
        <v>48.1</v>
      </c>
      <c r="Q90">
        <v>73.900000000000006</v>
      </c>
      <c r="R90">
        <f t="shared" si="63"/>
        <v>25.800000000000004</v>
      </c>
      <c r="S90">
        <f t="shared" si="44"/>
        <v>15.899999999999999</v>
      </c>
      <c r="T90">
        <f t="shared" si="64"/>
        <v>1007.7361669999999</v>
      </c>
      <c r="U90">
        <f t="shared" si="65"/>
        <v>3.3930391404571915E-2</v>
      </c>
      <c r="X90">
        <f t="shared" si="46"/>
        <v>61.220439999999996</v>
      </c>
      <c r="Y90">
        <f t="shared" si="47"/>
        <v>45.709400000000002</v>
      </c>
      <c r="Z90">
        <f t="shared" si="48"/>
        <v>56.1</v>
      </c>
      <c r="AA90">
        <f t="shared" si="49"/>
        <v>46.108750000000001</v>
      </c>
      <c r="AB90">
        <f t="shared" si="50"/>
        <v>42.543350000000004</v>
      </c>
      <c r="AC90">
        <f t="shared" si="51"/>
        <v>53.473319999999994</v>
      </c>
      <c r="AD90">
        <f t="shared" si="52"/>
        <v>52.655799999999999</v>
      </c>
      <c r="AE90">
        <f t="shared" si="53"/>
        <v>51.2</v>
      </c>
      <c r="AF90">
        <f t="shared" si="54"/>
        <v>51.663959999999996</v>
      </c>
      <c r="AG90">
        <f t="shared" si="55"/>
        <v>32.200000000000003</v>
      </c>
      <c r="AH90">
        <v>860.6</v>
      </c>
      <c r="AI90">
        <v>962.5</v>
      </c>
      <c r="AJ90">
        <f t="shared" si="56"/>
        <v>25.4</v>
      </c>
      <c r="AK90">
        <f t="shared" si="57"/>
        <v>6.3999999999999986</v>
      </c>
      <c r="AL90">
        <f t="shared" si="58"/>
        <v>1.076078127402138</v>
      </c>
      <c r="AM90">
        <f t="shared" si="59"/>
        <v>3.3930391404571915E-2</v>
      </c>
      <c r="AN90" s="9">
        <f t="shared" si="45"/>
        <v>1007.7361669999999</v>
      </c>
      <c r="AO90">
        <f t="shared" si="60"/>
        <v>52109.953050172036</v>
      </c>
      <c r="AP90">
        <f t="shared" si="61"/>
        <v>7.4366720892400633E-3</v>
      </c>
      <c r="AQ90">
        <f t="shared" si="62"/>
        <v>0.24259104155387656</v>
      </c>
    </row>
    <row r="91" spans="1:43" x14ac:dyDescent="0.3">
      <c r="A91" t="s">
        <v>17</v>
      </c>
      <c r="B91" s="1">
        <v>38060</v>
      </c>
      <c r="C91" s="2">
        <v>0.50354166666666667</v>
      </c>
      <c r="D91">
        <v>59.3</v>
      </c>
      <c r="E91">
        <v>44.7</v>
      </c>
      <c r="F91">
        <v>56.2</v>
      </c>
      <c r="G91">
        <v>45.7</v>
      </c>
      <c r="H91">
        <v>41.1</v>
      </c>
      <c r="I91">
        <v>53</v>
      </c>
      <c r="J91">
        <v>52.7</v>
      </c>
      <c r="K91">
        <v>51.3</v>
      </c>
      <c r="L91">
        <v>52</v>
      </c>
      <c r="M91">
        <v>36.700000000000003</v>
      </c>
      <c r="N91">
        <v>38.9</v>
      </c>
      <c r="O91">
        <v>63</v>
      </c>
      <c r="P91" s="4">
        <v>48.44</v>
      </c>
      <c r="Q91">
        <v>74.400000000000006</v>
      </c>
      <c r="R91">
        <f t="shared" si="63"/>
        <v>25.960000000000008</v>
      </c>
      <c r="S91">
        <f t="shared" si="44"/>
        <v>14.560000000000002</v>
      </c>
      <c r="T91">
        <f t="shared" si="64"/>
        <v>1007.71556075</v>
      </c>
      <c r="U91">
        <f t="shared" si="65"/>
        <v>3.393298971945171E-2</v>
      </c>
      <c r="X91">
        <f t="shared" si="46"/>
        <v>61.428519999999992</v>
      </c>
      <c r="Y91">
        <f t="shared" si="47"/>
        <v>45.402320000000003</v>
      </c>
      <c r="Z91">
        <f t="shared" si="48"/>
        <v>56.300000000000004</v>
      </c>
      <c r="AA91">
        <f t="shared" si="49"/>
        <v>46.314330000000005</v>
      </c>
      <c r="AB91">
        <f t="shared" si="50"/>
        <v>41.944850000000002</v>
      </c>
      <c r="AC91">
        <f t="shared" si="51"/>
        <v>53.675400000000003</v>
      </c>
      <c r="AD91">
        <f t="shared" si="52"/>
        <v>52.856080000000006</v>
      </c>
      <c r="AE91">
        <f t="shared" si="53"/>
        <v>51.3</v>
      </c>
      <c r="AF91">
        <f t="shared" si="54"/>
        <v>51.863100000000003</v>
      </c>
      <c r="AG91">
        <f t="shared" si="55"/>
        <v>36.700000000000003</v>
      </c>
      <c r="AH91">
        <v>870.6</v>
      </c>
      <c r="AI91">
        <v>963.5</v>
      </c>
      <c r="AJ91">
        <f t="shared" si="56"/>
        <v>24.1</v>
      </c>
      <c r="AK91">
        <f t="shared" si="57"/>
        <v>2.1999999999999957</v>
      </c>
      <c r="AL91">
        <f t="shared" si="58"/>
        <v>1.0761605311026115</v>
      </c>
      <c r="AM91">
        <f t="shared" si="59"/>
        <v>3.393298971945171E-2</v>
      </c>
      <c r="AN91" s="9">
        <f t="shared" si="45"/>
        <v>1007.71556075</v>
      </c>
      <c r="AO91">
        <f t="shared" si="60"/>
        <v>49445.683349386585</v>
      </c>
      <c r="AP91">
        <f t="shared" si="61"/>
        <v>2.5269928784746104E-3</v>
      </c>
      <c r="AQ91">
        <f t="shared" si="62"/>
        <v>0.22754386963725734</v>
      </c>
    </row>
    <row r="92" spans="1:43" x14ac:dyDescent="0.3">
      <c r="A92" t="s">
        <v>17</v>
      </c>
      <c r="B92" s="1">
        <v>38060</v>
      </c>
      <c r="C92" s="2">
        <v>0.50423611111111111</v>
      </c>
      <c r="D92">
        <v>59.4</v>
      </c>
      <c r="E92">
        <v>44.8</v>
      </c>
      <c r="F92">
        <v>56.4</v>
      </c>
      <c r="G92">
        <v>45.6</v>
      </c>
      <c r="H92">
        <v>41.9</v>
      </c>
      <c r="I92">
        <v>53</v>
      </c>
      <c r="J92">
        <v>53</v>
      </c>
      <c r="K92">
        <v>51.6</v>
      </c>
      <c r="L92">
        <v>52</v>
      </c>
      <c r="M92">
        <v>37.4</v>
      </c>
      <c r="N92">
        <v>40</v>
      </c>
      <c r="O92">
        <v>64.099999999999994</v>
      </c>
      <c r="P92" s="4">
        <v>49.6</v>
      </c>
      <c r="Q92">
        <v>73.900000000000006</v>
      </c>
      <c r="R92">
        <f t="shared" si="63"/>
        <v>24.300000000000004</v>
      </c>
      <c r="S92">
        <f t="shared" si="44"/>
        <v>14.499999999999993</v>
      </c>
      <c r="T92">
        <f t="shared" si="64"/>
        <v>1007.78057075</v>
      </c>
      <c r="U92">
        <f t="shared" si="65"/>
        <v>3.3848888275697007E-2</v>
      </c>
      <c r="X92">
        <f t="shared" si="46"/>
        <v>61.532559999999997</v>
      </c>
      <c r="Y92">
        <f t="shared" si="47"/>
        <v>45.50468</v>
      </c>
      <c r="Z92">
        <f t="shared" si="48"/>
        <v>56.5</v>
      </c>
      <c r="AA92">
        <f t="shared" si="49"/>
        <v>46.211540000000007</v>
      </c>
      <c r="AB92">
        <f t="shared" si="50"/>
        <v>42.742850000000004</v>
      </c>
      <c r="AC92">
        <f t="shared" si="51"/>
        <v>53.675400000000003</v>
      </c>
      <c r="AD92">
        <f t="shared" si="52"/>
        <v>53.156500000000001</v>
      </c>
      <c r="AE92">
        <f t="shared" si="53"/>
        <v>51.6</v>
      </c>
      <c r="AF92">
        <f t="shared" si="54"/>
        <v>51.863100000000003</v>
      </c>
      <c r="AG92">
        <f t="shared" si="55"/>
        <v>37.4</v>
      </c>
      <c r="AH92">
        <v>883.1</v>
      </c>
      <c r="AI92">
        <v>964.5</v>
      </c>
      <c r="AJ92">
        <f t="shared" si="56"/>
        <v>24.099999999999994</v>
      </c>
      <c r="AK92">
        <f t="shared" si="57"/>
        <v>2.6000000000000014</v>
      </c>
      <c r="AL92">
        <f t="shared" si="58"/>
        <v>1.0734933138863909</v>
      </c>
      <c r="AM92">
        <f t="shared" si="59"/>
        <v>3.3848888275697007E-2</v>
      </c>
      <c r="AN92" s="9">
        <f t="shared" si="45"/>
        <v>1007.78057075</v>
      </c>
      <c r="AO92">
        <f t="shared" si="60"/>
        <v>49326.316313532669</v>
      </c>
      <c r="AP92">
        <f t="shared" si="61"/>
        <v>2.9441739327369511E-3</v>
      </c>
      <c r="AQ92">
        <f t="shared" si="62"/>
        <v>0.22378151918182973</v>
      </c>
    </row>
    <row r="93" spans="1:43" x14ac:dyDescent="0.3">
      <c r="A93" t="s">
        <v>17</v>
      </c>
      <c r="B93" s="1">
        <v>38060</v>
      </c>
      <c r="C93" s="2">
        <v>0.50493055555555555</v>
      </c>
      <c r="D93">
        <v>59.7</v>
      </c>
      <c r="E93">
        <v>44.9</v>
      </c>
      <c r="F93">
        <v>56.7</v>
      </c>
      <c r="G93">
        <v>45.7</v>
      </c>
      <c r="H93">
        <v>41.9</v>
      </c>
      <c r="I93">
        <v>53.1</v>
      </c>
      <c r="J93">
        <v>53.2</v>
      </c>
      <c r="K93">
        <v>51.7</v>
      </c>
      <c r="L93">
        <v>52</v>
      </c>
      <c r="M93">
        <v>35.5</v>
      </c>
      <c r="N93">
        <v>41</v>
      </c>
      <c r="O93">
        <v>66</v>
      </c>
      <c r="P93" s="4">
        <v>48.8</v>
      </c>
      <c r="Q93">
        <v>74.2</v>
      </c>
      <c r="R93">
        <f t="shared" si="63"/>
        <v>25.400000000000006</v>
      </c>
      <c r="S93">
        <f t="shared" si="44"/>
        <v>17.200000000000003</v>
      </c>
      <c r="T93">
        <f t="shared" si="64"/>
        <v>1007.8673749999999</v>
      </c>
      <c r="U93">
        <f t="shared" si="65"/>
        <v>3.3776123778813075E-2</v>
      </c>
      <c r="X93">
        <f t="shared" si="46"/>
        <v>61.844679999999997</v>
      </c>
      <c r="Y93">
        <f t="shared" si="47"/>
        <v>45.607039999999998</v>
      </c>
      <c r="Z93">
        <f t="shared" si="48"/>
        <v>56.800000000000004</v>
      </c>
      <c r="AA93">
        <f t="shared" si="49"/>
        <v>46.314330000000005</v>
      </c>
      <c r="AB93">
        <f t="shared" si="50"/>
        <v>42.742850000000004</v>
      </c>
      <c r="AC93">
        <f t="shared" si="51"/>
        <v>53.776440000000001</v>
      </c>
      <c r="AD93">
        <f t="shared" si="52"/>
        <v>53.356780000000001</v>
      </c>
      <c r="AE93">
        <f t="shared" si="53"/>
        <v>51.7</v>
      </c>
      <c r="AF93">
        <f t="shared" si="54"/>
        <v>51.863100000000003</v>
      </c>
      <c r="AG93">
        <f t="shared" si="55"/>
        <v>35.5</v>
      </c>
      <c r="AH93">
        <v>879.4</v>
      </c>
      <c r="AI93">
        <v>965.5</v>
      </c>
      <c r="AJ93">
        <f t="shared" si="56"/>
        <v>25</v>
      </c>
      <c r="AK93">
        <f t="shared" si="57"/>
        <v>5.5</v>
      </c>
      <c r="AL93">
        <f t="shared" si="58"/>
        <v>1.0711856398423576</v>
      </c>
      <c r="AM93">
        <f t="shared" si="59"/>
        <v>3.3776123778813075E-2</v>
      </c>
      <c r="AN93" s="9">
        <f t="shared" si="45"/>
        <v>1007.8673749999999</v>
      </c>
      <c r="AO93">
        <f t="shared" si="60"/>
        <v>51062.779815941118</v>
      </c>
      <c r="AP93">
        <f t="shared" si="61"/>
        <v>6.2542642710939275E-3</v>
      </c>
      <c r="AQ93">
        <f t="shared" si="62"/>
        <v>0.23263411959905064</v>
      </c>
    </row>
    <row r="94" spans="1:43" x14ac:dyDescent="0.3">
      <c r="A94" t="s">
        <v>17</v>
      </c>
      <c r="B94" s="1">
        <v>38060</v>
      </c>
      <c r="C94" s="2">
        <v>0.50562499999999999</v>
      </c>
      <c r="D94">
        <v>59.8</v>
      </c>
      <c r="E94">
        <v>44.9</v>
      </c>
      <c r="F94">
        <v>56.9</v>
      </c>
      <c r="G94">
        <v>45.7</v>
      </c>
      <c r="H94">
        <v>41.8</v>
      </c>
      <c r="I94">
        <v>53.3</v>
      </c>
      <c r="J94">
        <v>53.2</v>
      </c>
      <c r="K94">
        <v>51.5</v>
      </c>
      <c r="L94">
        <v>52.2</v>
      </c>
      <c r="M94">
        <v>33.6</v>
      </c>
      <c r="N94">
        <v>40.700000000000003</v>
      </c>
      <c r="O94">
        <v>68.099999999999994</v>
      </c>
      <c r="P94" s="4">
        <v>48</v>
      </c>
      <c r="Q94">
        <v>74.3</v>
      </c>
      <c r="R94">
        <f t="shared" si="63"/>
        <v>26.299999999999997</v>
      </c>
      <c r="S94">
        <f t="shared" si="44"/>
        <v>20.099999999999994</v>
      </c>
      <c r="T94">
        <f t="shared" si="64"/>
        <v>1007.921888</v>
      </c>
      <c r="U94">
        <f t="shared" si="65"/>
        <v>3.3843425861697432E-2</v>
      </c>
      <c r="X94">
        <f t="shared" si="46"/>
        <v>61.948719999999994</v>
      </c>
      <c r="Y94">
        <f t="shared" si="47"/>
        <v>45.607039999999998</v>
      </c>
      <c r="Z94">
        <f t="shared" si="48"/>
        <v>57</v>
      </c>
      <c r="AA94">
        <f t="shared" si="49"/>
        <v>46.314330000000005</v>
      </c>
      <c r="AB94">
        <f t="shared" si="50"/>
        <v>42.643100000000004</v>
      </c>
      <c r="AC94">
        <f t="shared" si="51"/>
        <v>53.978519999999996</v>
      </c>
      <c r="AD94">
        <f t="shared" si="52"/>
        <v>53.356780000000001</v>
      </c>
      <c r="AE94">
        <f t="shared" si="53"/>
        <v>51.5</v>
      </c>
      <c r="AF94">
        <f t="shared" si="54"/>
        <v>52.062240000000003</v>
      </c>
      <c r="AG94">
        <f t="shared" si="55"/>
        <v>33.6</v>
      </c>
      <c r="AH94">
        <v>884.4</v>
      </c>
      <c r="AI94">
        <v>966.5</v>
      </c>
      <c r="AJ94">
        <f t="shared" si="56"/>
        <v>27.399999999999991</v>
      </c>
      <c r="AK94">
        <f t="shared" si="57"/>
        <v>7.1000000000000014</v>
      </c>
      <c r="AL94">
        <f t="shared" si="58"/>
        <v>1.0733200773281186</v>
      </c>
      <c r="AM94">
        <f t="shared" si="59"/>
        <v>3.3843425861697432E-2</v>
      </c>
      <c r="AN94" s="9">
        <f t="shared" si="45"/>
        <v>1007.921888</v>
      </c>
      <c r="AO94">
        <f t="shared" si="60"/>
        <v>56079.354811856196</v>
      </c>
      <c r="AP94">
        <f t="shared" si="61"/>
        <v>8.028041610131164E-3</v>
      </c>
      <c r="AQ94">
        <f t="shared" si="62"/>
        <v>0.25404443949693639</v>
      </c>
    </row>
    <row r="95" spans="1:43" x14ac:dyDescent="0.3">
      <c r="A95" t="s">
        <v>17</v>
      </c>
      <c r="B95" s="1">
        <v>38060</v>
      </c>
      <c r="C95" s="2">
        <v>0.50631944444444443</v>
      </c>
      <c r="D95">
        <v>60</v>
      </c>
      <c r="E95">
        <v>45</v>
      </c>
      <c r="F95">
        <v>57</v>
      </c>
      <c r="G95">
        <v>45.6</v>
      </c>
      <c r="H95">
        <v>42.1</v>
      </c>
      <c r="I95">
        <v>53.5</v>
      </c>
      <c r="J95">
        <v>53.3</v>
      </c>
      <c r="K95">
        <v>51.7</v>
      </c>
      <c r="L95">
        <v>52.4</v>
      </c>
      <c r="M95">
        <v>33</v>
      </c>
      <c r="N95">
        <v>40.4</v>
      </c>
      <c r="O95">
        <v>69</v>
      </c>
      <c r="P95" s="4">
        <v>47.7</v>
      </c>
      <c r="Q95">
        <v>74.5</v>
      </c>
      <c r="R95">
        <f t="shared" si="63"/>
        <v>26.799999999999997</v>
      </c>
      <c r="S95">
        <f t="shared" si="44"/>
        <v>21.299999999999997</v>
      </c>
      <c r="T95">
        <f t="shared" si="64"/>
        <v>1007.940167</v>
      </c>
      <c r="U95">
        <f t="shared" si="65"/>
        <v>3.3910856731855683E-2</v>
      </c>
      <c r="X95">
        <f t="shared" si="46"/>
        <v>62.156799999999997</v>
      </c>
      <c r="Y95">
        <f t="shared" si="47"/>
        <v>45.709400000000002</v>
      </c>
      <c r="Z95">
        <f t="shared" si="48"/>
        <v>57.1</v>
      </c>
      <c r="AA95">
        <f t="shared" si="49"/>
        <v>46.211540000000007</v>
      </c>
      <c r="AB95">
        <f t="shared" si="50"/>
        <v>42.942350000000005</v>
      </c>
      <c r="AC95">
        <f t="shared" si="51"/>
        <v>54.180599999999998</v>
      </c>
      <c r="AD95">
        <f t="shared" si="52"/>
        <v>53.456919999999997</v>
      </c>
      <c r="AE95">
        <f t="shared" si="53"/>
        <v>51.7</v>
      </c>
      <c r="AF95">
        <f t="shared" si="54"/>
        <v>52.261380000000003</v>
      </c>
      <c r="AG95">
        <f t="shared" si="55"/>
        <v>33</v>
      </c>
      <c r="AH95">
        <v>891.9</v>
      </c>
      <c r="AI95">
        <v>967.5</v>
      </c>
      <c r="AJ95">
        <f t="shared" si="56"/>
        <v>28.6</v>
      </c>
      <c r="AK95">
        <f t="shared" si="57"/>
        <v>7.3999999999999986</v>
      </c>
      <c r="AL95">
        <f t="shared" si="58"/>
        <v>1.0754585992102803</v>
      </c>
      <c r="AM95">
        <f t="shared" si="59"/>
        <v>3.3910856731855683E-2</v>
      </c>
      <c r="AN95" s="9">
        <f t="shared" si="45"/>
        <v>1007.940167</v>
      </c>
      <c r="AO95">
        <f t="shared" si="60"/>
        <v>58653.076649172188</v>
      </c>
      <c r="AP95">
        <f t="shared" si="61"/>
        <v>8.2968942706581443E-3</v>
      </c>
      <c r="AQ95">
        <f t="shared" si="62"/>
        <v>0.26346932151279334</v>
      </c>
    </row>
    <row r="96" spans="1:43" x14ac:dyDescent="0.3">
      <c r="A96" t="s">
        <v>17</v>
      </c>
      <c r="B96" s="1">
        <v>38060</v>
      </c>
      <c r="C96" s="2">
        <v>0.50701388888888888</v>
      </c>
      <c r="D96">
        <v>60.2</v>
      </c>
      <c r="E96">
        <v>44.9</v>
      </c>
      <c r="F96">
        <v>57.4</v>
      </c>
      <c r="G96">
        <v>45.7</v>
      </c>
      <c r="H96">
        <v>41.9</v>
      </c>
      <c r="I96">
        <v>53.7</v>
      </c>
      <c r="J96">
        <v>53.7</v>
      </c>
      <c r="K96">
        <v>52</v>
      </c>
      <c r="L96">
        <v>52.6</v>
      </c>
      <c r="M96">
        <v>34.700000000000003</v>
      </c>
      <c r="N96">
        <v>40.4</v>
      </c>
      <c r="O96">
        <v>67</v>
      </c>
      <c r="P96" s="4">
        <v>49</v>
      </c>
      <c r="Q96">
        <v>74.5</v>
      </c>
      <c r="R96">
        <f t="shared" si="63"/>
        <v>25.5</v>
      </c>
      <c r="S96">
        <f t="shared" si="44"/>
        <v>18</v>
      </c>
      <c r="T96">
        <f t="shared" si="64"/>
        <v>1007.8794469999999</v>
      </c>
      <c r="U96">
        <f t="shared" si="65"/>
        <v>3.3945906712973879E-2</v>
      </c>
      <c r="X96">
        <f t="shared" si="46"/>
        <v>62.364879999999999</v>
      </c>
      <c r="Y96">
        <f t="shared" si="47"/>
        <v>45.607039999999998</v>
      </c>
      <c r="Z96">
        <f t="shared" si="48"/>
        <v>57.5</v>
      </c>
      <c r="AA96">
        <f t="shared" si="49"/>
        <v>46.314330000000005</v>
      </c>
      <c r="AB96">
        <f t="shared" si="50"/>
        <v>42.742850000000004</v>
      </c>
      <c r="AC96">
        <f t="shared" si="51"/>
        <v>54.382680000000001</v>
      </c>
      <c r="AD96">
        <f t="shared" si="52"/>
        <v>53.857480000000002</v>
      </c>
      <c r="AE96">
        <f t="shared" si="53"/>
        <v>52</v>
      </c>
      <c r="AF96">
        <f t="shared" si="54"/>
        <v>52.460520000000002</v>
      </c>
      <c r="AG96">
        <f t="shared" si="55"/>
        <v>34.700000000000003</v>
      </c>
      <c r="AH96">
        <v>876.9</v>
      </c>
      <c r="AI96">
        <v>968.5</v>
      </c>
      <c r="AJ96">
        <f t="shared" si="56"/>
        <v>26.6</v>
      </c>
      <c r="AK96">
        <f t="shared" si="57"/>
        <v>5.6999999999999957</v>
      </c>
      <c r="AL96">
        <f t="shared" si="58"/>
        <v>1.0765701843257431</v>
      </c>
      <c r="AM96">
        <f t="shared" si="59"/>
        <v>3.3945906712973879E-2</v>
      </c>
      <c r="AN96" s="9">
        <f t="shared" si="45"/>
        <v>1007.8794469999999</v>
      </c>
      <c r="AO96">
        <f t="shared" si="60"/>
        <v>54604.557170513974</v>
      </c>
      <c r="AP96">
        <f t="shared" si="61"/>
        <v>6.5001710571330777E-3</v>
      </c>
      <c r="AQ96">
        <f t="shared" si="62"/>
        <v>0.24947914003271457</v>
      </c>
    </row>
    <row r="97" spans="1:43" x14ac:dyDescent="0.3">
      <c r="A97" t="s">
        <v>17</v>
      </c>
      <c r="B97" s="1">
        <v>38060</v>
      </c>
      <c r="C97" s="2">
        <v>0.50770833333333332</v>
      </c>
      <c r="D97">
        <v>60.3</v>
      </c>
      <c r="E97">
        <v>45</v>
      </c>
      <c r="F97">
        <v>57.4</v>
      </c>
      <c r="G97">
        <v>45.7</v>
      </c>
      <c r="H97">
        <v>42.3</v>
      </c>
      <c r="I97">
        <v>53.8</v>
      </c>
      <c r="J97">
        <v>53.5</v>
      </c>
      <c r="K97">
        <v>52</v>
      </c>
      <c r="L97">
        <v>52.7</v>
      </c>
      <c r="M97">
        <v>33.200000000000003</v>
      </c>
      <c r="N97">
        <v>40.4</v>
      </c>
      <c r="O97">
        <v>67.099999999999994</v>
      </c>
      <c r="P97" s="4">
        <v>48.6</v>
      </c>
      <c r="Q97">
        <v>74.8</v>
      </c>
      <c r="R97">
        <f t="shared" si="63"/>
        <v>26.199999999999996</v>
      </c>
      <c r="S97">
        <f t="shared" si="44"/>
        <v>18.499999999999993</v>
      </c>
      <c r="T97">
        <f t="shared" si="64"/>
        <v>1007.88246875</v>
      </c>
      <c r="U97">
        <f t="shared" si="65"/>
        <v>3.3980956694092075E-2</v>
      </c>
      <c r="X97">
        <f t="shared" si="46"/>
        <v>62.468919999999997</v>
      </c>
      <c r="Y97">
        <f t="shared" si="47"/>
        <v>45.709400000000002</v>
      </c>
      <c r="Z97">
        <f t="shared" si="48"/>
        <v>57.5</v>
      </c>
      <c r="AA97">
        <f t="shared" si="49"/>
        <v>46.314330000000005</v>
      </c>
      <c r="AB97">
        <f t="shared" si="50"/>
        <v>43.141849999999998</v>
      </c>
      <c r="AC97">
        <f t="shared" si="51"/>
        <v>54.483719999999998</v>
      </c>
      <c r="AD97">
        <f t="shared" si="52"/>
        <v>53.657200000000003</v>
      </c>
      <c r="AE97">
        <f t="shared" si="53"/>
        <v>52</v>
      </c>
      <c r="AF97">
        <f t="shared" si="54"/>
        <v>52.560090000000002</v>
      </c>
      <c r="AG97">
        <f t="shared" si="55"/>
        <v>33.200000000000003</v>
      </c>
      <c r="AH97">
        <v>833.1</v>
      </c>
      <c r="AI97">
        <v>969.5</v>
      </c>
      <c r="AJ97">
        <f t="shared" si="56"/>
        <v>26.699999999999996</v>
      </c>
      <c r="AK97">
        <f t="shared" si="57"/>
        <v>7.1999999999999957</v>
      </c>
      <c r="AL97">
        <f t="shared" si="58"/>
        <v>1.077681769441206</v>
      </c>
      <c r="AM97">
        <f t="shared" si="59"/>
        <v>3.3980956694092075E-2</v>
      </c>
      <c r="AN97" s="9">
        <f t="shared" si="45"/>
        <v>1007.88246875</v>
      </c>
      <c r="AO97">
        <f t="shared" si="60"/>
        <v>54866.594458372019</v>
      </c>
      <c r="AP97">
        <f t="shared" si="61"/>
        <v>8.6424198775657129E-3</v>
      </c>
      <c r="AQ97">
        <f t="shared" si="62"/>
        <v>0.26385558369022183</v>
      </c>
    </row>
    <row r="98" spans="1:43" x14ac:dyDescent="0.3">
      <c r="A98" t="s">
        <v>17</v>
      </c>
      <c r="B98" s="1">
        <v>38060</v>
      </c>
      <c r="C98" s="2">
        <v>0.50840277777777776</v>
      </c>
      <c r="D98">
        <v>60.5</v>
      </c>
      <c r="E98">
        <v>44.9</v>
      </c>
      <c r="F98">
        <v>57.6</v>
      </c>
      <c r="G98">
        <v>45.9</v>
      </c>
      <c r="H98">
        <v>42.3</v>
      </c>
      <c r="I98">
        <v>54</v>
      </c>
      <c r="J98">
        <v>53.7</v>
      </c>
      <c r="K98">
        <v>52.1</v>
      </c>
      <c r="L98">
        <v>52.9</v>
      </c>
      <c r="M98">
        <v>35</v>
      </c>
      <c r="N98">
        <v>40.299999999999997</v>
      </c>
      <c r="O98">
        <v>67.5</v>
      </c>
      <c r="P98" s="4">
        <v>47.5</v>
      </c>
      <c r="Q98">
        <v>74.900000000000006</v>
      </c>
      <c r="R98">
        <f t="shared" si="63"/>
        <v>27.400000000000006</v>
      </c>
      <c r="S98">
        <f t="shared" si="44"/>
        <v>20</v>
      </c>
      <c r="T98">
        <f t="shared" si="64"/>
        <v>1007.8915430000001</v>
      </c>
      <c r="U98">
        <f t="shared" si="65"/>
        <v>3.4026858806866109E-2</v>
      </c>
      <c r="X98">
        <f t="shared" si="46"/>
        <v>62.677</v>
      </c>
      <c r="Y98">
        <f t="shared" si="47"/>
        <v>45.607039999999998</v>
      </c>
      <c r="Z98">
        <f t="shared" si="48"/>
        <v>57.7</v>
      </c>
      <c r="AA98">
        <f t="shared" si="49"/>
        <v>46.519910000000003</v>
      </c>
      <c r="AB98">
        <f t="shared" si="50"/>
        <v>43.141849999999998</v>
      </c>
      <c r="AC98">
        <f t="shared" si="51"/>
        <v>54.6858</v>
      </c>
      <c r="AD98">
        <f t="shared" si="52"/>
        <v>53.857480000000002</v>
      </c>
      <c r="AE98">
        <f t="shared" si="53"/>
        <v>52.1</v>
      </c>
      <c r="AF98">
        <f t="shared" si="54"/>
        <v>52.759230000000002</v>
      </c>
      <c r="AG98">
        <f t="shared" si="55"/>
        <v>35</v>
      </c>
      <c r="AH98">
        <v>895.6</v>
      </c>
      <c r="AI98">
        <v>970.5</v>
      </c>
      <c r="AJ98">
        <f t="shared" si="56"/>
        <v>27.200000000000003</v>
      </c>
      <c r="AK98">
        <f t="shared" si="57"/>
        <v>5.2999999999999972</v>
      </c>
      <c r="AL98">
        <f t="shared" si="58"/>
        <v>1.079137522160611</v>
      </c>
      <c r="AM98">
        <f t="shared" si="59"/>
        <v>3.4026858806866109E-2</v>
      </c>
      <c r="AN98" s="9">
        <f t="shared" si="45"/>
        <v>1007.8915430000001</v>
      </c>
      <c r="AO98">
        <f t="shared" si="60"/>
        <v>55970.065425314133</v>
      </c>
      <c r="AP98">
        <f t="shared" si="61"/>
        <v>5.9178204555605145E-3</v>
      </c>
      <c r="AQ98">
        <f t="shared" si="62"/>
        <v>0.25037856651622559</v>
      </c>
    </row>
    <row r="99" spans="1:43" x14ac:dyDescent="0.3">
      <c r="A99" t="s">
        <v>17</v>
      </c>
      <c r="B99" s="1">
        <v>38060</v>
      </c>
      <c r="C99" s="2">
        <v>0.5090972222222222</v>
      </c>
      <c r="D99">
        <v>60.5</v>
      </c>
      <c r="E99">
        <v>44.9</v>
      </c>
      <c r="F99">
        <v>57.9</v>
      </c>
      <c r="G99">
        <v>45.8</v>
      </c>
      <c r="H99">
        <v>42.3</v>
      </c>
      <c r="I99">
        <v>54</v>
      </c>
      <c r="J99">
        <v>53.9</v>
      </c>
      <c r="K99">
        <v>52.3</v>
      </c>
      <c r="L99">
        <v>52.9</v>
      </c>
      <c r="M99">
        <v>36.6</v>
      </c>
      <c r="N99">
        <v>40.4</v>
      </c>
      <c r="O99">
        <v>67.5</v>
      </c>
      <c r="P99" s="4">
        <v>49.3</v>
      </c>
      <c r="Q99">
        <v>75.2</v>
      </c>
      <c r="R99">
        <f t="shared" si="63"/>
        <v>25.900000000000006</v>
      </c>
      <c r="S99">
        <f t="shared" si="44"/>
        <v>18.200000000000003</v>
      </c>
      <c r="T99">
        <f t="shared" si="64"/>
        <v>1007.89457075</v>
      </c>
      <c r="U99">
        <f t="shared" si="65"/>
        <v>3.4051056656328474E-2</v>
      </c>
      <c r="X99">
        <f t="shared" si="46"/>
        <v>62.677</v>
      </c>
      <c r="Y99">
        <f t="shared" si="47"/>
        <v>45.607039999999998</v>
      </c>
      <c r="Z99">
        <f t="shared" si="48"/>
        <v>58</v>
      </c>
      <c r="AA99">
        <f t="shared" si="49"/>
        <v>46.417119999999997</v>
      </c>
      <c r="AB99">
        <f t="shared" si="50"/>
        <v>43.141849999999998</v>
      </c>
      <c r="AC99">
        <f t="shared" si="51"/>
        <v>54.6858</v>
      </c>
      <c r="AD99">
        <f t="shared" si="52"/>
        <v>54.057760000000002</v>
      </c>
      <c r="AE99">
        <f t="shared" si="53"/>
        <v>52.3</v>
      </c>
      <c r="AF99">
        <f t="shared" si="54"/>
        <v>52.759230000000002</v>
      </c>
      <c r="AG99">
        <f t="shared" si="55"/>
        <v>36.6</v>
      </c>
      <c r="AH99">
        <v>864.4</v>
      </c>
      <c r="AI99">
        <v>971.5</v>
      </c>
      <c r="AJ99">
        <f t="shared" si="56"/>
        <v>27.1</v>
      </c>
      <c r="AK99">
        <f t="shared" si="57"/>
        <v>3.7999999999999972</v>
      </c>
      <c r="AL99">
        <f t="shared" si="58"/>
        <v>1.0799049396721316</v>
      </c>
      <c r="AM99">
        <f t="shared" si="59"/>
        <v>3.4051056656328474E-2</v>
      </c>
      <c r="AN99" s="9">
        <f t="shared" si="45"/>
        <v>1007.89457075</v>
      </c>
      <c r="AO99">
        <f t="shared" si="60"/>
        <v>55804.116964980152</v>
      </c>
      <c r="AP99">
        <f t="shared" si="61"/>
        <v>4.3961129106894923E-3</v>
      </c>
      <c r="AQ99">
        <f t="shared" si="62"/>
        <v>0.25864667579640688</v>
      </c>
    </row>
    <row r="100" spans="1:43" x14ac:dyDescent="0.3">
      <c r="A100" t="s">
        <v>17</v>
      </c>
      <c r="B100" s="1">
        <v>38060</v>
      </c>
      <c r="C100" s="2">
        <v>0.50979166666666664</v>
      </c>
      <c r="D100">
        <v>60.6</v>
      </c>
      <c r="E100">
        <v>44.8</v>
      </c>
      <c r="F100">
        <v>58.1</v>
      </c>
      <c r="G100">
        <v>45.9</v>
      </c>
      <c r="H100">
        <v>42.2</v>
      </c>
      <c r="I100">
        <v>54.1</v>
      </c>
      <c r="J100">
        <v>54</v>
      </c>
      <c r="K100">
        <v>52.4</v>
      </c>
      <c r="L100">
        <v>53</v>
      </c>
      <c r="M100">
        <v>36.299999999999997</v>
      </c>
      <c r="N100">
        <v>40.4</v>
      </c>
      <c r="O100">
        <v>66.8</v>
      </c>
      <c r="P100" s="4">
        <v>48.8</v>
      </c>
      <c r="Q100">
        <v>74.400000000000006</v>
      </c>
      <c r="R100">
        <f t="shared" si="63"/>
        <v>25.600000000000009</v>
      </c>
      <c r="S100">
        <f t="shared" si="44"/>
        <v>18</v>
      </c>
      <c r="T100">
        <f t="shared" si="64"/>
        <v>1007.873408</v>
      </c>
      <c r="U100">
        <f t="shared" si="65"/>
        <v>3.408610663744667E-2</v>
      </c>
      <c r="X100">
        <f t="shared" si="46"/>
        <v>62.781039999999997</v>
      </c>
      <c r="Y100">
        <f t="shared" si="47"/>
        <v>45.50468</v>
      </c>
      <c r="Z100">
        <f t="shared" si="48"/>
        <v>58.2</v>
      </c>
      <c r="AA100">
        <f t="shared" si="49"/>
        <v>46.519910000000003</v>
      </c>
      <c r="AB100">
        <f t="shared" si="50"/>
        <v>43.042100000000005</v>
      </c>
      <c r="AC100">
        <f t="shared" si="51"/>
        <v>54.786839999999998</v>
      </c>
      <c r="AD100">
        <f t="shared" si="52"/>
        <v>54.157899999999998</v>
      </c>
      <c r="AE100">
        <f t="shared" si="53"/>
        <v>52.4</v>
      </c>
      <c r="AF100">
        <f t="shared" si="54"/>
        <v>52.858800000000002</v>
      </c>
      <c r="AG100">
        <f t="shared" si="55"/>
        <v>36.299999999999997</v>
      </c>
      <c r="AH100">
        <v>885.6</v>
      </c>
      <c r="AI100">
        <v>972.5</v>
      </c>
      <c r="AJ100">
        <f t="shared" si="56"/>
        <v>26.4</v>
      </c>
      <c r="AK100">
        <f t="shared" si="57"/>
        <v>4.1000000000000014</v>
      </c>
      <c r="AL100">
        <f t="shared" si="58"/>
        <v>1.0810165247875945</v>
      </c>
      <c r="AM100">
        <f t="shared" si="59"/>
        <v>3.408610663744667E-2</v>
      </c>
      <c r="AN100" s="9">
        <f t="shared" si="45"/>
        <v>1007.873408</v>
      </c>
      <c r="AO100">
        <f t="shared" si="60"/>
        <v>54417.497052021514</v>
      </c>
      <c r="AP100">
        <f t="shared" si="61"/>
        <v>4.6296296296296311E-3</v>
      </c>
      <c r="AQ100">
        <f t="shared" si="62"/>
        <v>0.24618204417049896</v>
      </c>
    </row>
    <row r="101" spans="1:43" x14ac:dyDescent="0.3">
      <c r="A101" t="s">
        <v>17</v>
      </c>
      <c r="B101" s="1">
        <v>38060</v>
      </c>
      <c r="C101" s="2">
        <v>0.51048611111111108</v>
      </c>
      <c r="D101">
        <v>60.8</v>
      </c>
      <c r="E101">
        <v>45</v>
      </c>
      <c r="F101">
        <v>58.3</v>
      </c>
      <c r="G101">
        <v>45.8</v>
      </c>
      <c r="H101">
        <v>42.4</v>
      </c>
      <c r="I101">
        <v>54.2</v>
      </c>
      <c r="J101">
        <v>54.1</v>
      </c>
      <c r="K101">
        <v>52.5</v>
      </c>
      <c r="L101">
        <v>53</v>
      </c>
      <c r="M101">
        <v>36.299999999999997</v>
      </c>
      <c r="N101">
        <v>41.2</v>
      </c>
      <c r="O101">
        <v>66.5</v>
      </c>
      <c r="P101" s="4">
        <v>49.3</v>
      </c>
      <c r="Q101">
        <v>74.5</v>
      </c>
      <c r="R101">
        <f t="shared" si="63"/>
        <v>25.200000000000003</v>
      </c>
      <c r="S101">
        <f t="shared" si="44"/>
        <v>17.200000000000003</v>
      </c>
      <c r="T101">
        <f t="shared" si="64"/>
        <v>1007.88851675</v>
      </c>
      <c r="U101">
        <f t="shared" si="65"/>
        <v>3.4034320527281732E-2</v>
      </c>
      <c r="X101">
        <f t="shared" si="46"/>
        <v>62.989119999999993</v>
      </c>
      <c r="Y101">
        <f t="shared" si="47"/>
        <v>45.709400000000002</v>
      </c>
      <c r="Z101">
        <f t="shared" si="48"/>
        <v>58.4</v>
      </c>
      <c r="AA101">
        <f t="shared" si="49"/>
        <v>46.417119999999997</v>
      </c>
      <c r="AB101">
        <f t="shared" si="50"/>
        <v>43.241600000000005</v>
      </c>
      <c r="AC101">
        <f t="shared" si="51"/>
        <v>54.887880000000003</v>
      </c>
      <c r="AD101">
        <f t="shared" si="52"/>
        <v>54.258040000000001</v>
      </c>
      <c r="AE101">
        <f t="shared" si="53"/>
        <v>52.5</v>
      </c>
      <c r="AF101">
        <f t="shared" si="54"/>
        <v>52.858800000000002</v>
      </c>
      <c r="AG101">
        <f t="shared" si="55"/>
        <v>36.299999999999997</v>
      </c>
      <c r="AH101">
        <v>893.1</v>
      </c>
      <c r="AI101">
        <v>973.5</v>
      </c>
      <c r="AJ101">
        <f t="shared" si="56"/>
        <v>25.299999999999997</v>
      </c>
      <c r="AK101">
        <f t="shared" si="57"/>
        <v>4.9000000000000057</v>
      </c>
      <c r="AL101">
        <f t="shared" si="58"/>
        <v>1.0793741652937923</v>
      </c>
      <c r="AM101">
        <f t="shared" si="59"/>
        <v>3.4034320527281732E-2</v>
      </c>
      <c r="AN101" s="9">
        <f t="shared" si="45"/>
        <v>1007.88851675</v>
      </c>
      <c r="AO101">
        <f t="shared" si="60"/>
        <v>52071.651667281134</v>
      </c>
      <c r="AP101">
        <f t="shared" si="61"/>
        <v>5.4865076699137901E-3</v>
      </c>
      <c r="AQ101">
        <f t="shared" si="62"/>
        <v>0.23359131038855374</v>
      </c>
    </row>
    <row r="102" spans="1:43" x14ac:dyDescent="0.3">
      <c r="A102" t="s">
        <v>17</v>
      </c>
      <c r="B102" s="1">
        <v>38060</v>
      </c>
      <c r="C102" s="2">
        <v>0.51118055555555553</v>
      </c>
      <c r="D102">
        <v>61</v>
      </c>
      <c r="E102">
        <v>45</v>
      </c>
      <c r="F102">
        <v>58.4</v>
      </c>
      <c r="G102">
        <v>45.8</v>
      </c>
      <c r="H102">
        <v>42.5</v>
      </c>
      <c r="I102">
        <v>54.3</v>
      </c>
      <c r="J102">
        <v>54.2</v>
      </c>
      <c r="K102">
        <v>52.4</v>
      </c>
      <c r="L102">
        <v>53.1</v>
      </c>
      <c r="M102">
        <v>37.799999999999997</v>
      </c>
      <c r="N102">
        <v>41.3</v>
      </c>
      <c r="O102">
        <v>65.599999999999994</v>
      </c>
      <c r="P102" s="4">
        <v>49.5</v>
      </c>
      <c r="Q102">
        <v>73.8</v>
      </c>
      <c r="R102">
        <f t="shared" si="63"/>
        <v>24.299999999999997</v>
      </c>
      <c r="S102">
        <f t="shared" si="44"/>
        <v>16.099999999999994</v>
      </c>
      <c r="T102">
        <f t="shared" si="64"/>
        <v>1007.8643607500001</v>
      </c>
      <c r="U102">
        <f t="shared" si="65"/>
        <v>3.4058446746161951E-2</v>
      </c>
      <c r="X102">
        <f t="shared" si="46"/>
        <v>63.197199999999995</v>
      </c>
      <c r="Y102">
        <f t="shared" si="47"/>
        <v>45.709400000000002</v>
      </c>
      <c r="Z102">
        <f t="shared" si="48"/>
        <v>58.5</v>
      </c>
      <c r="AA102">
        <f t="shared" si="49"/>
        <v>46.417119999999997</v>
      </c>
      <c r="AB102">
        <f t="shared" si="50"/>
        <v>43.341350000000006</v>
      </c>
      <c r="AC102">
        <f t="shared" si="51"/>
        <v>54.98892</v>
      </c>
      <c r="AD102">
        <f t="shared" si="52"/>
        <v>54.358180000000004</v>
      </c>
      <c r="AE102">
        <f t="shared" si="53"/>
        <v>52.4</v>
      </c>
      <c r="AF102">
        <f t="shared" si="54"/>
        <v>52.958370000000002</v>
      </c>
      <c r="AG102">
        <f t="shared" si="55"/>
        <v>37.799999999999997</v>
      </c>
      <c r="AH102">
        <v>886.9</v>
      </c>
      <c r="AI102">
        <v>974.5</v>
      </c>
      <c r="AJ102">
        <f t="shared" si="56"/>
        <v>24.299999999999997</v>
      </c>
      <c r="AK102">
        <f t="shared" si="57"/>
        <v>3.5</v>
      </c>
      <c r="AL102">
        <f t="shared" si="58"/>
        <v>1.0801393110925648</v>
      </c>
      <c r="AM102">
        <f t="shared" si="59"/>
        <v>3.4058446746161951E-2</v>
      </c>
      <c r="AN102" s="9">
        <f t="shared" si="45"/>
        <v>1007.8643607500001</v>
      </c>
      <c r="AO102">
        <f t="shared" si="60"/>
        <v>50047.737611303397</v>
      </c>
      <c r="AP102">
        <f t="shared" si="61"/>
        <v>3.9463299131807421E-3</v>
      </c>
      <c r="AQ102">
        <f t="shared" si="62"/>
        <v>0.22608159801111205</v>
      </c>
    </row>
    <row r="103" spans="1:43" x14ac:dyDescent="0.3">
      <c r="A103" t="s">
        <v>17</v>
      </c>
      <c r="B103" s="1">
        <v>38060</v>
      </c>
      <c r="C103" s="2">
        <v>0.51187499999999997</v>
      </c>
      <c r="D103">
        <v>61.2</v>
      </c>
      <c r="E103">
        <v>45</v>
      </c>
      <c r="F103">
        <v>58.7</v>
      </c>
      <c r="G103">
        <v>45.9</v>
      </c>
      <c r="H103">
        <v>42.4</v>
      </c>
      <c r="I103">
        <v>54.5</v>
      </c>
      <c r="J103">
        <v>54.4</v>
      </c>
      <c r="K103">
        <v>52.6</v>
      </c>
      <c r="L103">
        <v>53.2</v>
      </c>
      <c r="M103">
        <v>36.4</v>
      </c>
      <c r="N103">
        <v>42</v>
      </c>
      <c r="O103">
        <v>64.3</v>
      </c>
      <c r="P103" s="4">
        <v>49.6</v>
      </c>
      <c r="Q103">
        <v>73.599999999999994</v>
      </c>
      <c r="R103">
        <f t="shared" si="63"/>
        <v>23.999999999999993</v>
      </c>
      <c r="S103">
        <f t="shared" si="44"/>
        <v>14.699999999999996</v>
      </c>
      <c r="T103">
        <f t="shared" si="64"/>
        <v>1007.8463067500001</v>
      </c>
      <c r="U103">
        <f t="shared" si="65"/>
        <v>3.4017669366683281E-2</v>
      </c>
      <c r="X103">
        <f t="shared" si="46"/>
        <v>63.405279999999998</v>
      </c>
      <c r="Y103">
        <f t="shared" si="47"/>
        <v>45.709400000000002</v>
      </c>
      <c r="Z103">
        <f t="shared" si="48"/>
        <v>58.800000000000004</v>
      </c>
      <c r="AA103">
        <f t="shared" si="49"/>
        <v>46.519910000000003</v>
      </c>
      <c r="AB103">
        <f t="shared" si="50"/>
        <v>43.241600000000005</v>
      </c>
      <c r="AC103">
        <f t="shared" si="51"/>
        <v>55.191000000000003</v>
      </c>
      <c r="AD103">
        <f t="shared" si="52"/>
        <v>54.558459999999997</v>
      </c>
      <c r="AE103">
        <f t="shared" si="53"/>
        <v>52.6</v>
      </c>
      <c r="AF103">
        <f t="shared" si="54"/>
        <v>53.057940000000002</v>
      </c>
      <c r="AG103">
        <f t="shared" si="55"/>
        <v>36.4</v>
      </c>
      <c r="AH103">
        <v>881.9</v>
      </c>
      <c r="AI103">
        <v>975.5</v>
      </c>
      <c r="AJ103">
        <f t="shared" si="56"/>
        <v>22.299999999999997</v>
      </c>
      <c r="AK103">
        <f t="shared" si="57"/>
        <v>5.6000000000000014</v>
      </c>
      <c r="AL103">
        <f t="shared" si="58"/>
        <v>1.0788460856290985</v>
      </c>
      <c r="AM103">
        <f t="shared" si="59"/>
        <v>3.4017669366683281E-2</v>
      </c>
      <c r="AN103" s="9">
        <f t="shared" si="45"/>
        <v>1007.8463067500001</v>
      </c>
      <c r="AO103">
        <f t="shared" si="60"/>
        <v>45872.771298637927</v>
      </c>
      <c r="AP103">
        <f t="shared" si="61"/>
        <v>6.3499262954983572E-3</v>
      </c>
      <c r="AQ103">
        <f t="shared" si="62"/>
        <v>0.20839680396963942</v>
      </c>
    </row>
    <row r="104" spans="1:43" x14ac:dyDescent="0.3">
      <c r="A104" t="s">
        <v>17</v>
      </c>
      <c r="B104" s="1">
        <v>38060</v>
      </c>
      <c r="C104" s="2">
        <v>0.51256944444444441</v>
      </c>
      <c r="D104">
        <v>61.3</v>
      </c>
      <c r="E104">
        <v>45</v>
      </c>
      <c r="F104">
        <v>58.8</v>
      </c>
      <c r="G104">
        <v>46</v>
      </c>
      <c r="H104">
        <v>42.7</v>
      </c>
      <c r="I104">
        <v>54.6</v>
      </c>
      <c r="J104">
        <v>54.3</v>
      </c>
      <c r="K104">
        <v>52.4</v>
      </c>
      <c r="L104">
        <v>53.2</v>
      </c>
      <c r="M104">
        <v>35.1</v>
      </c>
      <c r="N104">
        <v>42.1</v>
      </c>
      <c r="O104">
        <v>63.9</v>
      </c>
      <c r="P104" s="4">
        <v>49</v>
      </c>
      <c r="Q104">
        <v>74.2</v>
      </c>
      <c r="R104">
        <f t="shared" si="63"/>
        <v>25.200000000000003</v>
      </c>
      <c r="S104">
        <f t="shared" si="44"/>
        <v>14.899999999999999</v>
      </c>
      <c r="T104">
        <f t="shared" si="64"/>
        <v>1007.8373</v>
      </c>
      <c r="U104">
        <f t="shared" si="65"/>
        <v>3.4041739643108158E-2</v>
      </c>
      <c r="X104">
        <f t="shared" si="46"/>
        <v>63.509319999999995</v>
      </c>
      <c r="Y104">
        <f t="shared" si="47"/>
        <v>45.709400000000002</v>
      </c>
      <c r="Z104">
        <f t="shared" si="48"/>
        <v>58.9</v>
      </c>
      <c r="AA104">
        <f t="shared" si="49"/>
        <v>46.622700000000002</v>
      </c>
      <c r="AB104">
        <f t="shared" si="50"/>
        <v>43.540850000000006</v>
      </c>
      <c r="AC104">
        <f t="shared" si="51"/>
        <v>55.29204</v>
      </c>
      <c r="AD104">
        <f t="shared" si="52"/>
        <v>54.458320000000001</v>
      </c>
      <c r="AE104">
        <f t="shared" si="53"/>
        <v>52.4</v>
      </c>
      <c r="AF104">
        <f t="shared" si="54"/>
        <v>53.057940000000002</v>
      </c>
      <c r="AG104">
        <f t="shared" si="55"/>
        <v>35.1</v>
      </c>
      <c r="AH104">
        <v>889.4</v>
      </c>
      <c r="AI104">
        <v>976.5</v>
      </c>
      <c r="AJ104">
        <f t="shared" si="56"/>
        <v>21.799999999999997</v>
      </c>
      <c r="AK104">
        <f t="shared" si="57"/>
        <v>7</v>
      </c>
      <c r="AL104">
        <f t="shared" si="58"/>
        <v>1.0796094572528587</v>
      </c>
      <c r="AM104">
        <f t="shared" si="59"/>
        <v>3.4041739643108158E-2</v>
      </c>
      <c r="AN104" s="9">
        <f t="shared" si="45"/>
        <v>1007.8373</v>
      </c>
      <c r="AO104">
        <f t="shared" si="60"/>
        <v>44875.563739730722</v>
      </c>
      <c r="AP104">
        <f t="shared" si="61"/>
        <v>7.8704744771756242E-3</v>
      </c>
      <c r="AQ104">
        <f t="shared" si="62"/>
        <v>0.20214742391393004</v>
      </c>
    </row>
    <row r="105" spans="1:43" x14ac:dyDescent="0.3">
      <c r="A105" t="s">
        <v>17</v>
      </c>
      <c r="B105" s="1">
        <v>38060</v>
      </c>
      <c r="C105" s="2">
        <v>0.51326388888888885</v>
      </c>
      <c r="D105">
        <v>61.3</v>
      </c>
      <c r="E105">
        <v>45.2</v>
      </c>
      <c r="F105">
        <v>58.9</v>
      </c>
      <c r="G105">
        <v>45.9</v>
      </c>
      <c r="H105">
        <v>42.8</v>
      </c>
      <c r="I105">
        <v>54.7</v>
      </c>
      <c r="J105">
        <v>54.3</v>
      </c>
      <c r="K105">
        <v>52.4</v>
      </c>
      <c r="L105">
        <v>53.3</v>
      </c>
      <c r="M105">
        <v>33.200000000000003</v>
      </c>
      <c r="N105">
        <v>41.9</v>
      </c>
      <c r="O105">
        <v>63.9</v>
      </c>
      <c r="P105" s="4">
        <v>48.3</v>
      </c>
      <c r="Q105">
        <v>74.8</v>
      </c>
      <c r="R105">
        <f t="shared" si="63"/>
        <v>26.5</v>
      </c>
      <c r="S105">
        <f t="shared" si="44"/>
        <v>15.600000000000001</v>
      </c>
      <c r="T105">
        <f t="shared" si="64"/>
        <v>1007.8313029999999</v>
      </c>
      <c r="U105">
        <f t="shared" si="65"/>
        <v>3.4098233118773073E-2</v>
      </c>
      <c r="X105">
        <f t="shared" si="46"/>
        <v>63.509319999999995</v>
      </c>
      <c r="Y105">
        <f t="shared" si="47"/>
        <v>45.914120000000004</v>
      </c>
      <c r="Z105">
        <f t="shared" si="48"/>
        <v>59</v>
      </c>
      <c r="AA105">
        <f t="shared" si="49"/>
        <v>46.519910000000003</v>
      </c>
      <c r="AB105">
        <f t="shared" si="50"/>
        <v>43.640599999999999</v>
      </c>
      <c r="AC105">
        <f t="shared" si="51"/>
        <v>55.393080000000005</v>
      </c>
      <c r="AD105">
        <f t="shared" si="52"/>
        <v>54.458320000000001</v>
      </c>
      <c r="AE105">
        <f t="shared" si="53"/>
        <v>52.4</v>
      </c>
      <c r="AF105">
        <f t="shared" si="54"/>
        <v>53.157510000000002</v>
      </c>
      <c r="AG105">
        <f t="shared" si="55"/>
        <v>33.200000000000003</v>
      </c>
      <c r="AH105">
        <v>910.6</v>
      </c>
      <c r="AI105">
        <v>977.5</v>
      </c>
      <c r="AJ105">
        <f t="shared" si="56"/>
        <v>22</v>
      </c>
      <c r="AK105">
        <f t="shared" si="57"/>
        <v>8.6999999999999957</v>
      </c>
      <c r="AL105">
        <f t="shared" si="58"/>
        <v>1.081401107481089</v>
      </c>
      <c r="AM105">
        <f t="shared" si="59"/>
        <v>3.4098233118773073E-2</v>
      </c>
      <c r="AN105" s="9">
        <f t="shared" si="45"/>
        <v>1007.8313029999999</v>
      </c>
      <c r="AO105">
        <f t="shared" si="60"/>
        <v>45362.152062599875</v>
      </c>
      <c r="AP105">
        <f t="shared" si="61"/>
        <v>9.5541401273885294E-3</v>
      </c>
      <c r="AQ105">
        <f t="shared" si="62"/>
        <v>0.19958202424384119</v>
      </c>
    </row>
    <row r="106" spans="1:43" x14ac:dyDescent="0.3">
      <c r="A106" t="s">
        <v>17</v>
      </c>
      <c r="B106" s="1">
        <v>38060</v>
      </c>
      <c r="C106" s="2">
        <v>0.51395833333333341</v>
      </c>
      <c r="D106">
        <v>61.6</v>
      </c>
      <c r="E106">
        <v>45.1</v>
      </c>
      <c r="F106">
        <v>59.2</v>
      </c>
      <c r="G106">
        <v>46.1</v>
      </c>
      <c r="H106">
        <v>42.9</v>
      </c>
      <c r="I106">
        <v>55</v>
      </c>
      <c r="J106">
        <v>54.7</v>
      </c>
      <c r="K106">
        <v>52.7</v>
      </c>
      <c r="L106">
        <v>53.5</v>
      </c>
      <c r="M106">
        <v>34.799999999999997</v>
      </c>
      <c r="N106">
        <v>42.3</v>
      </c>
      <c r="O106">
        <v>64</v>
      </c>
      <c r="P106" s="4">
        <v>48.9</v>
      </c>
      <c r="Q106">
        <v>73</v>
      </c>
      <c r="R106">
        <f t="shared" si="63"/>
        <v>24.1</v>
      </c>
      <c r="S106">
        <f t="shared" si="44"/>
        <v>15.100000000000001</v>
      </c>
      <c r="T106">
        <f t="shared" si="64"/>
        <v>1007.8463067500001</v>
      </c>
      <c r="U106">
        <f t="shared" si="65"/>
        <v>3.4089834413216259E-2</v>
      </c>
      <c r="X106">
        <f t="shared" si="46"/>
        <v>63.821439999999996</v>
      </c>
      <c r="Y106">
        <f t="shared" si="47"/>
        <v>45.81176</v>
      </c>
      <c r="Z106">
        <f t="shared" si="48"/>
        <v>59.300000000000004</v>
      </c>
      <c r="AA106">
        <f t="shared" si="49"/>
        <v>46.725490000000008</v>
      </c>
      <c r="AB106">
        <f t="shared" si="50"/>
        <v>43.740349999999999</v>
      </c>
      <c r="AC106">
        <f t="shared" si="51"/>
        <v>55.696199999999997</v>
      </c>
      <c r="AD106">
        <f t="shared" si="52"/>
        <v>54.858880000000006</v>
      </c>
      <c r="AE106">
        <f t="shared" si="53"/>
        <v>52.7</v>
      </c>
      <c r="AF106">
        <f t="shared" si="54"/>
        <v>53.356650000000002</v>
      </c>
      <c r="AG106">
        <f t="shared" si="55"/>
        <v>34.799999999999997</v>
      </c>
      <c r="AH106">
        <v>740.6</v>
      </c>
      <c r="AI106">
        <v>978.5</v>
      </c>
      <c r="AJ106">
        <f t="shared" si="56"/>
        <v>21.700000000000003</v>
      </c>
      <c r="AK106">
        <f t="shared" si="57"/>
        <v>7.5</v>
      </c>
      <c r="AL106">
        <f t="shared" si="58"/>
        <v>1.0811347485334299</v>
      </c>
      <c r="AM106">
        <f t="shared" si="59"/>
        <v>3.4089834413216259E-2</v>
      </c>
      <c r="AN106" s="9">
        <f t="shared" si="45"/>
        <v>1007.8463067500001</v>
      </c>
      <c r="AO106">
        <f t="shared" si="60"/>
        <v>44733.22245182495</v>
      </c>
      <c r="AP106">
        <f t="shared" si="61"/>
        <v>1.012692411558196E-2</v>
      </c>
      <c r="AQ106">
        <f t="shared" si="62"/>
        <v>0.24199249423882396</v>
      </c>
    </row>
    <row r="107" spans="1:43" x14ac:dyDescent="0.3">
      <c r="A107" t="s">
        <v>17</v>
      </c>
      <c r="B107" s="1">
        <v>38060</v>
      </c>
      <c r="C107" s="2">
        <v>0.51465277777777774</v>
      </c>
      <c r="D107">
        <v>61.8</v>
      </c>
      <c r="E107">
        <v>45.5</v>
      </c>
      <c r="F107">
        <v>59.2</v>
      </c>
      <c r="G107">
        <v>46.1</v>
      </c>
      <c r="H107">
        <v>43</v>
      </c>
      <c r="I107">
        <v>55.2</v>
      </c>
      <c r="J107">
        <v>54.8</v>
      </c>
      <c r="K107">
        <v>53</v>
      </c>
      <c r="L107">
        <v>53.5</v>
      </c>
      <c r="M107">
        <v>35.4</v>
      </c>
      <c r="N107">
        <v>42.6</v>
      </c>
      <c r="O107">
        <v>64</v>
      </c>
      <c r="P107" s="4">
        <v>49.4</v>
      </c>
      <c r="Q107">
        <v>73.5</v>
      </c>
      <c r="R107">
        <f t="shared" si="63"/>
        <v>24.1</v>
      </c>
      <c r="S107">
        <f t="shared" si="44"/>
        <v>14.600000000000001</v>
      </c>
      <c r="T107">
        <f t="shared" si="64"/>
        <v>1007.855327</v>
      </c>
      <c r="U107">
        <f t="shared" si="65"/>
        <v>3.4092250790906338E-2</v>
      </c>
      <c r="X107">
        <f t="shared" si="46"/>
        <v>64.029519999999991</v>
      </c>
      <c r="Y107">
        <f t="shared" si="47"/>
        <v>46.221200000000003</v>
      </c>
      <c r="Z107">
        <f t="shared" si="48"/>
        <v>59.300000000000004</v>
      </c>
      <c r="AA107">
        <f t="shared" si="49"/>
        <v>46.725490000000008</v>
      </c>
      <c r="AB107">
        <f t="shared" si="50"/>
        <v>43.840100000000007</v>
      </c>
      <c r="AC107">
        <f t="shared" si="51"/>
        <v>55.89828</v>
      </c>
      <c r="AD107">
        <f t="shared" si="52"/>
        <v>54.959019999999995</v>
      </c>
      <c r="AE107">
        <f t="shared" si="53"/>
        <v>53</v>
      </c>
      <c r="AF107">
        <f t="shared" si="54"/>
        <v>53.356650000000002</v>
      </c>
      <c r="AG107">
        <f t="shared" si="55"/>
        <v>35.4</v>
      </c>
      <c r="AH107">
        <v>890.6</v>
      </c>
      <c r="AI107">
        <v>979.5</v>
      </c>
      <c r="AJ107">
        <f t="shared" si="56"/>
        <v>21.4</v>
      </c>
      <c r="AK107">
        <f t="shared" si="57"/>
        <v>7.2000000000000028</v>
      </c>
      <c r="AL107">
        <f t="shared" si="58"/>
        <v>1.0812113822258869</v>
      </c>
      <c r="AM107">
        <f t="shared" si="59"/>
        <v>3.4092250790906338E-2</v>
      </c>
      <c r="AN107" s="9">
        <f t="shared" si="45"/>
        <v>1007.855327</v>
      </c>
      <c r="AO107">
        <f t="shared" si="60"/>
        <v>44118.312634640832</v>
      </c>
      <c r="AP107">
        <f t="shared" si="61"/>
        <v>8.084437457893558E-3</v>
      </c>
      <c r="AQ107">
        <f t="shared" si="62"/>
        <v>0.19846851587125447</v>
      </c>
    </row>
    <row r="108" spans="1:43" x14ac:dyDescent="0.3">
      <c r="A108" t="s">
        <v>17</v>
      </c>
      <c r="B108" s="1">
        <v>38060</v>
      </c>
      <c r="C108" s="2">
        <v>0.51534722222222229</v>
      </c>
      <c r="D108">
        <v>61.9</v>
      </c>
      <c r="E108">
        <v>45.6</v>
      </c>
      <c r="F108">
        <v>59.4</v>
      </c>
      <c r="G108">
        <v>46.2</v>
      </c>
      <c r="H108">
        <v>43.2</v>
      </c>
      <c r="I108">
        <v>55.3</v>
      </c>
      <c r="J108">
        <v>54.7</v>
      </c>
      <c r="K108">
        <v>52.9</v>
      </c>
      <c r="L108">
        <v>53.6</v>
      </c>
      <c r="M108">
        <v>35.799999999999997</v>
      </c>
      <c r="N108">
        <v>42.8</v>
      </c>
      <c r="O108">
        <v>64</v>
      </c>
      <c r="P108" s="4">
        <v>48.9</v>
      </c>
      <c r="Q108">
        <v>74</v>
      </c>
      <c r="R108">
        <f t="shared" si="63"/>
        <v>25.1</v>
      </c>
      <c r="S108">
        <f t="shared" si="44"/>
        <v>15.100000000000001</v>
      </c>
      <c r="T108">
        <f t="shared" si="64"/>
        <v>1007.861348</v>
      </c>
      <c r="U108">
        <f t="shared" si="65"/>
        <v>3.4105453738908963E-2</v>
      </c>
      <c r="X108">
        <f t="shared" si="46"/>
        <v>64.133559999999989</v>
      </c>
      <c r="Y108">
        <f t="shared" si="47"/>
        <v>46.323560000000001</v>
      </c>
      <c r="Z108">
        <f t="shared" si="48"/>
        <v>59.5</v>
      </c>
      <c r="AA108">
        <f t="shared" si="49"/>
        <v>46.828280000000007</v>
      </c>
      <c r="AB108">
        <f t="shared" si="50"/>
        <v>44.039600000000007</v>
      </c>
      <c r="AC108">
        <f t="shared" si="51"/>
        <v>55.999319999999997</v>
      </c>
      <c r="AD108">
        <f t="shared" si="52"/>
        <v>54.858880000000006</v>
      </c>
      <c r="AE108">
        <f t="shared" si="53"/>
        <v>52.9</v>
      </c>
      <c r="AF108">
        <f t="shared" si="54"/>
        <v>53.456220000000002</v>
      </c>
      <c r="AG108">
        <f t="shared" si="55"/>
        <v>35.799999999999997</v>
      </c>
      <c r="AH108">
        <v>903.1</v>
      </c>
      <c r="AI108">
        <v>980.5</v>
      </c>
      <c r="AJ108">
        <f t="shared" si="56"/>
        <v>21.200000000000003</v>
      </c>
      <c r="AK108">
        <f t="shared" si="57"/>
        <v>7</v>
      </c>
      <c r="AL108">
        <f t="shared" si="58"/>
        <v>1.0816301042911129</v>
      </c>
      <c r="AM108">
        <f t="shared" si="59"/>
        <v>3.4105453738908963E-2</v>
      </c>
      <c r="AN108" s="9">
        <f t="shared" si="45"/>
        <v>1007.861348</v>
      </c>
      <c r="AO108">
        <f t="shared" si="60"/>
        <v>43723.179233058407</v>
      </c>
      <c r="AP108">
        <f t="shared" si="61"/>
        <v>7.7510796146606133E-3</v>
      </c>
      <c r="AQ108">
        <f t="shared" si="62"/>
        <v>0.19396854581130454</v>
      </c>
    </row>
    <row r="109" spans="1:43" x14ac:dyDescent="0.3">
      <c r="A109" t="s">
        <v>17</v>
      </c>
      <c r="B109" s="1">
        <v>38060</v>
      </c>
      <c r="C109" s="2">
        <v>0.51604166666666662</v>
      </c>
      <c r="D109">
        <v>62</v>
      </c>
      <c r="E109">
        <v>45.4</v>
      </c>
      <c r="F109">
        <v>59.7</v>
      </c>
      <c r="G109">
        <v>46.3</v>
      </c>
      <c r="H109">
        <v>43</v>
      </c>
      <c r="I109">
        <v>55.4</v>
      </c>
      <c r="J109">
        <v>54.9</v>
      </c>
      <c r="K109">
        <v>53</v>
      </c>
      <c r="L109">
        <v>53.6</v>
      </c>
      <c r="M109">
        <v>35.4</v>
      </c>
      <c r="N109">
        <v>44</v>
      </c>
      <c r="O109">
        <v>64.099999999999994</v>
      </c>
      <c r="P109" s="4">
        <v>50</v>
      </c>
      <c r="Q109">
        <v>74.599999999999994</v>
      </c>
      <c r="R109">
        <f t="shared" si="63"/>
        <v>24.599999999999994</v>
      </c>
      <c r="S109">
        <f t="shared" si="44"/>
        <v>14.099999999999994</v>
      </c>
      <c r="T109">
        <f t="shared" si="64"/>
        <v>1007.90063075</v>
      </c>
      <c r="U109">
        <f t="shared" si="65"/>
        <v>3.4011061107954911E-2</v>
      </c>
      <c r="X109">
        <f t="shared" si="46"/>
        <v>64.2376</v>
      </c>
      <c r="Y109">
        <f t="shared" si="47"/>
        <v>46.118839999999999</v>
      </c>
      <c r="Z109">
        <f t="shared" si="48"/>
        <v>59.800000000000004</v>
      </c>
      <c r="AA109">
        <f t="shared" si="49"/>
        <v>46.931069999999998</v>
      </c>
      <c r="AB109">
        <f t="shared" si="50"/>
        <v>43.840100000000007</v>
      </c>
      <c r="AC109">
        <f t="shared" si="51"/>
        <v>56.100360000000002</v>
      </c>
      <c r="AD109">
        <f t="shared" si="52"/>
        <v>55.059159999999999</v>
      </c>
      <c r="AE109">
        <f t="shared" si="53"/>
        <v>53</v>
      </c>
      <c r="AF109">
        <f t="shared" si="54"/>
        <v>53.456220000000002</v>
      </c>
      <c r="AG109">
        <f t="shared" si="55"/>
        <v>35.4</v>
      </c>
      <c r="AH109">
        <v>905.6</v>
      </c>
      <c r="AI109">
        <v>981.5</v>
      </c>
      <c r="AJ109">
        <f t="shared" si="56"/>
        <v>20.099999999999994</v>
      </c>
      <c r="AK109">
        <f t="shared" si="57"/>
        <v>8.6000000000000014</v>
      </c>
      <c r="AL109">
        <f t="shared" si="58"/>
        <v>1.0786365094237129</v>
      </c>
      <c r="AM109">
        <f t="shared" si="59"/>
        <v>3.4011061107954911E-2</v>
      </c>
      <c r="AN109" s="9">
        <f t="shared" si="45"/>
        <v>1007.90063075</v>
      </c>
      <c r="AO109">
        <f t="shared" si="60"/>
        <v>41341.402551480554</v>
      </c>
      <c r="AP109">
        <f t="shared" si="61"/>
        <v>9.4964664310954079E-3</v>
      </c>
      <c r="AQ109">
        <f t="shared" si="62"/>
        <v>0.18289600176307069</v>
      </c>
    </row>
    <row r="110" spans="1:43" x14ac:dyDescent="0.3">
      <c r="A110" t="s">
        <v>17</v>
      </c>
      <c r="B110" s="1">
        <v>38060</v>
      </c>
      <c r="C110" s="2">
        <v>0.51673611111111117</v>
      </c>
      <c r="D110">
        <v>62.1</v>
      </c>
      <c r="E110">
        <v>45.3</v>
      </c>
      <c r="F110">
        <v>60</v>
      </c>
      <c r="G110">
        <v>46.3</v>
      </c>
      <c r="H110">
        <v>43.4</v>
      </c>
      <c r="I110">
        <v>55.5</v>
      </c>
      <c r="J110">
        <v>55</v>
      </c>
      <c r="K110">
        <v>52.8</v>
      </c>
      <c r="L110">
        <v>53.7</v>
      </c>
      <c r="M110">
        <v>33.6</v>
      </c>
      <c r="N110">
        <v>43.8</v>
      </c>
      <c r="O110">
        <v>64.7</v>
      </c>
      <c r="P110" s="4">
        <v>48.8</v>
      </c>
      <c r="Q110">
        <v>75</v>
      </c>
      <c r="R110">
        <f t="shared" si="63"/>
        <v>26.200000000000003</v>
      </c>
      <c r="S110">
        <f t="shared" si="44"/>
        <v>15.900000000000006</v>
      </c>
      <c r="T110">
        <f t="shared" si="64"/>
        <v>1007.9127687500001</v>
      </c>
      <c r="U110">
        <f t="shared" si="65"/>
        <v>3.4067196567179402E-2</v>
      </c>
      <c r="X110">
        <f t="shared" si="46"/>
        <v>64.341639999999998</v>
      </c>
      <c r="Y110">
        <f t="shared" si="47"/>
        <v>46.016479999999994</v>
      </c>
      <c r="Z110">
        <f t="shared" si="48"/>
        <v>60.1</v>
      </c>
      <c r="AA110">
        <f t="shared" si="49"/>
        <v>46.931069999999998</v>
      </c>
      <c r="AB110">
        <f t="shared" si="50"/>
        <v>44.239100000000001</v>
      </c>
      <c r="AC110">
        <f t="shared" si="51"/>
        <v>56.2014</v>
      </c>
      <c r="AD110">
        <f t="shared" si="52"/>
        <v>55.159300000000002</v>
      </c>
      <c r="AE110">
        <f t="shared" si="53"/>
        <v>52.8</v>
      </c>
      <c r="AF110">
        <f t="shared" si="54"/>
        <v>53.555790000000002</v>
      </c>
      <c r="AG110">
        <f t="shared" si="55"/>
        <v>33.6</v>
      </c>
      <c r="AH110">
        <v>868.1</v>
      </c>
      <c r="AI110">
        <v>982.5</v>
      </c>
      <c r="AJ110">
        <f t="shared" si="56"/>
        <v>20.900000000000006</v>
      </c>
      <c r="AK110">
        <f t="shared" si="57"/>
        <v>10.199999999999996</v>
      </c>
      <c r="AL110">
        <f t="shared" si="58"/>
        <v>1.0804168054162611</v>
      </c>
      <c r="AM110">
        <f t="shared" si="59"/>
        <v>3.4067196567179402E-2</v>
      </c>
      <c r="AN110" s="9">
        <f t="shared" si="45"/>
        <v>1007.9127687500001</v>
      </c>
      <c r="AO110">
        <f t="shared" si="60"/>
        <v>43058.300069132682</v>
      </c>
      <c r="AP110">
        <f t="shared" si="61"/>
        <v>1.1749798410321387E-2</v>
      </c>
      <c r="AQ110">
        <f t="shared" si="62"/>
        <v>0.19872044121709898</v>
      </c>
    </row>
    <row r="111" spans="1:43" x14ac:dyDescent="0.3">
      <c r="A111" t="s">
        <v>17</v>
      </c>
      <c r="B111" s="1">
        <v>38060</v>
      </c>
      <c r="C111" s="2">
        <v>0.5174305555555555</v>
      </c>
      <c r="D111">
        <v>62.2</v>
      </c>
      <c r="E111">
        <v>45.3</v>
      </c>
      <c r="F111">
        <v>60.1</v>
      </c>
      <c r="G111">
        <v>46.3</v>
      </c>
      <c r="H111">
        <v>43.5</v>
      </c>
      <c r="I111">
        <v>55.7</v>
      </c>
      <c r="J111">
        <v>55.1</v>
      </c>
      <c r="K111">
        <v>52.9</v>
      </c>
      <c r="L111">
        <v>53.9</v>
      </c>
      <c r="M111">
        <v>36</v>
      </c>
      <c r="N111">
        <v>43.5</v>
      </c>
      <c r="O111">
        <v>64.900000000000006</v>
      </c>
      <c r="P111" s="4">
        <v>49.3</v>
      </c>
      <c r="Q111">
        <v>75</v>
      </c>
      <c r="R111">
        <f t="shared" si="63"/>
        <v>25.700000000000003</v>
      </c>
      <c r="S111">
        <f t="shared" si="44"/>
        <v>15.600000000000009</v>
      </c>
      <c r="T111">
        <f t="shared" si="64"/>
        <v>1007.9097320000001</v>
      </c>
      <c r="U111">
        <f t="shared" si="65"/>
        <v>3.4134179294322185E-2</v>
      </c>
      <c r="X111">
        <f t="shared" si="46"/>
        <v>64.445679999999996</v>
      </c>
      <c r="Y111">
        <f t="shared" si="47"/>
        <v>46.016479999999994</v>
      </c>
      <c r="Z111">
        <f t="shared" si="48"/>
        <v>60.2</v>
      </c>
      <c r="AA111">
        <f t="shared" si="49"/>
        <v>46.931069999999998</v>
      </c>
      <c r="AB111">
        <f t="shared" si="50"/>
        <v>44.338850000000001</v>
      </c>
      <c r="AC111">
        <f t="shared" si="51"/>
        <v>56.403480000000002</v>
      </c>
      <c r="AD111">
        <f t="shared" si="52"/>
        <v>55.259440000000005</v>
      </c>
      <c r="AE111">
        <f t="shared" si="53"/>
        <v>52.9</v>
      </c>
      <c r="AF111">
        <f t="shared" si="54"/>
        <v>53.754930000000002</v>
      </c>
      <c r="AG111">
        <f t="shared" si="55"/>
        <v>36</v>
      </c>
      <c r="AH111">
        <v>893.1</v>
      </c>
      <c r="AI111">
        <v>983.5</v>
      </c>
      <c r="AJ111">
        <f t="shared" si="56"/>
        <v>21.400000000000006</v>
      </c>
      <c r="AK111">
        <f t="shared" si="57"/>
        <v>7.5</v>
      </c>
      <c r="AL111">
        <f t="shared" si="58"/>
        <v>1.0825411147627895</v>
      </c>
      <c r="AM111">
        <f t="shared" si="59"/>
        <v>3.4134179294322185E-2</v>
      </c>
      <c r="AN111" s="9">
        <f t="shared" si="45"/>
        <v>1007.9097320000001</v>
      </c>
      <c r="AO111">
        <f t="shared" si="60"/>
        <v>44174.956211881021</v>
      </c>
      <c r="AP111">
        <f t="shared" si="61"/>
        <v>8.3977158212966072E-3</v>
      </c>
      <c r="AQ111">
        <f t="shared" si="62"/>
        <v>0.19816705592179384</v>
      </c>
    </row>
    <row r="112" spans="1:43" x14ac:dyDescent="0.3">
      <c r="A112" t="s">
        <v>17</v>
      </c>
      <c r="B112" s="1">
        <v>38060</v>
      </c>
      <c r="C112" s="2">
        <v>0.51812500000000006</v>
      </c>
      <c r="D112">
        <v>62.3</v>
      </c>
      <c r="E112">
        <v>45.3</v>
      </c>
      <c r="F112">
        <v>60.2</v>
      </c>
      <c r="G112">
        <v>46.3</v>
      </c>
      <c r="H112">
        <v>43.7</v>
      </c>
      <c r="I112">
        <v>55.7</v>
      </c>
      <c r="J112">
        <v>55.2</v>
      </c>
      <c r="K112">
        <v>53.2</v>
      </c>
      <c r="L112">
        <v>53.9</v>
      </c>
      <c r="M112">
        <v>36.4</v>
      </c>
      <c r="N112">
        <v>44.2</v>
      </c>
      <c r="O112">
        <v>64.8</v>
      </c>
      <c r="P112" s="4">
        <v>49.2</v>
      </c>
      <c r="Q112">
        <v>75.400000000000006</v>
      </c>
      <c r="R112">
        <f t="shared" si="63"/>
        <v>26.200000000000003</v>
      </c>
      <c r="S112">
        <f t="shared" si="44"/>
        <v>15.599999999999994</v>
      </c>
      <c r="T112">
        <f t="shared" si="64"/>
        <v>1007.9279749999999</v>
      </c>
      <c r="U112">
        <f t="shared" si="65"/>
        <v>3.4093517551998527E-2</v>
      </c>
      <c r="X112">
        <f t="shared" si="46"/>
        <v>64.549719999999994</v>
      </c>
      <c r="Y112">
        <f t="shared" si="47"/>
        <v>46.016479999999994</v>
      </c>
      <c r="Z112">
        <f t="shared" si="48"/>
        <v>60.300000000000004</v>
      </c>
      <c r="AA112">
        <f t="shared" si="49"/>
        <v>46.931069999999998</v>
      </c>
      <c r="AB112">
        <f t="shared" si="50"/>
        <v>44.538350000000008</v>
      </c>
      <c r="AC112">
        <f t="shared" si="51"/>
        <v>56.403480000000002</v>
      </c>
      <c r="AD112">
        <f t="shared" si="52"/>
        <v>55.359580000000001</v>
      </c>
      <c r="AE112">
        <f t="shared" si="53"/>
        <v>53.2</v>
      </c>
      <c r="AF112">
        <f t="shared" si="54"/>
        <v>53.754930000000002</v>
      </c>
      <c r="AG112">
        <f t="shared" si="55"/>
        <v>36.4</v>
      </c>
      <c r="AH112">
        <v>913.1</v>
      </c>
      <c r="AI112">
        <v>984.5</v>
      </c>
      <c r="AJ112">
        <f t="shared" si="56"/>
        <v>20.599999999999994</v>
      </c>
      <c r="AK112">
        <f t="shared" si="57"/>
        <v>7.8000000000000043</v>
      </c>
      <c r="AL112">
        <f t="shared" si="58"/>
        <v>1.0812515566490963</v>
      </c>
      <c r="AM112">
        <f t="shared" si="59"/>
        <v>3.4093517551998527E-2</v>
      </c>
      <c r="AN112" s="9">
        <f t="shared" si="45"/>
        <v>1007.9279749999999</v>
      </c>
      <c r="AO112">
        <f t="shared" si="60"/>
        <v>42473.669292020648</v>
      </c>
      <c r="AP112">
        <f t="shared" si="61"/>
        <v>8.5423283320556383E-3</v>
      </c>
      <c r="AQ112">
        <f t="shared" si="62"/>
        <v>0.18636178324272135</v>
      </c>
    </row>
    <row r="113" spans="1:43" x14ac:dyDescent="0.3">
      <c r="A113" t="s">
        <v>17</v>
      </c>
      <c r="B113" s="1">
        <v>38060</v>
      </c>
      <c r="C113" s="2">
        <v>0.51881944444444439</v>
      </c>
      <c r="D113">
        <v>62.4</v>
      </c>
      <c r="E113">
        <v>45.3</v>
      </c>
      <c r="F113">
        <v>60.4</v>
      </c>
      <c r="G113">
        <v>46.3</v>
      </c>
      <c r="H113">
        <v>44</v>
      </c>
      <c r="I113">
        <v>55.9</v>
      </c>
      <c r="J113">
        <v>55.4</v>
      </c>
      <c r="K113">
        <v>53.4</v>
      </c>
      <c r="L113">
        <v>54.1</v>
      </c>
      <c r="M113">
        <v>37.799999999999997</v>
      </c>
      <c r="N113">
        <v>44.1</v>
      </c>
      <c r="O113">
        <v>64.8</v>
      </c>
      <c r="P113" s="4">
        <v>49.2</v>
      </c>
      <c r="Q113">
        <v>76</v>
      </c>
      <c r="R113">
        <f t="shared" si="63"/>
        <v>26.799999999999997</v>
      </c>
      <c r="S113">
        <f t="shared" si="44"/>
        <v>15.599999999999994</v>
      </c>
      <c r="T113">
        <f t="shared" si="64"/>
        <v>1007.9249307499999</v>
      </c>
      <c r="U113">
        <f t="shared" si="65"/>
        <v>3.4138905332407696E-2</v>
      </c>
      <c r="X113">
        <f t="shared" si="46"/>
        <v>64.653759999999991</v>
      </c>
      <c r="Y113">
        <f t="shared" si="47"/>
        <v>46.016479999999994</v>
      </c>
      <c r="Z113">
        <f t="shared" si="48"/>
        <v>60.5</v>
      </c>
      <c r="AA113">
        <f t="shared" si="49"/>
        <v>46.931069999999998</v>
      </c>
      <c r="AB113">
        <f t="shared" si="50"/>
        <v>44.837600000000002</v>
      </c>
      <c r="AC113">
        <f t="shared" si="51"/>
        <v>56.605559999999997</v>
      </c>
      <c r="AD113">
        <f t="shared" si="52"/>
        <v>55.55986</v>
      </c>
      <c r="AE113">
        <f t="shared" si="53"/>
        <v>53.4</v>
      </c>
      <c r="AF113">
        <f t="shared" si="54"/>
        <v>53.954070000000002</v>
      </c>
      <c r="AG113">
        <f t="shared" si="55"/>
        <v>37.799999999999997</v>
      </c>
      <c r="AH113">
        <v>926.9</v>
      </c>
      <c r="AI113">
        <v>985.5</v>
      </c>
      <c r="AJ113">
        <f t="shared" si="56"/>
        <v>20.699999999999996</v>
      </c>
      <c r="AK113">
        <f t="shared" si="57"/>
        <v>6.3000000000000043</v>
      </c>
      <c r="AL113">
        <f t="shared" si="58"/>
        <v>1.0826909976849299</v>
      </c>
      <c r="AM113">
        <f t="shared" si="59"/>
        <v>3.4138905332407696E-2</v>
      </c>
      <c r="AN113" s="9">
        <f t="shared" si="45"/>
        <v>1007.9249307499999</v>
      </c>
      <c r="AO113">
        <f t="shared" si="60"/>
        <v>42736.541610965396</v>
      </c>
      <c r="AP113">
        <f t="shared" si="61"/>
        <v>6.7968497141007705E-3</v>
      </c>
      <c r="AQ113">
        <f t="shared" si="62"/>
        <v>0.18472339910850735</v>
      </c>
    </row>
    <row r="114" spans="1:43" x14ac:dyDescent="0.3">
      <c r="A114" t="s">
        <v>17</v>
      </c>
      <c r="B114" s="1">
        <v>38060</v>
      </c>
      <c r="C114" s="2">
        <v>0.51951388888888894</v>
      </c>
      <c r="D114">
        <v>62.6</v>
      </c>
      <c r="E114">
        <v>45.4</v>
      </c>
      <c r="F114">
        <v>60.6</v>
      </c>
      <c r="G114">
        <v>46.4</v>
      </c>
      <c r="H114">
        <v>43.7</v>
      </c>
      <c r="I114">
        <v>56</v>
      </c>
      <c r="J114">
        <v>55.5</v>
      </c>
      <c r="K114">
        <v>53.3</v>
      </c>
      <c r="L114">
        <v>54.2</v>
      </c>
      <c r="M114">
        <v>35.700000000000003</v>
      </c>
      <c r="N114">
        <v>43.5</v>
      </c>
      <c r="O114">
        <v>64.2</v>
      </c>
      <c r="P114" s="4">
        <v>49.5</v>
      </c>
      <c r="Q114">
        <v>75.3</v>
      </c>
      <c r="R114">
        <f t="shared" si="63"/>
        <v>25.799999999999997</v>
      </c>
      <c r="S114">
        <f t="shared" si="44"/>
        <v>14.700000000000003</v>
      </c>
      <c r="T114">
        <f t="shared" si="64"/>
        <v>1007.88851675</v>
      </c>
      <c r="U114">
        <f t="shared" si="65"/>
        <v>3.4238299820893582E-2</v>
      </c>
      <c r="X114">
        <f t="shared" si="46"/>
        <v>64.861840000000001</v>
      </c>
      <c r="Y114">
        <f t="shared" si="47"/>
        <v>46.118839999999999</v>
      </c>
      <c r="Z114">
        <f t="shared" si="48"/>
        <v>60.7</v>
      </c>
      <c r="AA114">
        <f t="shared" si="49"/>
        <v>47.033860000000004</v>
      </c>
      <c r="AB114">
        <f t="shared" si="50"/>
        <v>44.538350000000008</v>
      </c>
      <c r="AC114">
        <f t="shared" si="51"/>
        <v>56.706600000000002</v>
      </c>
      <c r="AD114">
        <f t="shared" si="52"/>
        <v>55.660000000000004</v>
      </c>
      <c r="AE114">
        <f t="shared" si="53"/>
        <v>53.3</v>
      </c>
      <c r="AF114">
        <f t="shared" si="54"/>
        <v>54.053640000000001</v>
      </c>
      <c r="AG114">
        <f t="shared" si="55"/>
        <v>35.700000000000003</v>
      </c>
      <c r="AH114">
        <v>946.9</v>
      </c>
      <c r="AI114">
        <v>986.5</v>
      </c>
      <c r="AJ114">
        <f t="shared" si="56"/>
        <v>20.700000000000003</v>
      </c>
      <c r="AK114">
        <f t="shared" si="57"/>
        <v>7.7999999999999972</v>
      </c>
      <c r="AL114">
        <f t="shared" si="58"/>
        <v>1.0858432228911965</v>
      </c>
      <c r="AM114">
        <f t="shared" si="59"/>
        <v>3.4238299820893582E-2</v>
      </c>
      <c r="AN114" s="9">
        <f t="shared" si="45"/>
        <v>1007.88851675</v>
      </c>
      <c r="AO114">
        <f t="shared" si="60"/>
        <v>42859.419414372613</v>
      </c>
      <c r="AP114">
        <f t="shared" si="61"/>
        <v>8.2374062731016967E-3</v>
      </c>
      <c r="AQ114">
        <f t="shared" si="62"/>
        <v>0.18134165965311153</v>
      </c>
    </row>
    <row r="115" spans="1:43" x14ac:dyDescent="0.3">
      <c r="A115" t="s">
        <v>17</v>
      </c>
      <c r="B115" s="1">
        <v>38060</v>
      </c>
      <c r="C115" s="2">
        <v>0.52020833333333327</v>
      </c>
      <c r="D115">
        <v>62.9</v>
      </c>
      <c r="E115">
        <v>46</v>
      </c>
      <c r="F115">
        <v>60.6</v>
      </c>
      <c r="G115">
        <v>46.4</v>
      </c>
      <c r="H115">
        <v>43.8</v>
      </c>
      <c r="I115">
        <v>56.4</v>
      </c>
      <c r="J115">
        <v>55.6</v>
      </c>
      <c r="K115">
        <v>53.7</v>
      </c>
      <c r="L115">
        <v>54.4</v>
      </c>
      <c r="M115">
        <v>34.9</v>
      </c>
      <c r="N115">
        <v>43.1</v>
      </c>
      <c r="O115">
        <v>63.9</v>
      </c>
      <c r="P115" s="4">
        <v>49</v>
      </c>
      <c r="Q115">
        <v>71.599999999999994</v>
      </c>
      <c r="R115">
        <f t="shared" si="63"/>
        <v>22.599999999999994</v>
      </c>
      <c r="S115">
        <f t="shared" si="44"/>
        <v>14.899999999999999</v>
      </c>
      <c r="T115">
        <f t="shared" si="64"/>
        <v>1007.8673749999999</v>
      </c>
      <c r="U115">
        <f t="shared" si="65"/>
        <v>3.4316355920523518E-2</v>
      </c>
      <c r="X115">
        <f t="shared" si="46"/>
        <v>65.173959999999994</v>
      </c>
      <c r="Y115">
        <f t="shared" si="47"/>
        <v>46.732999999999997</v>
      </c>
      <c r="Z115">
        <f t="shared" si="48"/>
        <v>60.7</v>
      </c>
      <c r="AA115">
        <f t="shared" si="49"/>
        <v>47.033860000000004</v>
      </c>
      <c r="AB115">
        <f t="shared" si="50"/>
        <v>44.638100000000001</v>
      </c>
      <c r="AC115">
        <f t="shared" si="51"/>
        <v>57.110759999999999</v>
      </c>
      <c r="AD115">
        <f t="shared" si="52"/>
        <v>55.76014</v>
      </c>
      <c r="AE115">
        <f t="shared" si="53"/>
        <v>53.7</v>
      </c>
      <c r="AF115">
        <f t="shared" si="54"/>
        <v>54.252780000000001</v>
      </c>
      <c r="AG115">
        <f t="shared" si="55"/>
        <v>34.9</v>
      </c>
      <c r="AH115">
        <v>958.1</v>
      </c>
      <c r="AI115">
        <v>987.5</v>
      </c>
      <c r="AJ115">
        <f t="shared" si="56"/>
        <v>20.799999999999997</v>
      </c>
      <c r="AK115">
        <f t="shared" si="57"/>
        <v>8.2000000000000028</v>
      </c>
      <c r="AL115">
        <f t="shared" si="58"/>
        <v>1.088318716336603</v>
      </c>
      <c r="AM115">
        <f t="shared" si="59"/>
        <v>3.4316355920523518E-2</v>
      </c>
      <c r="AN115" s="9">
        <f t="shared" si="45"/>
        <v>1007.8673749999999</v>
      </c>
      <c r="AO115">
        <f t="shared" si="60"/>
        <v>43163.746780357309</v>
      </c>
      <c r="AP115">
        <f t="shared" si="61"/>
        <v>8.5586055735309488E-3</v>
      </c>
      <c r="AQ115">
        <f t="shared" si="62"/>
        <v>0.18049439286704802</v>
      </c>
    </row>
    <row r="116" spans="1:43" x14ac:dyDescent="0.3">
      <c r="A116" t="s">
        <v>17</v>
      </c>
      <c r="B116" s="1">
        <v>38060</v>
      </c>
      <c r="C116" s="2">
        <v>0.52090277777777783</v>
      </c>
      <c r="D116">
        <v>63.1</v>
      </c>
      <c r="E116">
        <v>46.6</v>
      </c>
      <c r="F116">
        <v>60.7</v>
      </c>
      <c r="G116">
        <v>46.5</v>
      </c>
      <c r="H116">
        <v>44.2</v>
      </c>
      <c r="I116">
        <v>56.8</v>
      </c>
      <c r="J116">
        <v>55.8</v>
      </c>
      <c r="K116">
        <v>53.9</v>
      </c>
      <c r="L116">
        <v>54.7</v>
      </c>
      <c r="M116">
        <v>34.9</v>
      </c>
      <c r="N116">
        <v>42.9</v>
      </c>
      <c r="O116">
        <v>63.4</v>
      </c>
      <c r="P116" s="4">
        <v>48.7</v>
      </c>
      <c r="Q116">
        <v>68.8</v>
      </c>
      <c r="R116">
        <f t="shared" si="63"/>
        <v>20.099999999999994</v>
      </c>
      <c r="S116">
        <f t="shared" si="44"/>
        <v>14.699999999999996</v>
      </c>
      <c r="T116">
        <f t="shared" si="64"/>
        <v>1007.8463067500001</v>
      </c>
      <c r="U116">
        <f t="shared" si="65"/>
        <v>3.4372844427923349E-2</v>
      </c>
      <c r="X116">
        <f t="shared" si="46"/>
        <v>65.382040000000003</v>
      </c>
      <c r="Y116">
        <f t="shared" si="47"/>
        <v>47.347160000000002</v>
      </c>
      <c r="Z116">
        <f t="shared" si="48"/>
        <v>60.800000000000004</v>
      </c>
      <c r="AA116">
        <f t="shared" si="49"/>
        <v>47.136650000000003</v>
      </c>
      <c r="AB116">
        <f t="shared" si="50"/>
        <v>45.037100000000009</v>
      </c>
      <c r="AC116">
        <f t="shared" si="51"/>
        <v>57.514919999999996</v>
      </c>
      <c r="AD116">
        <f t="shared" si="52"/>
        <v>55.960419999999999</v>
      </c>
      <c r="AE116">
        <f t="shared" si="53"/>
        <v>53.9</v>
      </c>
      <c r="AF116">
        <f t="shared" si="54"/>
        <v>54.551490000000008</v>
      </c>
      <c r="AG116">
        <f t="shared" si="55"/>
        <v>34.9</v>
      </c>
      <c r="AH116">
        <v>958.1</v>
      </c>
      <c r="AI116">
        <v>988.5</v>
      </c>
      <c r="AJ116">
        <f t="shared" si="56"/>
        <v>20.5</v>
      </c>
      <c r="AK116">
        <f t="shared" si="57"/>
        <v>8</v>
      </c>
      <c r="AL116">
        <f t="shared" si="58"/>
        <v>1.0901102089998549</v>
      </c>
      <c r="AM116">
        <f t="shared" si="59"/>
        <v>3.4372844427923349E-2</v>
      </c>
      <c r="AN116" s="9">
        <f t="shared" si="45"/>
        <v>1007.8463067500001</v>
      </c>
      <c r="AO116">
        <f t="shared" si="60"/>
        <v>42610.329500285086</v>
      </c>
      <c r="AP116">
        <f t="shared" si="61"/>
        <v>8.3498590961277527E-3</v>
      </c>
      <c r="AQ116">
        <f t="shared" si="62"/>
        <v>0.17818021202271442</v>
      </c>
    </row>
    <row r="117" spans="1:43" x14ac:dyDescent="0.3">
      <c r="A117" t="s">
        <v>17</v>
      </c>
      <c r="B117" s="1">
        <v>38060</v>
      </c>
      <c r="C117" s="2">
        <v>0.52159722222222216</v>
      </c>
      <c r="D117">
        <v>63</v>
      </c>
      <c r="E117">
        <v>46.5</v>
      </c>
      <c r="F117">
        <v>60.6</v>
      </c>
      <c r="G117">
        <v>46.5</v>
      </c>
      <c r="H117">
        <v>44.3</v>
      </c>
      <c r="I117">
        <v>56.9</v>
      </c>
      <c r="J117">
        <v>55.7</v>
      </c>
      <c r="K117">
        <v>53.9</v>
      </c>
      <c r="L117">
        <v>54.7</v>
      </c>
      <c r="M117">
        <v>36.799999999999997</v>
      </c>
      <c r="N117">
        <v>43</v>
      </c>
      <c r="O117">
        <v>63.1</v>
      </c>
      <c r="P117" s="4">
        <v>48.5</v>
      </c>
      <c r="Q117">
        <v>68.900000000000006</v>
      </c>
      <c r="R117">
        <f t="shared" si="63"/>
        <v>20.400000000000006</v>
      </c>
      <c r="S117">
        <f t="shared" si="44"/>
        <v>14.600000000000001</v>
      </c>
      <c r="T117">
        <f t="shared" si="64"/>
        <v>1007.84030075</v>
      </c>
      <c r="U117">
        <f t="shared" si="65"/>
        <v>3.4396733838446256E-2</v>
      </c>
      <c r="X117">
        <f t="shared" si="46"/>
        <v>65.277999999999992</v>
      </c>
      <c r="Y117">
        <f t="shared" si="47"/>
        <v>47.244799999999998</v>
      </c>
      <c r="Z117">
        <f t="shared" si="48"/>
        <v>60.7</v>
      </c>
      <c r="AA117">
        <f t="shared" si="49"/>
        <v>47.136650000000003</v>
      </c>
      <c r="AB117">
        <f t="shared" si="50"/>
        <v>45.136850000000003</v>
      </c>
      <c r="AC117">
        <f t="shared" si="51"/>
        <v>57.615960000000001</v>
      </c>
      <c r="AD117">
        <f t="shared" si="52"/>
        <v>55.860280000000003</v>
      </c>
      <c r="AE117">
        <f t="shared" si="53"/>
        <v>53.9</v>
      </c>
      <c r="AF117">
        <f t="shared" si="54"/>
        <v>54.551490000000008</v>
      </c>
      <c r="AG117">
        <f t="shared" si="55"/>
        <v>36.799999999999997</v>
      </c>
      <c r="AH117">
        <v>803.1</v>
      </c>
      <c r="AI117">
        <v>989.5</v>
      </c>
      <c r="AJ117">
        <f t="shared" si="56"/>
        <v>20.100000000000001</v>
      </c>
      <c r="AK117">
        <f t="shared" si="57"/>
        <v>6.2000000000000028</v>
      </c>
      <c r="AL117">
        <f t="shared" si="58"/>
        <v>1.0908678445907243</v>
      </c>
      <c r="AM117">
        <f t="shared" si="59"/>
        <v>3.4396733838446256E-2</v>
      </c>
      <c r="AN117" s="9">
        <f t="shared" si="45"/>
        <v>1007.84030075</v>
      </c>
      <c r="AO117">
        <f t="shared" si="60"/>
        <v>41807.695979328193</v>
      </c>
      <c r="AP117">
        <f t="shared" si="61"/>
        <v>7.7200846718964052E-3</v>
      </c>
      <c r="AQ117">
        <f t="shared" si="62"/>
        <v>0.20856528697355536</v>
      </c>
    </row>
    <row r="118" spans="1:43" x14ac:dyDescent="0.3">
      <c r="A118" t="s">
        <v>17</v>
      </c>
      <c r="B118" s="1">
        <v>38060</v>
      </c>
      <c r="C118" s="2">
        <v>0.52229166666666671</v>
      </c>
      <c r="D118">
        <v>63</v>
      </c>
      <c r="E118">
        <v>46.6</v>
      </c>
      <c r="F118">
        <v>61</v>
      </c>
      <c r="G118">
        <v>46.6</v>
      </c>
      <c r="H118">
        <v>44.5</v>
      </c>
      <c r="I118">
        <v>57</v>
      </c>
      <c r="J118">
        <v>55.9</v>
      </c>
      <c r="K118">
        <v>54.2</v>
      </c>
      <c r="L118">
        <v>54.7</v>
      </c>
      <c r="M118">
        <v>35.200000000000003</v>
      </c>
      <c r="N118">
        <v>44.1</v>
      </c>
      <c r="O118">
        <v>63.3</v>
      </c>
      <c r="P118" s="4">
        <v>49.7</v>
      </c>
      <c r="Q118">
        <v>70.7</v>
      </c>
      <c r="R118">
        <f t="shared" si="63"/>
        <v>21</v>
      </c>
      <c r="S118">
        <f t="shared" si="44"/>
        <v>13.599999999999994</v>
      </c>
      <c r="T118">
        <f t="shared" si="64"/>
        <v>1007.8794469999999</v>
      </c>
      <c r="U118">
        <f t="shared" si="65"/>
        <v>3.4312111346270747E-2</v>
      </c>
      <c r="X118">
        <f t="shared" si="46"/>
        <v>65.277999999999992</v>
      </c>
      <c r="Y118">
        <f t="shared" si="47"/>
        <v>47.347160000000002</v>
      </c>
      <c r="Z118">
        <f t="shared" si="48"/>
        <v>61.1</v>
      </c>
      <c r="AA118">
        <f t="shared" si="49"/>
        <v>47.239440000000002</v>
      </c>
      <c r="AB118">
        <f t="shared" si="50"/>
        <v>45.336350000000003</v>
      </c>
      <c r="AC118">
        <f t="shared" si="51"/>
        <v>57.716999999999999</v>
      </c>
      <c r="AD118">
        <f t="shared" si="52"/>
        <v>56.060560000000002</v>
      </c>
      <c r="AE118">
        <f t="shared" si="53"/>
        <v>54.2</v>
      </c>
      <c r="AF118">
        <f t="shared" si="54"/>
        <v>54.551490000000008</v>
      </c>
      <c r="AG118">
        <f t="shared" si="55"/>
        <v>35.200000000000003</v>
      </c>
      <c r="AH118">
        <v>274.39999999999998</v>
      </c>
      <c r="AI118">
        <v>990.5</v>
      </c>
      <c r="AJ118">
        <f t="shared" si="56"/>
        <v>19.199999999999996</v>
      </c>
      <c r="AK118">
        <f t="shared" si="57"/>
        <v>8.8999999999999986</v>
      </c>
      <c r="AL118">
        <f t="shared" si="58"/>
        <v>1.0881841026960153</v>
      </c>
      <c r="AM118">
        <f t="shared" si="59"/>
        <v>3.4312111346270747E-2</v>
      </c>
      <c r="AN118" s="9">
        <f t="shared" si="45"/>
        <v>1007.8794469999999</v>
      </c>
      <c r="AO118">
        <f t="shared" si="60"/>
        <v>39839.007524062203</v>
      </c>
      <c r="AP118">
        <f t="shared" si="61"/>
        <v>3.2434402332361514E-2</v>
      </c>
      <c r="AQ118">
        <f t="shared" si="62"/>
        <v>0.58167422867933016</v>
      </c>
    </row>
    <row r="119" spans="1:43" x14ac:dyDescent="0.3">
      <c r="A119" t="s">
        <v>17</v>
      </c>
      <c r="B119" s="1">
        <v>38060</v>
      </c>
      <c r="C119" s="2">
        <v>0.52298611111111104</v>
      </c>
      <c r="D119">
        <v>63.1</v>
      </c>
      <c r="E119">
        <v>46.9</v>
      </c>
      <c r="F119">
        <v>61.1</v>
      </c>
      <c r="G119">
        <v>46.7</v>
      </c>
      <c r="H119">
        <v>44.5</v>
      </c>
      <c r="I119">
        <v>57.2</v>
      </c>
      <c r="J119">
        <v>56</v>
      </c>
      <c r="K119">
        <v>54.3</v>
      </c>
      <c r="L119">
        <v>54.8</v>
      </c>
      <c r="M119">
        <v>33.5</v>
      </c>
      <c r="N119">
        <v>44.3</v>
      </c>
      <c r="O119">
        <v>63.2</v>
      </c>
      <c r="P119" s="4">
        <v>48.9</v>
      </c>
      <c r="Q119">
        <v>70.3</v>
      </c>
      <c r="R119">
        <f t="shared" si="63"/>
        <v>21.4</v>
      </c>
      <c r="S119">
        <f t="shared" si="44"/>
        <v>14.300000000000004</v>
      </c>
      <c r="T119">
        <f t="shared" si="64"/>
        <v>1007.88246875</v>
      </c>
      <c r="U119">
        <f t="shared" si="65"/>
        <v>3.4325113391664844E-2</v>
      </c>
      <c r="X119">
        <f t="shared" si="46"/>
        <v>65.382040000000003</v>
      </c>
      <c r="Y119">
        <f t="shared" si="47"/>
        <v>47.654240000000001</v>
      </c>
      <c r="Z119">
        <f t="shared" si="48"/>
        <v>61.2</v>
      </c>
      <c r="AA119">
        <f t="shared" si="49"/>
        <v>47.342230000000008</v>
      </c>
      <c r="AB119">
        <f t="shared" si="50"/>
        <v>45.336350000000003</v>
      </c>
      <c r="AC119">
        <f t="shared" si="51"/>
        <v>57.919080000000001</v>
      </c>
      <c r="AD119">
        <f t="shared" si="52"/>
        <v>56.160699999999999</v>
      </c>
      <c r="AE119">
        <f t="shared" si="53"/>
        <v>54.3</v>
      </c>
      <c r="AF119">
        <f t="shared" si="54"/>
        <v>54.651060000000001</v>
      </c>
      <c r="AG119">
        <f t="shared" si="55"/>
        <v>33.5</v>
      </c>
      <c r="AH119">
        <v>463.1</v>
      </c>
      <c r="AI119">
        <v>991.5</v>
      </c>
      <c r="AJ119">
        <f t="shared" si="56"/>
        <v>18.900000000000006</v>
      </c>
      <c r="AK119">
        <f t="shared" si="57"/>
        <v>10.799999999999997</v>
      </c>
      <c r="AL119">
        <f t="shared" si="58"/>
        <v>1.0885964532785137</v>
      </c>
      <c r="AM119">
        <f t="shared" si="59"/>
        <v>3.4325113391664844E-2</v>
      </c>
      <c r="AN119" s="9">
        <f t="shared" si="45"/>
        <v>1007.88246875</v>
      </c>
      <c r="AO119">
        <f t="shared" si="60"/>
        <v>39231.501148707044</v>
      </c>
      <c r="AP119">
        <f t="shared" si="61"/>
        <v>2.3321096955301223E-2</v>
      </c>
      <c r="AQ119">
        <f t="shared" si="62"/>
        <v>0.33940291206337864</v>
      </c>
    </row>
    <row r="120" spans="1:43" x14ac:dyDescent="0.3">
      <c r="A120" t="s">
        <v>17</v>
      </c>
      <c r="B120" s="1">
        <v>38060</v>
      </c>
      <c r="C120" s="2">
        <v>0.52368055555555559</v>
      </c>
      <c r="D120">
        <v>63.2</v>
      </c>
      <c r="E120">
        <v>47.4</v>
      </c>
      <c r="F120">
        <v>61</v>
      </c>
      <c r="G120">
        <v>46.8</v>
      </c>
      <c r="H120">
        <v>45</v>
      </c>
      <c r="I120">
        <v>57.5</v>
      </c>
      <c r="J120">
        <v>56</v>
      </c>
      <c r="K120">
        <v>54.2</v>
      </c>
      <c r="L120">
        <v>55</v>
      </c>
      <c r="M120">
        <v>34.200000000000003</v>
      </c>
      <c r="N120">
        <v>43.2</v>
      </c>
      <c r="O120">
        <v>62.9</v>
      </c>
      <c r="P120" s="4">
        <v>48</v>
      </c>
      <c r="Q120">
        <v>67.599999999999994</v>
      </c>
      <c r="R120">
        <f t="shared" si="63"/>
        <v>19.599999999999994</v>
      </c>
      <c r="S120">
        <f t="shared" si="44"/>
        <v>14.899999999999999</v>
      </c>
      <c r="T120">
        <f t="shared" si="64"/>
        <v>1007.84030075</v>
      </c>
      <c r="U120">
        <f t="shared" si="65"/>
        <v>3.4479207105306206E-2</v>
      </c>
      <c r="X120">
        <f t="shared" si="46"/>
        <v>65.486080000000001</v>
      </c>
      <c r="Y120">
        <f t="shared" si="47"/>
        <v>48.166040000000002</v>
      </c>
      <c r="Z120">
        <f t="shared" si="48"/>
        <v>61.1</v>
      </c>
      <c r="AA120">
        <f t="shared" si="49"/>
        <v>47.44502</v>
      </c>
      <c r="AB120">
        <f t="shared" si="50"/>
        <v>45.835100000000004</v>
      </c>
      <c r="AC120">
        <f t="shared" si="51"/>
        <v>58.222200000000001</v>
      </c>
      <c r="AD120">
        <f t="shared" si="52"/>
        <v>56.160699999999999</v>
      </c>
      <c r="AE120">
        <f t="shared" si="53"/>
        <v>54.2</v>
      </c>
      <c r="AF120">
        <f t="shared" si="54"/>
        <v>54.850200000000001</v>
      </c>
      <c r="AG120">
        <f t="shared" si="55"/>
        <v>34.200000000000003</v>
      </c>
      <c r="AH120">
        <v>834.4</v>
      </c>
      <c r="AI120">
        <v>992.5</v>
      </c>
      <c r="AJ120">
        <f t="shared" si="56"/>
        <v>19.699999999999996</v>
      </c>
      <c r="AK120">
        <f t="shared" si="57"/>
        <v>9</v>
      </c>
      <c r="AL120">
        <f t="shared" si="58"/>
        <v>1.0934834253397112</v>
      </c>
      <c r="AM120">
        <f t="shared" si="59"/>
        <v>3.4479207105306206E-2</v>
      </c>
      <c r="AN120" s="9">
        <f t="shared" si="45"/>
        <v>1007.84030075</v>
      </c>
      <c r="AO120">
        <f t="shared" si="60"/>
        <v>41073.949730104599</v>
      </c>
      <c r="AP120">
        <f t="shared" si="61"/>
        <v>1.0786193672099712E-2</v>
      </c>
      <c r="AQ120">
        <f t="shared" si="62"/>
        <v>0.19721847251913993</v>
      </c>
    </row>
    <row r="121" spans="1:43" x14ac:dyDescent="0.3">
      <c r="A121" t="s">
        <v>17</v>
      </c>
      <c r="B121" s="1">
        <v>38060</v>
      </c>
      <c r="C121" s="2">
        <v>0.52437500000000004</v>
      </c>
      <c r="D121">
        <v>63.3</v>
      </c>
      <c r="E121">
        <v>47.5</v>
      </c>
      <c r="F121">
        <v>61.1</v>
      </c>
      <c r="G121">
        <v>46.9</v>
      </c>
      <c r="H121">
        <v>45.2</v>
      </c>
      <c r="I121">
        <v>57.9</v>
      </c>
      <c r="J121">
        <v>56.1</v>
      </c>
      <c r="K121">
        <v>54.4</v>
      </c>
      <c r="L121">
        <v>55.4</v>
      </c>
      <c r="M121">
        <v>33.299999999999997</v>
      </c>
      <c r="N121">
        <v>41.7</v>
      </c>
      <c r="O121">
        <v>62.5</v>
      </c>
      <c r="P121" s="4">
        <v>46.44</v>
      </c>
      <c r="Q121">
        <v>65.5</v>
      </c>
      <c r="R121">
        <f t="shared" si="63"/>
        <v>19.060000000000002</v>
      </c>
      <c r="S121">
        <f t="shared" si="44"/>
        <v>16.060000000000002</v>
      </c>
      <c r="T121">
        <f t="shared" si="64"/>
        <v>1007.7835429999999</v>
      </c>
      <c r="U121">
        <f t="shared" si="65"/>
        <v>3.4678377288687404E-2</v>
      </c>
      <c r="X121">
        <f t="shared" si="46"/>
        <v>65.590119999999999</v>
      </c>
      <c r="Y121">
        <f t="shared" si="47"/>
        <v>48.2684</v>
      </c>
      <c r="Z121">
        <f t="shared" si="48"/>
        <v>61.2</v>
      </c>
      <c r="AA121">
        <f t="shared" si="49"/>
        <v>47.547809999999998</v>
      </c>
      <c r="AB121">
        <f t="shared" si="50"/>
        <v>46.034600000000005</v>
      </c>
      <c r="AC121">
        <f t="shared" si="51"/>
        <v>58.626359999999998</v>
      </c>
      <c r="AD121">
        <f t="shared" si="52"/>
        <v>56.260840000000002</v>
      </c>
      <c r="AE121">
        <f t="shared" si="53"/>
        <v>54.4</v>
      </c>
      <c r="AF121">
        <f t="shared" si="54"/>
        <v>55.248480000000001</v>
      </c>
      <c r="AG121">
        <f t="shared" si="55"/>
        <v>33.299999999999997</v>
      </c>
      <c r="AH121">
        <v>909.4</v>
      </c>
      <c r="AI121">
        <v>993.5</v>
      </c>
      <c r="AJ121">
        <f t="shared" si="56"/>
        <v>20.799999999999997</v>
      </c>
      <c r="AK121">
        <f t="shared" si="57"/>
        <v>8.4000000000000057</v>
      </c>
      <c r="AL121">
        <f t="shared" si="58"/>
        <v>1.0997999654412292</v>
      </c>
      <c r="AM121">
        <f t="shared" si="59"/>
        <v>3.4678377288687404E-2</v>
      </c>
      <c r="AN121" s="9">
        <f t="shared" si="45"/>
        <v>1007.7835429999999</v>
      </c>
      <c r="AO121">
        <f t="shared" si="60"/>
        <v>43615.475815996178</v>
      </c>
      <c r="AP121">
        <f t="shared" si="61"/>
        <v>9.2368594677809616E-3</v>
      </c>
      <c r="AQ121">
        <f t="shared" si="62"/>
        <v>0.19215030750761006</v>
      </c>
    </row>
    <row r="122" spans="1:43" x14ac:dyDescent="0.3">
      <c r="A122" t="s">
        <v>17</v>
      </c>
      <c r="B122" s="1">
        <v>38060</v>
      </c>
      <c r="C122" s="2">
        <v>0.52506944444444448</v>
      </c>
      <c r="D122">
        <v>63.2</v>
      </c>
      <c r="E122">
        <v>47.5</v>
      </c>
      <c r="F122">
        <v>61</v>
      </c>
      <c r="G122">
        <v>47</v>
      </c>
      <c r="H122">
        <v>45.4</v>
      </c>
      <c r="I122">
        <v>58.1</v>
      </c>
      <c r="J122">
        <v>56</v>
      </c>
      <c r="K122">
        <v>54.5</v>
      </c>
      <c r="L122">
        <v>55.6</v>
      </c>
      <c r="M122">
        <v>32.5</v>
      </c>
      <c r="N122">
        <v>40.9</v>
      </c>
      <c r="O122">
        <v>62.2</v>
      </c>
      <c r="P122" s="4">
        <v>46.3</v>
      </c>
      <c r="Q122">
        <v>64.400000000000006</v>
      </c>
      <c r="R122">
        <f t="shared" si="63"/>
        <v>18.100000000000009</v>
      </c>
      <c r="S122">
        <f t="shared" si="44"/>
        <v>15.900000000000006</v>
      </c>
      <c r="T122">
        <f t="shared" si="64"/>
        <v>1007.75093075</v>
      </c>
      <c r="U122">
        <f t="shared" si="65"/>
        <v>3.480170995358331E-2</v>
      </c>
      <c r="X122">
        <f t="shared" si="46"/>
        <v>65.486080000000001</v>
      </c>
      <c r="Y122">
        <f t="shared" si="47"/>
        <v>48.2684</v>
      </c>
      <c r="Z122">
        <f t="shared" si="48"/>
        <v>61.1</v>
      </c>
      <c r="AA122">
        <f t="shared" si="49"/>
        <v>47.650600000000004</v>
      </c>
      <c r="AB122">
        <f t="shared" si="50"/>
        <v>46.234100000000005</v>
      </c>
      <c r="AC122">
        <f t="shared" si="51"/>
        <v>58.828440000000001</v>
      </c>
      <c r="AD122">
        <f t="shared" si="52"/>
        <v>56.160699999999999</v>
      </c>
      <c r="AE122">
        <f t="shared" si="53"/>
        <v>54.5</v>
      </c>
      <c r="AF122">
        <f t="shared" si="54"/>
        <v>55.447620000000001</v>
      </c>
      <c r="AG122">
        <f t="shared" si="55"/>
        <v>32.5</v>
      </c>
      <c r="AH122">
        <v>740.6</v>
      </c>
      <c r="AI122">
        <v>994.5</v>
      </c>
      <c r="AJ122">
        <f t="shared" si="56"/>
        <v>21.300000000000004</v>
      </c>
      <c r="AK122">
        <f t="shared" si="57"/>
        <v>8.3999999999999986</v>
      </c>
      <c r="AL122">
        <f t="shared" si="58"/>
        <v>1.1037113728136423</v>
      </c>
      <c r="AM122">
        <f t="shared" si="59"/>
        <v>3.480170995358331E-2</v>
      </c>
      <c r="AN122" s="9">
        <f t="shared" si="45"/>
        <v>1007.75093075</v>
      </c>
      <c r="AO122">
        <f t="shared" si="60"/>
        <v>44821.320253496531</v>
      </c>
      <c r="AP122">
        <f t="shared" si="61"/>
        <v>1.1342155009451793E-2</v>
      </c>
      <c r="AQ122">
        <f t="shared" si="62"/>
        <v>0.24246907530307488</v>
      </c>
    </row>
    <row r="123" spans="1:43" x14ac:dyDescent="0.3">
      <c r="A123" t="s">
        <v>17</v>
      </c>
      <c r="B123" s="1">
        <v>38060</v>
      </c>
      <c r="C123" s="2">
        <v>0.52576388888888892</v>
      </c>
      <c r="D123">
        <v>63.1</v>
      </c>
      <c r="E123">
        <v>47.3</v>
      </c>
      <c r="F123">
        <v>61.2</v>
      </c>
      <c r="G123">
        <v>47.1</v>
      </c>
      <c r="H123">
        <v>45.4</v>
      </c>
      <c r="I123">
        <v>58.2</v>
      </c>
      <c r="J123">
        <v>56.2</v>
      </c>
      <c r="K123">
        <v>54.7</v>
      </c>
      <c r="L123">
        <v>55.6</v>
      </c>
      <c r="M123">
        <v>39.1</v>
      </c>
      <c r="N123">
        <v>41.8</v>
      </c>
      <c r="O123">
        <v>62.3</v>
      </c>
      <c r="P123" s="4">
        <v>47.1</v>
      </c>
      <c r="Q123">
        <v>66.8</v>
      </c>
      <c r="R123">
        <f t="shared" si="63"/>
        <v>19.699999999999996</v>
      </c>
      <c r="S123">
        <f t="shared" si="44"/>
        <v>15.199999999999996</v>
      </c>
      <c r="T123">
        <f t="shared" si="64"/>
        <v>1007.78057075</v>
      </c>
      <c r="U123">
        <f t="shared" si="65"/>
        <v>3.47371548896728E-2</v>
      </c>
      <c r="X123">
        <f t="shared" si="46"/>
        <v>65.382040000000003</v>
      </c>
      <c r="Y123">
        <f t="shared" si="47"/>
        <v>48.063679999999998</v>
      </c>
      <c r="Z123">
        <f t="shared" si="48"/>
        <v>61.300000000000004</v>
      </c>
      <c r="AA123">
        <f t="shared" si="49"/>
        <v>47.753390000000003</v>
      </c>
      <c r="AB123">
        <f t="shared" si="50"/>
        <v>46.234100000000005</v>
      </c>
      <c r="AC123">
        <f t="shared" si="51"/>
        <v>58.929480000000005</v>
      </c>
      <c r="AD123">
        <f t="shared" si="52"/>
        <v>56.360980000000005</v>
      </c>
      <c r="AE123">
        <f t="shared" si="53"/>
        <v>54.7</v>
      </c>
      <c r="AF123">
        <f t="shared" si="54"/>
        <v>55.447620000000001</v>
      </c>
      <c r="AG123">
        <f t="shared" si="55"/>
        <v>39.1</v>
      </c>
      <c r="AH123">
        <v>264.39999999999998</v>
      </c>
      <c r="AI123">
        <v>995.5</v>
      </c>
      <c r="AJ123">
        <f t="shared" si="56"/>
        <v>20.5</v>
      </c>
      <c r="AK123">
        <f t="shared" si="57"/>
        <v>2.6999999999999957</v>
      </c>
      <c r="AL123">
        <f t="shared" si="58"/>
        <v>1.1016640550724803</v>
      </c>
      <c r="AM123">
        <f t="shared" si="59"/>
        <v>3.47371548896728E-2</v>
      </c>
      <c r="AN123" s="9">
        <f t="shared" si="45"/>
        <v>1007.78057075</v>
      </c>
      <c r="AO123">
        <f t="shared" si="60"/>
        <v>43059.138630563095</v>
      </c>
      <c r="AP123">
        <f t="shared" si="61"/>
        <v>1.0211800302571846E-2</v>
      </c>
      <c r="AQ123">
        <f t="shared" si="62"/>
        <v>0.65246813404568482</v>
      </c>
    </row>
    <row r="124" spans="1:43" x14ac:dyDescent="0.3">
      <c r="A124" t="s">
        <v>17</v>
      </c>
      <c r="B124" s="1">
        <v>38060</v>
      </c>
      <c r="C124" s="2">
        <v>0.52645833333333336</v>
      </c>
      <c r="D124">
        <v>63.1</v>
      </c>
      <c r="E124">
        <v>47.1</v>
      </c>
      <c r="F124">
        <v>61.3</v>
      </c>
      <c r="G124">
        <v>47.2</v>
      </c>
      <c r="H124">
        <v>45.2</v>
      </c>
      <c r="I124">
        <v>58.1</v>
      </c>
      <c r="J124">
        <v>56.2</v>
      </c>
      <c r="K124">
        <v>54.7</v>
      </c>
      <c r="L124">
        <v>55.5</v>
      </c>
      <c r="M124">
        <v>33.700000000000003</v>
      </c>
      <c r="N124">
        <v>42.5</v>
      </c>
      <c r="O124">
        <v>62.4</v>
      </c>
      <c r="P124" s="4">
        <v>48.3</v>
      </c>
      <c r="Q124">
        <v>68.5</v>
      </c>
      <c r="R124">
        <f t="shared" si="63"/>
        <v>20.200000000000003</v>
      </c>
      <c r="S124">
        <f t="shared" si="44"/>
        <v>14.100000000000001</v>
      </c>
      <c r="T124">
        <f t="shared" si="64"/>
        <v>1007.80439075</v>
      </c>
      <c r="U124">
        <f t="shared" si="65"/>
        <v>3.4694936968420909E-2</v>
      </c>
      <c r="X124">
        <f t="shared" si="46"/>
        <v>65.382040000000003</v>
      </c>
      <c r="Y124">
        <f t="shared" si="47"/>
        <v>47.858960000000003</v>
      </c>
      <c r="Z124">
        <f t="shared" si="48"/>
        <v>61.4</v>
      </c>
      <c r="AA124">
        <f t="shared" si="49"/>
        <v>47.856180000000009</v>
      </c>
      <c r="AB124">
        <f t="shared" si="50"/>
        <v>46.034600000000005</v>
      </c>
      <c r="AC124">
        <f t="shared" si="51"/>
        <v>58.828440000000001</v>
      </c>
      <c r="AD124">
        <f t="shared" si="52"/>
        <v>56.360980000000005</v>
      </c>
      <c r="AE124">
        <f t="shared" si="53"/>
        <v>54.7</v>
      </c>
      <c r="AF124">
        <f t="shared" si="54"/>
        <v>55.348050000000001</v>
      </c>
      <c r="AG124">
        <f t="shared" si="55"/>
        <v>33.700000000000003</v>
      </c>
      <c r="AH124">
        <v>248.1</v>
      </c>
      <c r="AI124">
        <v>996.5</v>
      </c>
      <c r="AJ124">
        <f t="shared" si="56"/>
        <v>19.899999999999999</v>
      </c>
      <c r="AK124">
        <f t="shared" si="57"/>
        <v>8.7999999999999972</v>
      </c>
      <c r="AL124">
        <f t="shared" si="58"/>
        <v>1.1003251438556347</v>
      </c>
      <c r="AM124">
        <f t="shared" si="59"/>
        <v>3.4694936968420909E-2</v>
      </c>
      <c r="AN124" s="9">
        <f t="shared" si="45"/>
        <v>1007.80439075</v>
      </c>
      <c r="AO124">
        <f t="shared" si="60"/>
        <v>41749.057517401481</v>
      </c>
      <c r="AP124">
        <f t="shared" si="61"/>
        <v>3.5469568722289388E-2</v>
      </c>
      <c r="AQ124">
        <f t="shared" si="62"/>
        <v>0.67417917062950017</v>
      </c>
    </row>
    <row r="125" spans="1:43" x14ac:dyDescent="0.3">
      <c r="A125" t="s">
        <v>17</v>
      </c>
      <c r="B125" s="1">
        <v>38060</v>
      </c>
      <c r="C125" s="2">
        <v>0.5271527777777778</v>
      </c>
      <c r="D125">
        <v>63</v>
      </c>
      <c r="E125">
        <v>47.2</v>
      </c>
      <c r="F125">
        <v>61.3</v>
      </c>
      <c r="G125">
        <v>47.1</v>
      </c>
      <c r="H125">
        <v>45.4</v>
      </c>
      <c r="I125">
        <v>58.2</v>
      </c>
      <c r="J125">
        <v>56.3</v>
      </c>
      <c r="K125">
        <v>54.7</v>
      </c>
      <c r="L125">
        <v>55.7</v>
      </c>
      <c r="M125">
        <v>38.700000000000003</v>
      </c>
      <c r="N125">
        <v>42.1</v>
      </c>
      <c r="O125">
        <v>62.5</v>
      </c>
      <c r="P125" s="4">
        <v>48.3</v>
      </c>
      <c r="Q125">
        <v>67.900000000000006</v>
      </c>
      <c r="R125">
        <f t="shared" si="63"/>
        <v>19.600000000000009</v>
      </c>
      <c r="S125">
        <f t="shared" si="44"/>
        <v>14.200000000000003</v>
      </c>
      <c r="T125">
        <f t="shared" si="64"/>
        <v>1007.7954470000001</v>
      </c>
      <c r="U125">
        <f t="shared" si="65"/>
        <v>3.4773820065540584E-2</v>
      </c>
      <c r="X125">
        <f t="shared" si="46"/>
        <v>65.277999999999992</v>
      </c>
      <c r="Y125">
        <f t="shared" si="47"/>
        <v>47.961320000000001</v>
      </c>
      <c r="Z125">
        <f t="shared" si="48"/>
        <v>61.4</v>
      </c>
      <c r="AA125">
        <f t="shared" si="49"/>
        <v>47.753390000000003</v>
      </c>
      <c r="AB125">
        <f t="shared" si="50"/>
        <v>46.234100000000005</v>
      </c>
      <c r="AC125">
        <f t="shared" si="51"/>
        <v>58.929480000000005</v>
      </c>
      <c r="AD125">
        <f t="shared" si="52"/>
        <v>56.461119999999994</v>
      </c>
      <c r="AE125">
        <f t="shared" si="53"/>
        <v>54.7</v>
      </c>
      <c r="AF125">
        <f t="shared" si="54"/>
        <v>55.547190000000008</v>
      </c>
      <c r="AG125">
        <f t="shared" si="55"/>
        <v>38.700000000000003</v>
      </c>
      <c r="AH125">
        <v>469.4</v>
      </c>
      <c r="AI125">
        <v>997.5</v>
      </c>
      <c r="AJ125">
        <f t="shared" si="56"/>
        <v>20.399999999999999</v>
      </c>
      <c r="AK125">
        <f t="shared" si="57"/>
        <v>3.3999999999999986</v>
      </c>
      <c r="AL125">
        <f t="shared" si="58"/>
        <v>1.1028268649357158</v>
      </c>
      <c r="AM125">
        <f t="shared" si="59"/>
        <v>3.4773820065540584E-2</v>
      </c>
      <c r="AN125" s="9">
        <f t="shared" si="45"/>
        <v>1007.7954470000001</v>
      </c>
      <c r="AO125">
        <f t="shared" si="60"/>
        <v>42894.954585103224</v>
      </c>
      <c r="AP125">
        <f t="shared" si="61"/>
        <v>7.2432893054963756E-3</v>
      </c>
      <c r="AQ125">
        <f t="shared" si="62"/>
        <v>0.366115862799339</v>
      </c>
    </row>
    <row r="126" spans="1:43" x14ac:dyDescent="0.3">
      <c r="A126" t="s">
        <v>17</v>
      </c>
      <c r="B126" s="1">
        <v>38060</v>
      </c>
      <c r="C126" s="2">
        <v>0.52784722222222225</v>
      </c>
      <c r="D126">
        <v>63</v>
      </c>
      <c r="E126">
        <v>47.1</v>
      </c>
      <c r="F126">
        <v>61.5</v>
      </c>
      <c r="G126">
        <v>47.1</v>
      </c>
      <c r="H126">
        <v>45.4</v>
      </c>
      <c r="I126">
        <v>58.1</v>
      </c>
      <c r="J126">
        <v>56.4</v>
      </c>
      <c r="K126">
        <v>54.7</v>
      </c>
      <c r="L126">
        <v>55.7</v>
      </c>
      <c r="M126">
        <v>35.799999999999997</v>
      </c>
      <c r="N126">
        <v>42.3</v>
      </c>
      <c r="O126">
        <v>62.8</v>
      </c>
      <c r="P126" s="4">
        <v>49.1</v>
      </c>
      <c r="Q126">
        <v>69.900000000000006</v>
      </c>
      <c r="R126">
        <f t="shared" si="63"/>
        <v>20.800000000000004</v>
      </c>
      <c r="S126">
        <f t="shared" si="44"/>
        <v>13.699999999999996</v>
      </c>
      <c r="T126">
        <f t="shared" si="64"/>
        <v>1007.81036075</v>
      </c>
      <c r="U126">
        <f t="shared" si="65"/>
        <v>3.4786611815632529E-2</v>
      </c>
      <c r="X126">
        <f t="shared" si="46"/>
        <v>65.277999999999992</v>
      </c>
      <c r="Y126">
        <f t="shared" si="47"/>
        <v>47.858960000000003</v>
      </c>
      <c r="Z126">
        <f t="shared" si="48"/>
        <v>61.6</v>
      </c>
      <c r="AA126">
        <f t="shared" si="49"/>
        <v>47.753390000000003</v>
      </c>
      <c r="AB126">
        <f t="shared" si="50"/>
        <v>46.234100000000005</v>
      </c>
      <c r="AC126">
        <f t="shared" si="51"/>
        <v>58.828440000000001</v>
      </c>
      <c r="AD126">
        <f t="shared" si="52"/>
        <v>56.561259999999997</v>
      </c>
      <c r="AE126">
        <f t="shared" si="53"/>
        <v>54.7</v>
      </c>
      <c r="AF126">
        <f t="shared" si="54"/>
        <v>55.547190000000008</v>
      </c>
      <c r="AG126">
        <f t="shared" si="55"/>
        <v>35.799999999999997</v>
      </c>
      <c r="AH126">
        <v>859.4</v>
      </c>
      <c r="AI126">
        <v>998.5</v>
      </c>
      <c r="AJ126">
        <f t="shared" si="56"/>
        <v>20.5</v>
      </c>
      <c r="AK126">
        <f t="shared" si="57"/>
        <v>6.5</v>
      </c>
      <c r="AL126">
        <f t="shared" si="58"/>
        <v>1.1032325461529175</v>
      </c>
      <c r="AM126">
        <f t="shared" si="59"/>
        <v>3.4786611815632529E-2</v>
      </c>
      <c r="AN126" s="9">
        <f t="shared" si="45"/>
        <v>1007.81036075</v>
      </c>
      <c r="AO126">
        <f t="shared" si="60"/>
        <v>43121.718597914878</v>
      </c>
      <c r="AP126">
        <f t="shared" si="61"/>
        <v>7.5634163369792881E-3</v>
      </c>
      <c r="AQ126">
        <f t="shared" si="62"/>
        <v>0.2010278050555307</v>
      </c>
    </row>
    <row r="127" spans="1:43" x14ac:dyDescent="0.3">
      <c r="A127" t="s">
        <v>17</v>
      </c>
      <c r="B127" s="1">
        <v>38060</v>
      </c>
      <c r="C127" s="2">
        <v>0.52854166666666669</v>
      </c>
      <c r="D127">
        <v>62.9</v>
      </c>
      <c r="E127">
        <v>47</v>
      </c>
      <c r="F127">
        <v>61.5</v>
      </c>
      <c r="G127">
        <v>47.1</v>
      </c>
      <c r="H127">
        <v>45.5</v>
      </c>
      <c r="I127">
        <v>58.1</v>
      </c>
      <c r="J127">
        <v>56.5</v>
      </c>
      <c r="K127">
        <v>54.8</v>
      </c>
      <c r="L127">
        <v>55.7</v>
      </c>
      <c r="M127">
        <v>34.799999999999997</v>
      </c>
      <c r="N127">
        <v>42.4</v>
      </c>
      <c r="O127">
        <v>63</v>
      </c>
      <c r="P127" s="4">
        <v>49.7</v>
      </c>
      <c r="Q127">
        <v>70.599999999999994</v>
      </c>
      <c r="R127">
        <f t="shared" si="63"/>
        <v>20.899999999999991</v>
      </c>
      <c r="S127">
        <f t="shared" si="44"/>
        <v>13.299999999999997</v>
      </c>
      <c r="T127">
        <f t="shared" si="64"/>
        <v>1007.8193269999999</v>
      </c>
      <c r="U127">
        <f t="shared" si="65"/>
        <v>3.4810415524705728E-2</v>
      </c>
      <c r="X127">
        <f t="shared" si="46"/>
        <v>65.173959999999994</v>
      </c>
      <c r="Y127">
        <f t="shared" si="47"/>
        <v>47.756599999999999</v>
      </c>
      <c r="Z127">
        <f t="shared" si="48"/>
        <v>61.6</v>
      </c>
      <c r="AA127">
        <f t="shared" si="49"/>
        <v>47.753390000000003</v>
      </c>
      <c r="AB127">
        <f t="shared" si="50"/>
        <v>46.333850000000005</v>
      </c>
      <c r="AC127">
        <f t="shared" si="51"/>
        <v>58.828440000000001</v>
      </c>
      <c r="AD127">
        <f t="shared" si="52"/>
        <v>56.6614</v>
      </c>
      <c r="AE127">
        <f t="shared" si="53"/>
        <v>54.8</v>
      </c>
      <c r="AF127">
        <f t="shared" si="54"/>
        <v>55.547190000000008</v>
      </c>
      <c r="AG127">
        <f t="shared" si="55"/>
        <v>34.799999999999997</v>
      </c>
      <c r="AH127">
        <v>855.6</v>
      </c>
      <c r="AI127">
        <v>999.5</v>
      </c>
      <c r="AJ127">
        <f t="shared" si="56"/>
        <v>20.6</v>
      </c>
      <c r="AK127">
        <f t="shared" si="57"/>
        <v>7.6000000000000014</v>
      </c>
      <c r="AL127">
        <f t="shared" si="58"/>
        <v>1.1039874637835245</v>
      </c>
      <c r="AM127">
        <f t="shared" si="59"/>
        <v>3.4810415524705728E-2</v>
      </c>
      <c r="AN127" s="9">
        <f t="shared" si="45"/>
        <v>1007.8193269999999</v>
      </c>
      <c r="AO127">
        <f t="shared" si="60"/>
        <v>43362.105399720305</v>
      </c>
      <c r="AP127">
        <f t="shared" si="61"/>
        <v>8.8826554464703153E-3</v>
      </c>
      <c r="AQ127">
        <f t="shared" si="62"/>
        <v>0.20304626439104953</v>
      </c>
    </row>
    <row r="128" spans="1:43" x14ac:dyDescent="0.3">
      <c r="A128" t="s">
        <v>17</v>
      </c>
      <c r="B128" s="1">
        <v>38060</v>
      </c>
      <c r="C128" s="2">
        <v>0.52923611111111113</v>
      </c>
      <c r="D128">
        <v>63</v>
      </c>
      <c r="E128">
        <v>47</v>
      </c>
      <c r="F128">
        <v>61.4</v>
      </c>
      <c r="G128">
        <v>47.1</v>
      </c>
      <c r="H128">
        <v>45.6</v>
      </c>
      <c r="I128">
        <v>58.2</v>
      </c>
      <c r="J128">
        <v>56.2</v>
      </c>
      <c r="K128">
        <v>54.7</v>
      </c>
      <c r="L128">
        <v>55.9</v>
      </c>
      <c r="M128">
        <v>33.700000000000003</v>
      </c>
      <c r="N128">
        <v>42</v>
      </c>
      <c r="O128">
        <v>63.1</v>
      </c>
      <c r="P128" s="4">
        <v>48.9</v>
      </c>
      <c r="Q128">
        <v>70.5</v>
      </c>
      <c r="R128">
        <f t="shared" si="63"/>
        <v>21.6</v>
      </c>
      <c r="S128">
        <f t="shared" si="44"/>
        <v>14.200000000000003</v>
      </c>
      <c r="T128">
        <f t="shared" si="64"/>
        <v>1007.81036075</v>
      </c>
      <c r="U128">
        <f t="shared" si="65"/>
        <v>3.4889470221800743E-2</v>
      </c>
      <c r="X128">
        <f t="shared" si="46"/>
        <v>65.277999999999992</v>
      </c>
      <c r="Y128">
        <f t="shared" si="47"/>
        <v>47.756599999999999</v>
      </c>
      <c r="Z128">
        <f t="shared" si="48"/>
        <v>61.5</v>
      </c>
      <c r="AA128">
        <f t="shared" si="49"/>
        <v>47.753390000000003</v>
      </c>
      <c r="AB128">
        <f t="shared" si="50"/>
        <v>46.433600000000006</v>
      </c>
      <c r="AC128">
        <f t="shared" si="51"/>
        <v>58.929480000000005</v>
      </c>
      <c r="AD128">
        <f t="shared" si="52"/>
        <v>56.360980000000005</v>
      </c>
      <c r="AE128">
        <f t="shared" si="53"/>
        <v>54.7</v>
      </c>
      <c r="AF128">
        <f t="shared" si="54"/>
        <v>55.74633</v>
      </c>
      <c r="AG128">
        <f t="shared" si="55"/>
        <v>33.700000000000003</v>
      </c>
      <c r="AH128">
        <v>734.4</v>
      </c>
      <c r="AI128">
        <v>1000.5</v>
      </c>
      <c r="AJ128">
        <f t="shared" si="56"/>
        <v>21.1</v>
      </c>
      <c r="AK128">
        <f t="shared" si="57"/>
        <v>8.2999999999999972</v>
      </c>
      <c r="AL128">
        <f t="shared" si="58"/>
        <v>1.1064946270342522</v>
      </c>
      <c r="AM128">
        <f t="shared" si="59"/>
        <v>3.4889470221800743E-2</v>
      </c>
      <c r="AN128" s="9">
        <f t="shared" si="45"/>
        <v>1007.81036075</v>
      </c>
      <c r="AO128">
        <f t="shared" si="60"/>
        <v>44515.053476391484</v>
      </c>
      <c r="AP128">
        <f t="shared" si="61"/>
        <v>1.1301742919389974E-2</v>
      </c>
      <c r="AQ128">
        <f t="shared" si="62"/>
        <v>0.242845270714142</v>
      </c>
    </row>
    <row r="129" spans="1:43" x14ac:dyDescent="0.3">
      <c r="A129" t="s">
        <v>17</v>
      </c>
      <c r="B129" s="1">
        <v>38060</v>
      </c>
      <c r="C129" s="2">
        <v>0.52993055555555557</v>
      </c>
      <c r="D129">
        <v>63.1</v>
      </c>
      <c r="E129">
        <v>47.1</v>
      </c>
      <c r="F129">
        <v>61.6</v>
      </c>
      <c r="G129">
        <v>47.2</v>
      </c>
      <c r="H129">
        <v>45.7</v>
      </c>
      <c r="I129">
        <v>58.3</v>
      </c>
      <c r="J129">
        <v>56.5</v>
      </c>
      <c r="K129">
        <v>54.8</v>
      </c>
      <c r="L129">
        <v>56</v>
      </c>
      <c r="M129">
        <v>33.4</v>
      </c>
      <c r="N129">
        <v>42.1</v>
      </c>
      <c r="O129">
        <v>63.2</v>
      </c>
      <c r="P129" s="4">
        <v>48</v>
      </c>
      <c r="Q129">
        <v>70.5</v>
      </c>
      <c r="R129">
        <f t="shared" si="63"/>
        <v>22.5</v>
      </c>
      <c r="S129">
        <f t="shared" si="44"/>
        <v>15.200000000000003</v>
      </c>
      <c r="T129">
        <f t="shared" si="64"/>
        <v>1007.81633675</v>
      </c>
      <c r="U129">
        <f t="shared" si="65"/>
        <v>3.4913263955527719E-2</v>
      </c>
      <c r="X129">
        <f t="shared" si="46"/>
        <v>65.382040000000003</v>
      </c>
      <c r="Y129">
        <f t="shared" si="47"/>
        <v>47.858960000000003</v>
      </c>
      <c r="Z129">
        <f t="shared" si="48"/>
        <v>61.7</v>
      </c>
      <c r="AA129">
        <f t="shared" si="49"/>
        <v>47.856180000000009</v>
      </c>
      <c r="AB129">
        <f t="shared" si="50"/>
        <v>46.533350000000006</v>
      </c>
      <c r="AC129">
        <f t="shared" si="51"/>
        <v>59.030519999999996</v>
      </c>
      <c r="AD129">
        <f t="shared" si="52"/>
        <v>56.6614</v>
      </c>
      <c r="AE129">
        <f t="shared" si="53"/>
        <v>54.8</v>
      </c>
      <c r="AF129">
        <f t="shared" si="54"/>
        <v>55.8459</v>
      </c>
      <c r="AG129">
        <f t="shared" si="55"/>
        <v>33.4</v>
      </c>
      <c r="AH129">
        <v>913.1</v>
      </c>
      <c r="AI129">
        <v>1001.5</v>
      </c>
      <c r="AJ129">
        <f t="shared" si="56"/>
        <v>21.1</v>
      </c>
      <c r="AK129">
        <f t="shared" si="57"/>
        <v>8.7000000000000028</v>
      </c>
      <c r="AL129">
        <f t="shared" si="58"/>
        <v>1.1072492283038793</v>
      </c>
      <c r="AM129">
        <f t="shared" si="59"/>
        <v>3.4913263955527719E-2</v>
      </c>
      <c r="AN129" s="9">
        <f t="shared" si="45"/>
        <v>1007.81633675</v>
      </c>
      <c r="AO129">
        <f t="shared" si="60"/>
        <v>44545.675754095537</v>
      </c>
      <c r="AP129">
        <f t="shared" si="61"/>
        <v>9.5279816011389802E-3</v>
      </c>
      <c r="AQ129">
        <f t="shared" si="62"/>
        <v>0.19545312914240942</v>
      </c>
    </row>
    <row r="130" spans="1:43" x14ac:dyDescent="0.3">
      <c r="A130" t="s">
        <v>17</v>
      </c>
      <c r="B130" s="1">
        <v>38060</v>
      </c>
      <c r="C130" s="2">
        <v>0.53062500000000001</v>
      </c>
      <c r="D130">
        <v>63.1</v>
      </c>
      <c r="E130">
        <v>47</v>
      </c>
      <c r="F130">
        <v>61.6</v>
      </c>
      <c r="G130">
        <v>47.3</v>
      </c>
      <c r="H130">
        <v>45.3</v>
      </c>
      <c r="I130">
        <v>58.3</v>
      </c>
      <c r="J130">
        <v>56.5</v>
      </c>
      <c r="K130">
        <v>54.9</v>
      </c>
      <c r="L130">
        <v>56.1</v>
      </c>
      <c r="M130">
        <v>34.4</v>
      </c>
      <c r="N130">
        <v>42.4</v>
      </c>
      <c r="O130">
        <v>63</v>
      </c>
      <c r="P130" s="4">
        <v>49.3</v>
      </c>
      <c r="Q130">
        <v>70.900000000000006</v>
      </c>
      <c r="R130">
        <f t="shared" si="63"/>
        <v>21.600000000000009</v>
      </c>
      <c r="S130">
        <f t="shared" si="44"/>
        <v>13.700000000000003</v>
      </c>
      <c r="T130">
        <f t="shared" si="64"/>
        <v>1007.8193269999999</v>
      </c>
      <c r="U130">
        <f t="shared" si="65"/>
        <v>3.4914899013024005E-2</v>
      </c>
      <c r="X130">
        <f t="shared" si="46"/>
        <v>65.382040000000003</v>
      </c>
      <c r="Y130">
        <f t="shared" si="47"/>
        <v>47.756599999999999</v>
      </c>
      <c r="Z130">
        <f t="shared" si="48"/>
        <v>61.7</v>
      </c>
      <c r="AA130">
        <f t="shared" si="49"/>
        <v>47.958970000000001</v>
      </c>
      <c r="AB130">
        <f t="shared" si="50"/>
        <v>46.134349999999998</v>
      </c>
      <c r="AC130">
        <f t="shared" si="51"/>
        <v>59.030519999999996</v>
      </c>
      <c r="AD130">
        <f t="shared" si="52"/>
        <v>56.6614</v>
      </c>
      <c r="AE130">
        <f t="shared" si="53"/>
        <v>54.9</v>
      </c>
      <c r="AF130">
        <f t="shared" si="54"/>
        <v>55.94547</v>
      </c>
      <c r="AG130">
        <f t="shared" si="55"/>
        <v>34.4</v>
      </c>
      <c r="AH130">
        <v>829.4</v>
      </c>
      <c r="AI130">
        <v>1002.5</v>
      </c>
      <c r="AJ130">
        <f t="shared" si="56"/>
        <v>20.6</v>
      </c>
      <c r="AK130">
        <f t="shared" si="57"/>
        <v>8</v>
      </c>
      <c r="AL130">
        <f t="shared" si="58"/>
        <v>1.1073010829844756</v>
      </c>
      <c r="AM130">
        <f t="shared" si="59"/>
        <v>3.4914899013024005E-2</v>
      </c>
      <c r="AN130" s="9">
        <f t="shared" si="45"/>
        <v>1007.8193269999999</v>
      </c>
      <c r="AO130">
        <f t="shared" si="60"/>
        <v>43492.256791615415</v>
      </c>
      <c r="AP130">
        <f t="shared" si="61"/>
        <v>9.6455268869061975E-3</v>
      </c>
      <c r="AQ130">
        <f t="shared" si="62"/>
        <v>0.21008900854154405</v>
      </c>
    </row>
    <row r="131" spans="1:43" x14ac:dyDescent="0.3">
      <c r="A131" t="s">
        <v>17</v>
      </c>
      <c r="B131" s="1">
        <v>38060</v>
      </c>
      <c r="C131" s="2">
        <v>0.53131944444444446</v>
      </c>
      <c r="D131">
        <v>63.2</v>
      </c>
      <c r="E131">
        <v>46.9</v>
      </c>
      <c r="F131">
        <v>61.6</v>
      </c>
      <c r="G131">
        <v>47.3</v>
      </c>
      <c r="H131">
        <v>45.2</v>
      </c>
      <c r="I131">
        <v>58.3</v>
      </c>
      <c r="J131">
        <v>56.5</v>
      </c>
      <c r="K131">
        <v>54.8</v>
      </c>
      <c r="L131">
        <v>56</v>
      </c>
      <c r="M131">
        <v>33.9</v>
      </c>
      <c r="N131">
        <v>42.9</v>
      </c>
      <c r="O131">
        <v>63.3</v>
      </c>
      <c r="P131" s="4">
        <v>49.7</v>
      </c>
      <c r="Q131">
        <v>71.900000000000006</v>
      </c>
      <c r="R131">
        <f t="shared" si="63"/>
        <v>22.200000000000003</v>
      </c>
      <c r="S131">
        <f t="shared" ref="S131:S194" si="66">ABS(P131-O131)</f>
        <v>13.599999999999994</v>
      </c>
      <c r="T131">
        <f t="shared" si="64"/>
        <v>1007.843303</v>
      </c>
      <c r="U131">
        <f t="shared" si="65"/>
        <v>3.4894435390410816E-2</v>
      </c>
      <c r="X131">
        <f t="shared" si="46"/>
        <v>65.486080000000001</v>
      </c>
      <c r="Y131">
        <f t="shared" si="47"/>
        <v>47.654240000000001</v>
      </c>
      <c r="Z131">
        <f t="shared" si="48"/>
        <v>61.7</v>
      </c>
      <c r="AA131">
        <f t="shared" si="49"/>
        <v>47.958970000000001</v>
      </c>
      <c r="AB131">
        <f t="shared" si="50"/>
        <v>46.034600000000005</v>
      </c>
      <c r="AC131">
        <f t="shared" si="51"/>
        <v>59.030519999999996</v>
      </c>
      <c r="AD131">
        <f t="shared" si="52"/>
        <v>56.6614</v>
      </c>
      <c r="AE131">
        <f t="shared" si="53"/>
        <v>54.8</v>
      </c>
      <c r="AF131">
        <f t="shared" si="54"/>
        <v>55.8459</v>
      </c>
      <c r="AG131">
        <f t="shared" si="55"/>
        <v>33.9</v>
      </c>
      <c r="AH131">
        <v>710.6</v>
      </c>
      <c r="AI131">
        <v>1003.5</v>
      </c>
      <c r="AJ131">
        <f t="shared" si="56"/>
        <v>20.399999999999999</v>
      </c>
      <c r="AK131">
        <f t="shared" si="57"/>
        <v>9</v>
      </c>
      <c r="AL131">
        <f t="shared" si="58"/>
        <v>1.1066520938101716</v>
      </c>
      <c r="AM131">
        <f t="shared" si="59"/>
        <v>3.4894435390410816E-2</v>
      </c>
      <c r="AN131" s="9">
        <f t="shared" ref="AN131:AN194" si="67">1005.5+0.0282*((O131+N131)/2)+0.0003*((O131+N131)/2)^2</f>
        <v>1007.843303</v>
      </c>
      <c r="AO131">
        <f t="shared" si="60"/>
        <v>43045.782576714671</v>
      </c>
      <c r="AP131">
        <f t="shared" si="61"/>
        <v>1.2665353222628763E-2</v>
      </c>
      <c r="AQ131">
        <f t="shared" si="62"/>
        <v>0.24269499691887922</v>
      </c>
    </row>
    <row r="132" spans="1:43" x14ac:dyDescent="0.3">
      <c r="A132" t="s">
        <v>17</v>
      </c>
      <c r="B132" s="1">
        <v>38060</v>
      </c>
      <c r="C132" s="2">
        <v>0.5320138888888889</v>
      </c>
      <c r="D132">
        <v>63.2</v>
      </c>
      <c r="E132">
        <v>46.9</v>
      </c>
      <c r="F132">
        <v>61.6</v>
      </c>
      <c r="G132">
        <v>47.2</v>
      </c>
      <c r="H132">
        <v>45.4</v>
      </c>
      <c r="I132">
        <v>58.4</v>
      </c>
      <c r="J132">
        <v>56.6</v>
      </c>
      <c r="K132">
        <v>54.9</v>
      </c>
      <c r="L132">
        <v>56.1</v>
      </c>
      <c r="M132">
        <v>33.5</v>
      </c>
      <c r="N132">
        <v>42.4</v>
      </c>
      <c r="O132">
        <v>63.4</v>
      </c>
      <c r="P132" s="4">
        <v>48.5</v>
      </c>
      <c r="Q132">
        <v>72.099999999999994</v>
      </c>
      <c r="R132">
        <f t="shared" si="63"/>
        <v>23.599999999999994</v>
      </c>
      <c r="S132">
        <f t="shared" si="66"/>
        <v>14.899999999999999</v>
      </c>
      <c r="T132">
        <f t="shared" si="64"/>
        <v>1007.8313029999999</v>
      </c>
      <c r="U132">
        <f t="shared" si="65"/>
        <v>3.4984554671902861E-2</v>
      </c>
      <c r="X132">
        <f t="shared" si="46"/>
        <v>65.486080000000001</v>
      </c>
      <c r="Y132">
        <f t="shared" si="47"/>
        <v>47.654240000000001</v>
      </c>
      <c r="Z132">
        <f t="shared" si="48"/>
        <v>61.7</v>
      </c>
      <c r="AA132">
        <f t="shared" si="49"/>
        <v>47.856180000000009</v>
      </c>
      <c r="AB132">
        <f t="shared" si="50"/>
        <v>46.234100000000005</v>
      </c>
      <c r="AC132">
        <f t="shared" si="51"/>
        <v>59.13156</v>
      </c>
      <c r="AD132">
        <f t="shared" si="52"/>
        <v>56.761540000000004</v>
      </c>
      <c r="AE132">
        <f t="shared" si="53"/>
        <v>54.9</v>
      </c>
      <c r="AF132">
        <f t="shared" si="54"/>
        <v>55.94547</v>
      </c>
      <c r="AG132">
        <f t="shared" si="55"/>
        <v>33.5</v>
      </c>
      <c r="AH132">
        <v>644.4</v>
      </c>
      <c r="AI132">
        <v>1004.5</v>
      </c>
      <c r="AJ132">
        <f t="shared" si="56"/>
        <v>21</v>
      </c>
      <c r="AK132">
        <f t="shared" si="57"/>
        <v>8.8999999999999986</v>
      </c>
      <c r="AL132">
        <f t="shared" si="58"/>
        <v>1.1095101624517765</v>
      </c>
      <c r="AM132">
        <f t="shared" si="59"/>
        <v>3.4984554671902861E-2</v>
      </c>
      <c r="AN132" s="9">
        <f t="shared" si="67"/>
        <v>1007.8313029999999</v>
      </c>
      <c r="AO132">
        <f t="shared" si="60"/>
        <v>44425.746943021833</v>
      </c>
      <c r="AP132">
        <f t="shared" si="61"/>
        <v>1.3811297330850401E-2</v>
      </c>
      <c r="AQ132">
        <f t="shared" si="62"/>
        <v>0.27620696493049229</v>
      </c>
    </row>
    <row r="133" spans="1:43" x14ac:dyDescent="0.3">
      <c r="A133" t="s">
        <v>17</v>
      </c>
      <c r="B133" s="1">
        <v>38060</v>
      </c>
      <c r="C133" s="2">
        <v>0.53270833333333334</v>
      </c>
      <c r="D133">
        <v>63.4</v>
      </c>
      <c r="E133">
        <v>46.8</v>
      </c>
      <c r="F133">
        <v>61.9</v>
      </c>
      <c r="G133">
        <v>47.4</v>
      </c>
      <c r="H133">
        <v>45.3</v>
      </c>
      <c r="I133">
        <v>58.6</v>
      </c>
      <c r="J133">
        <v>56.9</v>
      </c>
      <c r="K133">
        <v>55.1</v>
      </c>
      <c r="L133">
        <v>56.3</v>
      </c>
      <c r="M133">
        <v>37.299999999999997</v>
      </c>
      <c r="N133">
        <v>42.6</v>
      </c>
      <c r="O133">
        <v>63.5</v>
      </c>
      <c r="P133" s="4">
        <v>49.3</v>
      </c>
      <c r="Q133">
        <v>72.400000000000006</v>
      </c>
      <c r="R133">
        <f t="shared" si="63"/>
        <v>23.100000000000009</v>
      </c>
      <c r="S133">
        <f t="shared" si="66"/>
        <v>14.200000000000003</v>
      </c>
      <c r="T133">
        <f t="shared" si="64"/>
        <v>1007.84030075</v>
      </c>
      <c r="U133">
        <f t="shared" si="65"/>
        <v>3.499720078637706E-2</v>
      </c>
      <c r="X133">
        <f t="shared" si="46"/>
        <v>65.694159999999997</v>
      </c>
      <c r="Y133">
        <f t="shared" si="47"/>
        <v>47.551879999999997</v>
      </c>
      <c r="Z133">
        <f t="shared" si="48"/>
        <v>62</v>
      </c>
      <c r="AA133">
        <f t="shared" si="49"/>
        <v>48.06176</v>
      </c>
      <c r="AB133">
        <f t="shared" si="50"/>
        <v>46.134349999999998</v>
      </c>
      <c r="AC133">
        <f t="shared" si="51"/>
        <v>59.333640000000003</v>
      </c>
      <c r="AD133">
        <f t="shared" si="52"/>
        <v>57.061959999999999</v>
      </c>
      <c r="AE133">
        <f t="shared" si="53"/>
        <v>55.1</v>
      </c>
      <c r="AF133">
        <f t="shared" si="54"/>
        <v>56.14461</v>
      </c>
      <c r="AG133">
        <f t="shared" si="55"/>
        <v>37.299999999999997</v>
      </c>
      <c r="AH133">
        <v>894.4</v>
      </c>
      <c r="AI133">
        <v>1005.5</v>
      </c>
      <c r="AJ133">
        <f t="shared" si="56"/>
        <v>20.9</v>
      </c>
      <c r="AK133">
        <f t="shared" si="57"/>
        <v>5.3000000000000043</v>
      </c>
      <c r="AL133">
        <f t="shared" si="58"/>
        <v>1.1099112249393868</v>
      </c>
      <c r="AM133">
        <f t="shared" si="59"/>
        <v>3.499720078637706E-2</v>
      </c>
      <c r="AN133" s="9">
        <f t="shared" si="67"/>
        <v>1007.84030075</v>
      </c>
      <c r="AO133">
        <f t="shared" si="60"/>
        <v>44230.573064901786</v>
      </c>
      <c r="AP133">
        <f t="shared" si="61"/>
        <v>5.9257602862254075E-3</v>
      </c>
      <c r="AQ133">
        <f t="shared" si="62"/>
        <v>0.19812815471167902</v>
      </c>
    </row>
    <row r="134" spans="1:43" x14ac:dyDescent="0.3">
      <c r="A134" t="s">
        <v>17</v>
      </c>
      <c r="B134" s="1">
        <v>38060</v>
      </c>
      <c r="C134" s="2">
        <v>0.53340277777777778</v>
      </c>
      <c r="D134">
        <v>63.5</v>
      </c>
      <c r="E134">
        <v>46.8</v>
      </c>
      <c r="F134">
        <v>62</v>
      </c>
      <c r="G134">
        <v>47.5</v>
      </c>
      <c r="H134">
        <v>45.3</v>
      </c>
      <c r="I134">
        <v>58.6</v>
      </c>
      <c r="J134">
        <v>57</v>
      </c>
      <c r="K134">
        <v>55.4</v>
      </c>
      <c r="L134">
        <v>56.3</v>
      </c>
      <c r="M134">
        <v>35.799999999999997</v>
      </c>
      <c r="N134">
        <v>43.3</v>
      </c>
      <c r="O134">
        <v>63.6</v>
      </c>
      <c r="P134" s="4">
        <v>49.9</v>
      </c>
      <c r="Q134">
        <v>72.900000000000006</v>
      </c>
      <c r="R134">
        <f t="shared" si="63"/>
        <v>23.000000000000007</v>
      </c>
      <c r="S134">
        <f t="shared" si="66"/>
        <v>13.700000000000003</v>
      </c>
      <c r="T134">
        <f t="shared" si="64"/>
        <v>1007.8643607500001</v>
      </c>
      <c r="U134">
        <f t="shared" si="65"/>
        <v>3.495451436207353E-2</v>
      </c>
      <c r="X134">
        <f t="shared" si="46"/>
        <v>65.798199999999994</v>
      </c>
      <c r="Y134">
        <f t="shared" si="47"/>
        <v>47.551879999999997</v>
      </c>
      <c r="Z134">
        <f t="shared" si="48"/>
        <v>62.1</v>
      </c>
      <c r="AA134">
        <f t="shared" si="49"/>
        <v>48.164550000000006</v>
      </c>
      <c r="AB134">
        <f t="shared" si="50"/>
        <v>46.134349999999998</v>
      </c>
      <c r="AC134">
        <f t="shared" si="51"/>
        <v>59.333640000000003</v>
      </c>
      <c r="AD134">
        <f t="shared" si="52"/>
        <v>57.162100000000002</v>
      </c>
      <c r="AE134">
        <f t="shared" si="53"/>
        <v>55.4</v>
      </c>
      <c r="AF134">
        <f t="shared" si="54"/>
        <v>56.14461</v>
      </c>
      <c r="AG134">
        <f t="shared" si="55"/>
        <v>35.799999999999997</v>
      </c>
      <c r="AH134">
        <v>830.6</v>
      </c>
      <c r="AI134">
        <v>1006.5</v>
      </c>
      <c r="AJ134">
        <f t="shared" si="56"/>
        <v>20.300000000000004</v>
      </c>
      <c r="AK134">
        <f t="shared" si="57"/>
        <v>7.5</v>
      </c>
      <c r="AL134">
        <f t="shared" si="58"/>
        <v>1.1085574554829034</v>
      </c>
      <c r="AM134">
        <f t="shared" si="59"/>
        <v>3.495451436207353E-2</v>
      </c>
      <c r="AN134" s="9">
        <f t="shared" si="67"/>
        <v>1007.8643607500001</v>
      </c>
      <c r="AO134">
        <f t="shared" si="60"/>
        <v>42909.420494340971</v>
      </c>
      <c r="AP134">
        <f t="shared" si="61"/>
        <v>9.029617144233084E-3</v>
      </c>
      <c r="AQ134">
        <f t="shared" si="62"/>
        <v>0.20697416610299557</v>
      </c>
    </row>
    <row r="135" spans="1:43" x14ac:dyDescent="0.3">
      <c r="A135" t="s">
        <v>17</v>
      </c>
      <c r="B135" s="1">
        <v>38060</v>
      </c>
      <c r="C135" s="2">
        <v>0.53409722222222222</v>
      </c>
      <c r="D135">
        <v>63.6</v>
      </c>
      <c r="E135">
        <v>47.1</v>
      </c>
      <c r="F135">
        <v>62</v>
      </c>
      <c r="G135">
        <v>47.4</v>
      </c>
      <c r="H135">
        <v>45.8</v>
      </c>
      <c r="I135">
        <v>58.8</v>
      </c>
      <c r="J135">
        <v>57</v>
      </c>
      <c r="K135">
        <v>55.3</v>
      </c>
      <c r="L135">
        <v>56.5</v>
      </c>
      <c r="M135">
        <v>35.1</v>
      </c>
      <c r="N135">
        <v>43.3</v>
      </c>
      <c r="O135">
        <v>64</v>
      </c>
      <c r="P135" s="4">
        <v>48.9</v>
      </c>
      <c r="Q135">
        <v>73</v>
      </c>
      <c r="R135">
        <f t="shared" si="63"/>
        <v>24.1</v>
      </c>
      <c r="S135">
        <f t="shared" si="66"/>
        <v>15.100000000000001</v>
      </c>
      <c r="T135">
        <f t="shared" si="64"/>
        <v>1007.87642675</v>
      </c>
      <c r="U135">
        <f t="shared" si="65"/>
        <v>3.4989243139383085E-2</v>
      </c>
      <c r="X135">
        <f t="shared" si="46"/>
        <v>65.902239999999992</v>
      </c>
      <c r="Y135">
        <f t="shared" si="47"/>
        <v>47.858960000000003</v>
      </c>
      <c r="Z135">
        <f t="shared" si="48"/>
        <v>62.1</v>
      </c>
      <c r="AA135">
        <f t="shared" si="49"/>
        <v>48.06176</v>
      </c>
      <c r="AB135">
        <f t="shared" si="50"/>
        <v>46.633099999999999</v>
      </c>
      <c r="AC135">
        <f t="shared" si="51"/>
        <v>59.535719999999998</v>
      </c>
      <c r="AD135">
        <f t="shared" si="52"/>
        <v>57.162100000000002</v>
      </c>
      <c r="AE135">
        <f t="shared" si="53"/>
        <v>55.3</v>
      </c>
      <c r="AF135">
        <f t="shared" si="54"/>
        <v>56.34375</v>
      </c>
      <c r="AG135">
        <f t="shared" si="55"/>
        <v>35.1</v>
      </c>
      <c r="AH135">
        <v>820.6</v>
      </c>
      <c r="AI135">
        <v>1007.5</v>
      </c>
      <c r="AJ135">
        <f t="shared" si="56"/>
        <v>20.700000000000003</v>
      </c>
      <c r="AK135">
        <f t="shared" si="57"/>
        <v>8.1999999999999957</v>
      </c>
      <c r="AL135">
        <f t="shared" si="58"/>
        <v>1.1096588538490064</v>
      </c>
      <c r="AM135">
        <f t="shared" si="59"/>
        <v>3.4989243139383085E-2</v>
      </c>
      <c r="AN135" s="9">
        <f t="shared" si="67"/>
        <v>1007.87642675</v>
      </c>
      <c r="AO135">
        <f t="shared" si="60"/>
        <v>43798.923020710405</v>
      </c>
      <c r="AP135">
        <f t="shared" si="61"/>
        <v>9.9926882768705764E-3</v>
      </c>
      <c r="AQ135">
        <f t="shared" si="62"/>
        <v>0.21383920839617043</v>
      </c>
    </row>
    <row r="136" spans="1:43" x14ac:dyDescent="0.3">
      <c r="A136" t="s">
        <v>17</v>
      </c>
      <c r="B136" s="1">
        <v>38060</v>
      </c>
      <c r="C136" s="2">
        <v>0.53479166666666667</v>
      </c>
      <c r="D136">
        <v>63.6</v>
      </c>
      <c r="E136">
        <v>47.1</v>
      </c>
      <c r="F136">
        <v>61.9</v>
      </c>
      <c r="G136">
        <v>47.4</v>
      </c>
      <c r="H136">
        <v>45.8</v>
      </c>
      <c r="I136">
        <v>58.9</v>
      </c>
      <c r="J136">
        <v>56.9</v>
      </c>
      <c r="K136">
        <v>55.3</v>
      </c>
      <c r="L136">
        <v>56.5</v>
      </c>
      <c r="M136">
        <v>34.200000000000003</v>
      </c>
      <c r="N136">
        <v>42.9</v>
      </c>
      <c r="O136">
        <v>64.099999999999994</v>
      </c>
      <c r="P136" s="4">
        <v>49</v>
      </c>
      <c r="Q136">
        <v>73.2</v>
      </c>
      <c r="R136">
        <f t="shared" si="63"/>
        <v>24.200000000000003</v>
      </c>
      <c r="S136">
        <f t="shared" si="66"/>
        <v>15.099999999999994</v>
      </c>
      <c r="T136">
        <f t="shared" si="64"/>
        <v>1007.8673749999999</v>
      </c>
      <c r="U136">
        <f t="shared" si="65"/>
        <v>3.5068299044573294E-2</v>
      </c>
      <c r="X136">
        <f t="shared" si="46"/>
        <v>65.902239999999992</v>
      </c>
      <c r="Y136">
        <f t="shared" si="47"/>
        <v>47.858960000000003</v>
      </c>
      <c r="Z136">
        <f t="shared" si="48"/>
        <v>62</v>
      </c>
      <c r="AA136">
        <f t="shared" si="49"/>
        <v>48.06176</v>
      </c>
      <c r="AB136">
        <f t="shared" si="50"/>
        <v>46.633099999999999</v>
      </c>
      <c r="AC136">
        <f t="shared" si="51"/>
        <v>59.636759999999995</v>
      </c>
      <c r="AD136">
        <f t="shared" si="52"/>
        <v>57.061959999999999</v>
      </c>
      <c r="AE136">
        <f t="shared" si="53"/>
        <v>55.3</v>
      </c>
      <c r="AF136">
        <f t="shared" si="54"/>
        <v>56.34375</v>
      </c>
      <c r="AG136">
        <f t="shared" si="55"/>
        <v>34.200000000000003</v>
      </c>
      <c r="AH136">
        <v>848.1</v>
      </c>
      <c r="AI136">
        <v>1008.5</v>
      </c>
      <c r="AJ136">
        <f t="shared" si="56"/>
        <v>21.199999999999996</v>
      </c>
      <c r="AK136">
        <f t="shared" si="57"/>
        <v>8.6999999999999957</v>
      </c>
      <c r="AL136">
        <f t="shared" si="58"/>
        <v>1.1121660554136104</v>
      </c>
      <c r="AM136">
        <f t="shared" si="59"/>
        <v>3.5068299044573294E-2</v>
      </c>
      <c r="AN136" s="9">
        <f t="shared" si="67"/>
        <v>1007.8673749999999</v>
      </c>
      <c r="AO136">
        <f t="shared" si="60"/>
        <v>44957.815408794275</v>
      </c>
      <c r="AP136">
        <f t="shared" si="61"/>
        <v>1.0258224266006363E-2</v>
      </c>
      <c r="AQ136">
        <f t="shared" si="62"/>
        <v>0.212379970238878</v>
      </c>
    </row>
    <row r="137" spans="1:43" x14ac:dyDescent="0.3">
      <c r="A137" t="s">
        <v>17</v>
      </c>
      <c r="B137" s="1">
        <v>38060</v>
      </c>
      <c r="C137" s="2">
        <v>0.53548611111111111</v>
      </c>
      <c r="D137">
        <v>63.7</v>
      </c>
      <c r="E137">
        <v>47.2</v>
      </c>
      <c r="F137">
        <v>62</v>
      </c>
      <c r="G137">
        <v>47.4</v>
      </c>
      <c r="H137">
        <v>45.9</v>
      </c>
      <c r="I137">
        <v>59</v>
      </c>
      <c r="J137">
        <v>57.1</v>
      </c>
      <c r="K137">
        <v>55.5</v>
      </c>
      <c r="L137">
        <v>56.7</v>
      </c>
      <c r="M137">
        <v>36.5</v>
      </c>
      <c r="N137">
        <v>42.6</v>
      </c>
      <c r="O137">
        <v>64.2</v>
      </c>
      <c r="P137" s="4">
        <v>50.2</v>
      </c>
      <c r="Q137">
        <v>73.3</v>
      </c>
      <c r="R137">
        <f t="shared" si="63"/>
        <v>23.099999999999994</v>
      </c>
      <c r="S137">
        <f t="shared" si="66"/>
        <v>14</v>
      </c>
      <c r="T137">
        <f t="shared" si="64"/>
        <v>1007.861348</v>
      </c>
      <c r="U137">
        <f t="shared" si="65"/>
        <v>3.5136423862603322E-2</v>
      </c>
      <c r="X137">
        <f t="shared" si="46"/>
        <v>66.006280000000004</v>
      </c>
      <c r="Y137">
        <f t="shared" si="47"/>
        <v>47.961320000000001</v>
      </c>
      <c r="Z137">
        <f t="shared" si="48"/>
        <v>62.1</v>
      </c>
      <c r="AA137">
        <f t="shared" si="49"/>
        <v>48.06176</v>
      </c>
      <c r="AB137">
        <f t="shared" si="50"/>
        <v>46.732849999999999</v>
      </c>
      <c r="AC137">
        <f t="shared" si="51"/>
        <v>59.7378</v>
      </c>
      <c r="AD137">
        <f t="shared" si="52"/>
        <v>57.262239999999998</v>
      </c>
      <c r="AE137">
        <f t="shared" si="53"/>
        <v>55.5</v>
      </c>
      <c r="AF137">
        <f t="shared" si="54"/>
        <v>56.542890000000007</v>
      </c>
      <c r="AG137">
        <f t="shared" si="55"/>
        <v>36.5</v>
      </c>
      <c r="AH137">
        <v>851.9</v>
      </c>
      <c r="AI137">
        <v>1009.5</v>
      </c>
      <c r="AJ137">
        <f t="shared" si="56"/>
        <v>21.6</v>
      </c>
      <c r="AK137">
        <f t="shared" si="57"/>
        <v>6.1000000000000014</v>
      </c>
      <c r="AL137">
        <f t="shared" si="58"/>
        <v>1.1143265853568483</v>
      </c>
      <c r="AM137">
        <f t="shared" si="59"/>
        <v>3.5136423862603322E-2</v>
      </c>
      <c r="AN137" s="9">
        <f t="shared" si="67"/>
        <v>1007.861348</v>
      </c>
      <c r="AO137">
        <f t="shared" si="60"/>
        <v>45894.785999409331</v>
      </c>
      <c r="AP137">
        <f t="shared" si="61"/>
        <v>7.160464843291468E-3</v>
      </c>
      <c r="AQ137">
        <f t="shared" si="62"/>
        <v>0.21583911414929849</v>
      </c>
    </row>
    <row r="138" spans="1:43" x14ac:dyDescent="0.3">
      <c r="A138" t="s">
        <v>17</v>
      </c>
      <c r="B138" s="1">
        <v>38060</v>
      </c>
      <c r="C138" s="2">
        <v>0.53618055555555555</v>
      </c>
      <c r="D138">
        <v>63.8</v>
      </c>
      <c r="E138">
        <v>47.1</v>
      </c>
      <c r="F138">
        <v>62.1</v>
      </c>
      <c r="G138">
        <v>47.4</v>
      </c>
      <c r="H138">
        <v>46</v>
      </c>
      <c r="I138">
        <v>59.1</v>
      </c>
      <c r="J138">
        <v>57.2</v>
      </c>
      <c r="K138">
        <v>55.7</v>
      </c>
      <c r="L138">
        <v>56.7</v>
      </c>
      <c r="M138">
        <v>37.6</v>
      </c>
      <c r="N138">
        <v>43.3</v>
      </c>
      <c r="O138">
        <v>63.9</v>
      </c>
      <c r="P138" s="4">
        <v>50.6</v>
      </c>
      <c r="Q138">
        <v>73.099999999999994</v>
      </c>
      <c r="R138">
        <f t="shared" si="63"/>
        <v>22.499999999999993</v>
      </c>
      <c r="S138">
        <f t="shared" si="66"/>
        <v>13.299999999999997</v>
      </c>
      <c r="T138">
        <f t="shared" si="64"/>
        <v>1007.873408</v>
      </c>
      <c r="U138">
        <f t="shared" si="65"/>
        <v>3.509342947131177E-2</v>
      </c>
      <c r="X138">
        <f t="shared" si="46"/>
        <v>66.110319999999987</v>
      </c>
      <c r="Y138">
        <f t="shared" si="47"/>
        <v>47.858960000000003</v>
      </c>
      <c r="Z138">
        <f t="shared" si="48"/>
        <v>62.2</v>
      </c>
      <c r="AA138">
        <f t="shared" si="49"/>
        <v>48.06176</v>
      </c>
      <c r="AB138">
        <f t="shared" si="50"/>
        <v>46.832600000000006</v>
      </c>
      <c r="AC138">
        <f t="shared" si="51"/>
        <v>59.838840000000005</v>
      </c>
      <c r="AD138">
        <f t="shared" si="52"/>
        <v>57.362380000000002</v>
      </c>
      <c r="AE138">
        <f t="shared" si="53"/>
        <v>55.7</v>
      </c>
      <c r="AF138">
        <f t="shared" si="54"/>
        <v>56.542890000000007</v>
      </c>
      <c r="AG138">
        <f t="shared" si="55"/>
        <v>37.6</v>
      </c>
      <c r="AH138">
        <v>841.9</v>
      </c>
      <c r="AI138">
        <v>1010.5</v>
      </c>
      <c r="AJ138">
        <f t="shared" si="56"/>
        <v>20.6</v>
      </c>
      <c r="AK138">
        <f t="shared" si="57"/>
        <v>5.6999999999999957</v>
      </c>
      <c r="AL138">
        <f t="shared" si="58"/>
        <v>1.1129630489473161</v>
      </c>
      <c r="AM138">
        <f t="shared" si="59"/>
        <v>3.509342947131177E-2</v>
      </c>
      <c r="AN138" s="9">
        <f t="shared" si="67"/>
        <v>1007.873408</v>
      </c>
      <c r="AO138">
        <f t="shared" si="60"/>
        <v>43716.991668538074</v>
      </c>
      <c r="AP138">
        <f t="shared" si="61"/>
        <v>6.7704002850694804E-3</v>
      </c>
      <c r="AQ138">
        <f t="shared" si="62"/>
        <v>0.20803920156815855</v>
      </c>
    </row>
    <row r="139" spans="1:43" x14ac:dyDescent="0.3">
      <c r="A139" t="s">
        <v>17</v>
      </c>
      <c r="B139" s="1">
        <v>38060</v>
      </c>
      <c r="C139" s="2">
        <v>0.53687499999999999</v>
      </c>
      <c r="D139">
        <v>63.9</v>
      </c>
      <c r="E139">
        <v>47.2</v>
      </c>
      <c r="F139">
        <v>62.3</v>
      </c>
      <c r="G139">
        <v>47.5</v>
      </c>
      <c r="H139">
        <v>46</v>
      </c>
      <c r="I139">
        <v>59.3</v>
      </c>
      <c r="J139">
        <v>57.3</v>
      </c>
      <c r="K139">
        <v>55.7</v>
      </c>
      <c r="L139">
        <v>56.8</v>
      </c>
      <c r="M139">
        <v>37.6</v>
      </c>
      <c r="N139">
        <v>43.8</v>
      </c>
      <c r="O139">
        <v>60.1</v>
      </c>
      <c r="P139" s="4">
        <v>50.5</v>
      </c>
      <c r="Q139">
        <v>72.900000000000006</v>
      </c>
      <c r="R139">
        <f t="shared" si="63"/>
        <v>22.400000000000006</v>
      </c>
      <c r="S139">
        <f t="shared" si="66"/>
        <v>9.6000000000000014</v>
      </c>
      <c r="T139">
        <f t="shared" si="64"/>
        <v>1007.7746307499999</v>
      </c>
      <c r="U139">
        <f t="shared" si="65"/>
        <v>3.5072742318271719E-2</v>
      </c>
      <c r="X139">
        <f t="shared" si="46"/>
        <v>66.214359999999999</v>
      </c>
      <c r="Y139">
        <f t="shared" si="47"/>
        <v>47.961320000000001</v>
      </c>
      <c r="Z139">
        <f t="shared" si="48"/>
        <v>62.4</v>
      </c>
      <c r="AA139">
        <f t="shared" si="49"/>
        <v>48.164550000000006</v>
      </c>
      <c r="AB139">
        <f t="shared" si="50"/>
        <v>46.832600000000006</v>
      </c>
      <c r="AC139">
        <f t="shared" si="51"/>
        <v>60.04092</v>
      </c>
      <c r="AD139">
        <f t="shared" si="52"/>
        <v>57.462519999999998</v>
      </c>
      <c r="AE139">
        <f t="shared" si="53"/>
        <v>55.7</v>
      </c>
      <c r="AF139">
        <f t="shared" si="54"/>
        <v>56.64246</v>
      </c>
      <c r="AG139">
        <f t="shared" si="55"/>
        <v>37.6</v>
      </c>
      <c r="AH139">
        <v>831.9</v>
      </c>
      <c r="AI139">
        <v>1011.5</v>
      </c>
      <c r="AJ139">
        <f t="shared" si="56"/>
        <v>16.300000000000004</v>
      </c>
      <c r="AK139">
        <f t="shared" si="57"/>
        <v>6.1999999999999957</v>
      </c>
      <c r="AL139">
        <f t="shared" si="58"/>
        <v>1.1123069706651889</v>
      </c>
      <c r="AM139">
        <f t="shared" si="59"/>
        <v>3.5072742318271719E-2</v>
      </c>
      <c r="AN139" s="9">
        <f t="shared" si="67"/>
        <v>1007.7746307499999</v>
      </c>
      <c r="AO139">
        <f t="shared" si="60"/>
        <v>34567.820700524091</v>
      </c>
      <c r="AP139">
        <f t="shared" si="61"/>
        <v>7.4528188484192766E-3</v>
      </c>
      <c r="AQ139">
        <f t="shared" si="62"/>
        <v>0.16647778747004505</v>
      </c>
    </row>
    <row r="140" spans="1:43" x14ac:dyDescent="0.3">
      <c r="A140" t="s">
        <v>17</v>
      </c>
      <c r="B140" s="1">
        <v>38060</v>
      </c>
      <c r="C140" s="2">
        <v>0.53756944444444443</v>
      </c>
      <c r="D140">
        <v>64</v>
      </c>
      <c r="E140">
        <v>47</v>
      </c>
      <c r="F140">
        <v>62.5</v>
      </c>
      <c r="G140">
        <v>47.7</v>
      </c>
      <c r="H140">
        <v>45.8</v>
      </c>
      <c r="I140">
        <v>59.3</v>
      </c>
      <c r="J140">
        <v>57.5</v>
      </c>
      <c r="K140">
        <v>55.7</v>
      </c>
      <c r="L140">
        <v>56.8</v>
      </c>
      <c r="M140">
        <v>38.4</v>
      </c>
      <c r="N140">
        <v>43.7</v>
      </c>
      <c r="O140">
        <v>59.9</v>
      </c>
      <c r="P140" s="4">
        <v>49.5</v>
      </c>
      <c r="Q140">
        <v>73.099999999999994</v>
      </c>
      <c r="R140">
        <f t="shared" si="63"/>
        <v>23.599999999999994</v>
      </c>
      <c r="S140">
        <f t="shared" si="66"/>
        <v>10.399999999999999</v>
      </c>
      <c r="T140">
        <f t="shared" si="64"/>
        <v>1007.7657320000001</v>
      </c>
      <c r="U140">
        <f t="shared" si="65"/>
        <v>3.5118496447390977E-2</v>
      </c>
      <c r="X140">
        <f t="shared" si="46"/>
        <v>66.318399999999997</v>
      </c>
      <c r="Y140">
        <f t="shared" si="47"/>
        <v>47.756599999999999</v>
      </c>
      <c r="Z140">
        <f t="shared" si="48"/>
        <v>62.6</v>
      </c>
      <c r="AA140">
        <f t="shared" si="49"/>
        <v>48.370130000000003</v>
      </c>
      <c r="AB140">
        <f t="shared" si="50"/>
        <v>46.633099999999999</v>
      </c>
      <c r="AC140">
        <f t="shared" si="51"/>
        <v>60.04092</v>
      </c>
      <c r="AD140">
        <f t="shared" si="52"/>
        <v>57.662799999999997</v>
      </c>
      <c r="AE140">
        <f t="shared" si="53"/>
        <v>55.7</v>
      </c>
      <c r="AF140">
        <f t="shared" si="54"/>
        <v>56.64246</v>
      </c>
      <c r="AG140">
        <f t="shared" si="55"/>
        <v>38.4</v>
      </c>
      <c r="AH140">
        <v>819.4</v>
      </c>
      <c r="AI140">
        <v>1012.5</v>
      </c>
      <c r="AJ140">
        <f t="shared" si="56"/>
        <v>16.199999999999996</v>
      </c>
      <c r="AK140">
        <f t="shared" si="57"/>
        <v>5.3000000000000043</v>
      </c>
      <c r="AL140">
        <f t="shared" si="58"/>
        <v>1.1137580301886854</v>
      </c>
      <c r="AM140">
        <f t="shared" si="59"/>
        <v>3.5118496447390977E-2</v>
      </c>
      <c r="AN140" s="9">
        <f t="shared" si="67"/>
        <v>1007.7657320000001</v>
      </c>
      <c r="AO140">
        <f t="shared" si="60"/>
        <v>34400.26319523112</v>
      </c>
      <c r="AP140">
        <f t="shared" si="61"/>
        <v>6.4681474249450874E-3</v>
      </c>
      <c r="AQ140">
        <f t="shared" si="62"/>
        <v>0.16819815387916306</v>
      </c>
    </row>
    <row r="141" spans="1:43" x14ac:dyDescent="0.3">
      <c r="A141" t="s">
        <v>17</v>
      </c>
      <c r="B141" s="1">
        <v>38060</v>
      </c>
      <c r="C141" s="2">
        <v>0.53826388888888888</v>
      </c>
      <c r="D141">
        <v>64.099999999999994</v>
      </c>
      <c r="E141">
        <v>47.1</v>
      </c>
      <c r="F141">
        <v>62.6</v>
      </c>
      <c r="G141">
        <v>47.6</v>
      </c>
      <c r="H141">
        <v>46.2</v>
      </c>
      <c r="I141">
        <v>59.4</v>
      </c>
      <c r="J141">
        <v>57.6</v>
      </c>
      <c r="K141">
        <v>55.8</v>
      </c>
      <c r="L141">
        <v>56.9</v>
      </c>
      <c r="M141">
        <v>40.6</v>
      </c>
      <c r="N141">
        <v>44.1</v>
      </c>
      <c r="O141">
        <v>60.1</v>
      </c>
      <c r="P141" s="4">
        <v>50.8</v>
      </c>
      <c r="Q141">
        <v>73.2</v>
      </c>
      <c r="R141">
        <f t="shared" si="63"/>
        <v>22.400000000000006</v>
      </c>
      <c r="S141">
        <f t="shared" si="66"/>
        <v>9.3000000000000043</v>
      </c>
      <c r="T141">
        <f t="shared" si="64"/>
        <v>1007.7835429999999</v>
      </c>
      <c r="U141">
        <f t="shared" si="65"/>
        <v>3.5108859010040787E-2</v>
      </c>
      <c r="X141">
        <f t="shared" si="46"/>
        <v>66.422439999999995</v>
      </c>
      <c r="Y141">
        <f t="shared" si="47"/>
        <v>47.858960000000003</v>
      </c>
      <c r="Z141">
        <f t="shared" si="48"/>
        <v>62.7</v>
      </c>
      <c r="AA141">
        <f t="shared" si="49"/>
        <v>48.267340000000004</v>
      </c>
      <c r="AB141">
        <f t="shared" si="50"/>
        <v>47.032100000000007</v>
      </c>
      <c r="AC141">
        <f t="shared" si="51"/>
        <v>60.141959999999997</v>
      </c>
      <c r="AD141">
        <f t="shared" si="52"/>
        <v>57.76294</v>
      </c>
      <c r="AE141">
        <f t="shared" si="53"/>
        <v>55.8</v>
      </c>
      <c r="AF141">
        <f t="shared" si="54"/>
        <v>56.74203</v>
      </c>
      <c r="AG141">
        <f t="shared" si="55"/>
        <v>40.6</v>
      </c>
      <c r="AH141">
        <v>839.4</v>
      </c>
      <c r="AI141">
        <v>1013.5</v>
      </c>
      <c r="AJ141">
        <f t="shared" si="56"/>
        <v>16</v>
      </c>
      <c r="AK141">
        <f t="shared" si="57"/>
        <v>3.5</v>
      </c>
      <c r="AL141">
        <f t="shared" si="58"/>
        <v>1.113452385747008</v>
      </c>
      <c r="AM141">
        <f t="shared" si="59"/>
        <v>3.5108859010040787E-2</v>
      </c>
      <c r="AN141" s="9">
        <f t="shared" si="67"/>
        <v>1007.7835429999999</v>
      </c>
      <c r="AO141">
        <f t="shared" si="60"/>
        <v>33966.845110873321</v>
      </c>
      <c r="AP141">
        <f t="shared" si="61"/>
        <v>4.1696449845127475E-3</v>
      </c>
      <c r="AQ141">
        <f t="shared" si="62"/>
        <v>0.16212189257815279</v>
      </c>
    </row>
    <row r="142" spans="1:43" x14ac:dyDescent="0.3">
      <c r="A142" t="s">
        <v>17</v>
      </c>
      <c r="B142" s="1">
        <v>38060</v>
      </c>
      <c r="C142" s="2">
        <v>0.53895833333333332</v>
      </c>
      <c r="D142">
        <v>64.2</v>
      </c>
      <c r="E142">
        <v>47.2</v>
      </c>
      <c r="F142">
        <v>62.7</v>
      </c>
      <c r="G142">
        <v>47.7</v>
      </c>
      <c r="H142">
        <v>45.9</v>
      </c>
      <c r="I142">
        <v>59.4</v>
      </c>
      <c r="J142">
        <v>57.7</v>
      </c>
      <c r="K142">
        <v>55.9</v>
      </c>
      <c r="L142">
        <v>56.8</v>
      </c>
      <c r="M142">
        <v>41</v>
      </c>
      <c r="N142">
        <v>44.9</v>
      </c>
      <c r="O142">
        <v>60.1</v>
      </c>
      <c r="P142" s="4">
        <v>50.6</v>
      </c>
      <c r="Q142">
        <v>73.599999999999994</v>
      </c>
      <c r="R142">
        <f t="shared" si="63"/>
        <v>22.999999999999993</v>
      </c>
      <c r="S142">
        <f t="shared" si="66"/>
        <v>9.5</v>
      </c>
      <c r="T142">
        <f t="shared" si="64"/>
        <v>1007.807375</v>
      </c>
      <c r="U142">
        <f t="shared" si="65"/>
        <v>3.5055102790489082E-2</v>
      </c>
      <c r="X142">
        <f t="shared" si="46"/>
        <v>66.526480000000006</v>
      </c>
      <c r="Y142">
        <f t="shared" si="47"/>
        <v>47.961320000000001</v>
      </c>
      <c r="Z142">
        <f t="shared" si="48"/>
        <v>62.800000000000004</v>
      </c>
      <c r="AA142">
        <f t="shared" si="49"/>
        <v>48.370130000000003</v>
      </c>
      <c r="AB142">
        <f t="shared" si="50"/>
        <v>46.732849999999999</v>
      </c>
      <c r="AC142">
        <f t="shared" si="51"/>
        <v>60.141959999999997</v>
      </c>
      <c r="AD142">
        <f t="shared" si="52"/>
        <v>57.863080000000004</v>
      </c>
      <c r="AE142">
        <f t="shared" si="53"/>
        <v>55.9</v>
      </c>
      <c r="AF142">
        <f t="shared" si="54"/>
        <v>56.64246</v>
      </c>
      <c r="AG142">
        <f t="shared" si="55"/>
        <v>41</v>
      </c>
      <c r="AH142">
        <v>849.4</v>
      </c>
      <c r="AI142">
        <v>1014.5</v>
      </c>
      <c r="AJ142">
        <f t="shared" si="56"/>
        <v>15.200000000000003</v>
      </c>
      <c r="AK142">
        <f t="shared" si="57"/>
        <v>3.8999999999999986</v>
      </c>
      <c r="AL142">
        <f t="shared" si="58"/>
        <v>1.1117475456412254</v>
      </c>
      <c r="AM142">
        <f t="shared" si="59"/>
        <v>3.5055102790489082E-2</v>
      </c>
      <c r="AN142" s="9">
        <f t="shared" si="67"/>
        <v>1007.807375</v>
      </c>
      <c r="AO142">
        <f t="shared" si="60"/>
        <v>32219.857504757842</v>
      </c>
      <c r="AP142">
        <f t="shared" si="61"/>
        <v>4.5914763362373424E-3</v>
      </c>
      <c r="AQ142">
        <f t="shared" si="62"/>
        <v>0.15197311933969718</v>
      </c>
    </row>
    <row r="143" spans="1:43" x14ac:dyDescent="0.3">
      <c r="A143" t="s">
        <v>17</v>
      </c>
      <c r="B143" s="1">
        <v>38060</v>
      </c>
      <c r="C143" s="2">
        <v>0.53965277777777776</v>
      </c>
      <c r="D143">
        <v>64.3</v>
      </c>
      <c r="E143">
        <v>47.2</v>
      </c>
      <c r="F143">
        <v>62.7</v>
      </c>
      <c r="G143">
        <v>47.8</v>
      </c>
      <c r="H143">
        <v>46</v>
      </c>
      <c r="I143">
        <v>59.5</v>
      </c>
      <c r="J143">
        <v>57.6</v>
      </c>
      <c r="K143">
        <v>55.9</v>
      </c>
      <c r="L143">
        <v>56.8</v>
      </c>
      <c r="M143">
        <v>36.5</v>
      </c>
      <c r="N143">
        <v>45.5</v>
      </c>
      <c r="O143">
        <v>60.1</v>
      </c>
      <c r="P143" s="4">
        <v>49.5</v>
      </c>
      <c r="Q143">
        <v>73.400000000000006</v>
      </c>
      <c r="R143">
        <f t="shared" si="63"/>
        <v>23.900000000000006</v>
      </c>
      <c r="S143">
        <f t="shared" si="66"/>
        <v>10.600000000000001</v>
      </c>
      <c r="T143">
        <f t="shared" si="64"/>
        <v>1007.8253120000001</v>
      </c>
      <c r="U143">
        <f t="shared" si="65"/>
        <v>3.502358501206547E-2</v>
      </c>
      <c r="X143">
        <f t="shared" si="46"/>
        <v>66.63051999999999</v>
      </c>
      <c r="Y143">
        <f t="shared" si="47"/>
        <v>47.961320000000001</v>
      </c>
      <c r="Z143">
        <f t="shared" si="48"/>
        <v>62.800000000000004</v>
      </c>
      <c r="AA143">
        <f t="shared" si="49"/>
        <v>48.472920000000002</v>
      </c>
      <c r="AB143">
        <f t="shared" si="50"/>
        <v>46.832600000000006</v>
      </c>
      <c r="AC143">
        <f t="shared" si="51"/>
        <v>60.243000000000002</v>
      </c>
      <c r="AD143">
        <f t="shared" si="52"/>
        <v>57.76294</v>
      </c>
      <c r="AE143">
        <f t="shared" si="53"/>
        <v>55.9</v>
      </c>
      <c r="AF143">
        <f t="shared" si="54"/>
        <v>56.64246</v>
      </c>
      <c r="AG143">
        <f t="shared" si="55"/>
        <v>36.5</v>
      </c>
      <c r="AH143">
        <v>844.4</v>
      </c>
      <c r="AI143">
        <v>1015.5</v>
      </c>
      <c r="AJ143">
        <f t="shared" si="56"/>
        <v>14.600000000000001</v>
      </c>
      <c r="AK143">
        <f t="shared" si="57"/>
        <v>9</v>
      </c>
      <c r="AL143">
        <f t="shared" si="58"/>
        <v>1.1107479818112194</v>
      </c>
      <c r="AM143">
        <f t="shared" si="59"/>
        <v>3.502358501206547E-2</v>
      </c>
      <c r="AN143" s="9">
        <f t="shared" si="67"/>
        <v>1007.8253120000001</v>
      </c>
      <c r="AO143">
        <f t="shared" si="60"/>
        <v>30920.746211117625</v>
      </c>
      <c r="AP143">
        <f t="shared" si="61"/>
        <v>1.0658455708195168E-2</v>
      </c>
      <c r="AQ143">
        <f t="shared" si="62"/>
        <v>0.14670913637622005</v>
      </c>
    </row>
    <row r="144" spans="1:43" x14ac:dyDescent="0.3">
      <c r="A144" t="s">
        <v>17</v>
      </c>
      <c r="B144" s="1">
        <v>38060</v>
      </c>
      <c r="C144" s="2">
        <v>0.5403472222222222</v>
      </c>
      <c r="D144">
        <v>64.3</v>
      </c>
      <c r="E144">
        <v>47.4</v>
      </c>
      <c r="F144">
        <v>62.8</v>
      </c>
      <c r="G144">
        <v>47.8</v>
      </c>
      <c r="H144">
        <v>46.2</v>
      </c>
      <c r="I144">
        <v>59.6</v>
      </c>
      <c r="J144">
        <v>57.6</v>
      </c>
      <c r="K144">
        <v>55.7</v>
      </c>
      <c r="L144">
        <v>56.9</v>
      </c>
      <c r="M144">
        <v>34.5</v>
      </c>
      <c r="N144">
        <v>45.3</v>
      </c>
      <c r="O144">
        <v>60.3</v>
      </c>
      <c r="P144" s="4">
        <v>50.5</v>
      </c>
      <c r="Q144">
        <v>73.8</v>
      </c>
      <c r="R144">
        <f t="shared" si="63"/>
        <v>23.299999999999997</v>
      </c>
      <c r="S144">
        <f t="shared" si="66"/>
        <v>9.7999999999999972</v>
      </c>
      <c r="T144">
        <f t="shared" si="64"/>
        <v>1007.8253120000001</v>
      </c>
      <c r="U144">
        <f t="shared" si="65"/>
        <v>3.5080091963178746E-2</v>
      </c>
      <c r="X144">
        <f t="shared" si="46"/>
        <v>66.63051999999999</v>
      </c>
      <c r="Y144">
        <f t="shared" si="47"/>
        <v>48.166040000000002</v>
      </c>
      <c r="Z144">
        <f t="shared" si="48"/>
        <v>62.9</v>
      </c>
      <c r="AA144">
        <f t="shared" si="49"/>
        <v>48.472920000000002</v>
      </c>
      <c r="AB144">
        <f t="shared" si="50"/>
        <v>47.032100000000007</v>
      </c>
      <c r="AC144">
        <f t="shared" si="51"/>
        <v>60.34404</v>
      </c>
      <c r="AD144">
        <f t="shared" si="52"/>
        <v>57.76294</v>
      </c>
      <c r="AE144">
        <f t="shared" si="53"/>
        <v>55.7</v>
      </c>
      <c r="AF144">
        <f t="shared" si="54"/>
        <v>56.74203</v>
      </c>
      <c r="AG144">
        <f t="shared" si="55"/>
        <v>34.5</v>
      </c>
      <c r="AH144">
        <v>854.4</v>
      </c>
      <c r="AI144">
        <v>1016.5</v>
      </c>
      <c r="AJ144">
        <f t="shared" si="56"/>
        <v>15</v>
      </c>
      <c r="AK144">
        <f t="shared" si="57"/>
        <v>10.799999999999997</v>
      </c>
      <c r="AL144">
        <f t="shared" si="58"/>
        <v>1.112540059403669</v>
      </c>
      <c r="AM144">
        <f t="shared" si="59"/>
        <v>3.5080091963178746E-2</v>
      </c>
      <c r="AN144" s="9">
        <f t="shared" si="67"/>
        <v>1007.8253120000001</v>
      </c>
      <c r="AO144">
        <f t="shared" si="60"/>
        <v>31819.144165001388</v>
      </c>
      <c r="AP144">
        <f t="shared" si="61"/>
        <v>1.2640449438202243E-2</v>
      </c>
      <c r="AQ144">
        <f t="shared" si="62"/>
        <v>0.14920475834838265</v>
      </c>
    </row>
    <row r="145" spans="1:43" x14ac:dyDescent="0.3">
      <c r="A145" t="s">
        <v>17</v>
      </c>
      <c r="B145" s="1">
        <v>38060</v>
      </c>
      <c r="C145" s="2">
        <v>0.54104166666666664</v>
      </c>
      <c r="D145">
        <v>64.400000000000006</v>
      </c>
      <c r="E145">
        <v>47.3</v>
      </c>
      <c r="F145">
        <v>62.9</v>
      </c>
      <c r="G145">
        <v>47.9</v>
      </c>
      <c r="H145">
        <v>46.2</v>
      </c>
      <c r="I145">
        <v>59.7</v>
      </c>
      <c r="J145">
        <v>57.6</v>
      </c>
      <c r="K145">
        <v>55.8</v>
      </c>
      <c r="L145">
        <v>57</v>
      </c>
      <c r="M145">
        <v>34.9</v>
      </c>
      <c r="N145">
        <v>45.3</v>
      </c>
      <c r="O145">
        <v>60.4</v>
      </c>
      <c r="P145" s="4">
        <v>50.3</v>
      </c>
      <c r="Q145">
        <v>74.3</v>
      </c>
      <c r="R145">
        <f t="shared" si="63"/>
        <v>24</v>
      </c>
      <c r="S145">
        <f t="shared" si="66"/>
        <v>10.100000000000001</v>
      </c>
      <c r="T145">
        <f t="shared" si="64"/>
        <v>1007.82830675</v>
      </c>
      <c r="U145">
        <f t="shared" si="65"/>
        <v>3.5114602629153342E-2</v>
      </c>
      <c r="X145">
        <f t="shared" si="46"/>
        <v>66.734560000000002</v>
      </c>
      <c r="Y145">
        <f t="shared" si="47"/>
        <v>48.063679999999998</v>
      </c>
      <c r="Z145">
        <f t="shared" si="48"/>
        <v>63</v>
      </c>
      <c r="AA145">
        <f t="shared" si="49"/>
        <v>48.575710000000001</v>
      </c>
      <c r="AB145">
        <f t="shared" si="50"/>
        <v>47.032100000000007</v>
      </c>
      <c r="AC145">
        <f t="shared" si="51"/>
        <v>60.445080000000004</v>
      </c>
      <c r="AD145">
        <f t="shared" si="52"/>
        <v>57.76294</v>
      </c>
      <c r="AE145">
        <f t="shared" si="53"/>
        <v>55.8</v>
      </c>
      <c r="AF145">
        <f t="shared" si="54"/>
        <v>56.8416</v>
      </c>
      <c r="AG145">
        <f t="shared" si="55"/>
        <v>34.9</v>
      </c>
      <c r="AH145">
        <v>835.6</v>
      </c>
      <c r="AI145">
        <v>1017.5</v>
      </c>
      <c r="AJ145">
        <f t="shared" si="56"/>
        <v>15.100000000000001</v>
      </c>
      <c r="AK145">
        <f t="shared" si="57"/>
        <v>10.399999999999999</v>
      </c>
      <c r="AL145">
        <f t="shared" si="58"/>
        <v>1.1136345405245776</v>
      </c>
      <c r="AM145">
        <f t="shared" si="59"/>
        <v>3.5114602629153342E-2</v>
      </c>
      <c r="AN145" s="9">
        <f t="shared" si="67"/>
        <v>1007.82830675</v>
      </c>
      <c r="AO145">
        <f t="shared" si="60"/>
        <v>32062.878402004473</v>
      </c>
      <c r="AP145">
        <f t="shared" si="61"/>
        <v>1.2446146481570127E-2</v>
      </c>
      <c r="AQ145">
        <f t="shared" si="62"/>
        <v>0.15373030741960939</v>
      </c>
    </row>
    <row r="146" spans="1:43" x14ac:dyDescent="0.3">
      <c r="A146" t="s">
        <v>17</v>
      </c>
      <c r="B146" s="1">
        <v>38060</v>
      </c>
      <c r="C146" s="2">
        <v>0.54173611111111108</v>
      </c>
      <c r="D146">
        <v>64.599999999999994</v>
      </c>
      <c r="E146">
        <v>47.3</v>
      </c>
      <c r="F146">
        <v>63</v>
      </c>
      <c r="G146">
        <v>47.8</v>
      </c>
      <c r="H146">
        <v>46.3</v>
      </c>
      <c r="I146">
        <v>59.8</v>
      </c>
      <c r="J146">
        <v>57.7</v>
      </c>
      <c r="K146">
        <v>55.9</v>
      </c>
      <c r="L146">
        <v>57.1</v>
      </c>
      <c r="M146">
        <v>37.5</v>
      </c>
      <c r="N146">
        <v>45.2</v>
      </c>
      <c r="O146">
        <v>60.5</v>
      </c>
      <c r="P146" s="4">
        <v>49.8</v>
      </c>
      <c r="Q146">
        <v>74.8</v>
      </c>
      <c r="R146">
        <f t="shared" si="63"/>
        <v>25</v>
      </c>
      <c r="S146">
        <f t="shared" si="66"/>
        <v>10.700000000000003</v>
      </c>
      <c r="T146">
        <f t="shared" si="64"/>
        <v>1007.82830675</v>
      </c>
      <c r="U146">
        <f t="shared" si="65"/>
        <v>3.5160154323334365E-2</v>
      </c>
      <c r="X146">
        <f t="shared" si="46"/>
        <v>66.942639999999997</v>
      </c>
      <c r="Y146">
        <f t="shared" si="47"/>
        <v>48.063679999999998</v>
      </c>
      <c r="Z146">
        <f t="shared" si="48"/>
        <v>63.1</v>
      </c>
      <c r="AA146">
        <f t="shared" si="49"/>
        <v>48.472920000000002</v>
      </c>
      <c r="AB146">
        <f t="shared" si="50"/>
        <v>47.13185</v>
      </c>
      <c r="AC146">
        <f t="shared" si="51"/>
        <v>60.546119999999995</v>
      </c>
      <c r="AD146">
        <f t="shared" si="52"/>
        <v>57.863080000000004</v>
      </c>
      <c r="AE146">
        <f t="shared" si="53"/>
        <v>55.9</v>
      </c>
      <c r="AF146">
        <f t="shared" si="54"/>
        <v>56.941170000000007</v>
      </c>
      <c r="AG146">
        <f t="shared" si="55"/>
        <v>37.5</v>
      </c>
      <c r="AH146">
        <v>834.4</v>
      </c>
      <c r="AI146">
        <v>1018.5</v>
      </c>
      <c r="AJ146">
        <f t="shared" si="56"/>
        <v>15.299999999999997</v>
      </c>
      <c r="AK146">
        <f t="shared" si="57"/>
        <v>7.7000000000000028</v>
      </c>
      <c r="AL146">
        <f t="shared" si="58"/>
        <v>1.1150791799686042</v>
      </c>
      <c r="AM146">
        <f t="shared" si="59"/>
        <v>3.5160154323334365E-2</v>
      </c>
      <c r="AN146" s="9">
        <f t="shared" si="67"/>
        <v>1007.82830675</v>
      </c>
      <c r="AO146">
        <f t="shared" si="60"/>
        <v>32529.69609542087</v>
      </c>
      <c r="AP146">
        <f t="shared" si="61"/>
        <v>9.2281879194630913E-3</v>
      </c>
      <c r="AQ146">
        <f t="shared" si="62"/>
        <v>0.15619284285067456</v>
      </c>
    </row>
    <row r="147" spans="1:43" x14ac:dyDescent="0.3">
      <c r="A147" t="s">
        <v>17</v>
      </c>
      <c r="B147" s="1">
        <v>38060</v>
      </c>
      <c r="C147" s="2">
        <v>0.54243055555555553</v>
      </c>
      <c r="D147">
        <v>64.8</v>
      </c>
      <c r="E147">
        <v>47.2</v>
      </c>
      <c r="F147">
        <v>63.2</v>
      </c>
      <c r="G147">
        <v>48.1</v>
      </c>
      <c r="H147">
        <v>46</v>
      </c>
      <c r="I147">
        <v>59.9</v>
      </c>
      <c r="J147">
        <v>57.9</v>
      </c>
      <c r="K147">
        <v>55.9</v>
      </c>
      <c r="L147">
        <v>57.2</v>
      </c>
      <c r="M147">
        <v>35.200000000000003</v>
      </c>
      <c r="N147">
        <v>45.4</v>
      </c>
      <c r="O147">
        <v>60.7</v>
      </c>
      <c r="P147" s="4">
        <v>49.7</v>
      </c>
      <c r="Q147">
        <v>75.099999999999994</v>
      </c>
      <c r="R147">
        <f t="shared" si="63"/>
        <v>25.399999999999991</v>
      </c>
      <c r="S147">
        <f t="shared" si="66"/>
        <v>11</v>
      </c>
      <c r="T147">
        <f t="shared" si="64"/>
        <v>1007.84030075</v>
      </c>
      <c r="U147">
        <f t="shared" si="65"/>
        <v>3.5172579031276428E-2</v>
      </c>
      <c r="X147">
        <f t="shared" si="46"/>
        <v>67.150719999999993</v>
      </c>
      <c r="Y147">
        <f t="shared" si="47"/>
        <v>47.961320000000001</v>
      </c>
      <c r="Z147">
        <f t="shared" si="48"/>
        <v>63.300000000000004</v>
      </c>
      <c r="AA147">
        <f t="shared" si="49"/>
        <v>48.781290000000006</v>
      </c>
      <c r="AB147">
        <f t="shared" si="50"/>
        <v>46.832600000000006</v>
      </c>
      <c r="AC147">
        <f t="shared" si="51"/>
        <v>60.64716</v>
      </c>
      <c r="AD147">
        <f t="shared" si="52"/>
        <v>58.063359999999996</v>
      </c>
      <c r="AE147">
        <f t="shared" si="53"/>
        <v>55.9</v>
      </c>
      <c r="AF147">
        <f t="shared" si="54"/>
        <v>57.040740000000007</v>
      </c>
      <c r="AG147">
        <f t="shared" si="55"/>
        <v>35.200000000000003</v>
      </c>
      <c r="AH147">
        <v>873.1</v>
      </c>
      <c r="AI147">
        <v>1019.5</v>
      </c>
      <c r="AJ147">
        <f t="shared" si="56"/>
        <v>15.300000000000004</v>
      </c>
      <c r="AK147">
        <f t="shared" si="57"/>
        <v>10.199999999999996</v>
      </c>
      <c r="AL147">
        <f t="shared" si="58"/>
        <v>1.1154732207061955</v>
      </c>
      <c r="AM147">
        <f t="shared" si="59"/>
        <v>3.5172579031276428E-2</v>
      </c>
      <c r="AN147" s="9">
        <f t="shared" si="67"/>
        <v>1007.84030075</v>
      </c>
      <c r="AO147">
        <f t="shared" si="60"/>
        <v>32541.578533453932</v>
      </c>
      <c r="AP147">
        <f t="shared" si="61"/>
        <v>1.1682510594433622E-2</v>
      </c>
      <c r="AQ147">
        <f t="shared" si="62"/>
        <v>0.14932414843226396</v>
      </c>
    </row>
    <row r="148" spans="1:43" x14ac:dyDescent="0.3">
      <c r="A148" t="s">
        <v>17</v>
      </c>
      <c r="B148" s="1">
        <v>38060</v>
      </c>
      <c r="C148" s="2">
        <v>0.54312499999999997</v>
      </c>
      <c r="D148">
        <v>64.900000000000006</v>
      </c>
      <c r="E148">
        <v>47.3</v>
      </c>
      <c r="F148">
        <v>63.2</v>
      </c>
      <c r="G148">
        <v>48</v>
      </c>
      <c r="H148">
        <v>46.2</v>
      </c>
      <c r="I148">
        <v>60.1</v>
      </c>
      <c r="J148">
        <v>57.9</v>
      </c>
      <c r="K148">
        <v>56</v>
      </c>
      <c r="L148">
        <v>57.3</v>
      </c>
      <c r="M148">
        <v>37</v>
      </c>
      <c r="N148">
        <v>44.9</v>
      </c>
      <c r="O148">
        <v>60.8</v>
      </c>
      <c r="P148" s="4">
        <v>50.9</v>
      </c>
      <c r="Q148">
        <v>75.3</v>
      </c>
      <c r="R148">
        <f t="shared" si="63"/>
        <v>24.4</v>
      </c>
      <c r="S148">
        <f t="shared" si="66"/>
        <v>9.8999999999999986</v>
      </c>
      <c r="T148">
        <f t="shared" si="64"/>
        <v>1007.82830675</v>
      </c>
      <c r="U148">
        <f t="shared" si="65"/>
        <v>3.5262427203247029E-2</v>
      </c>
      <c r="X148">
        <f t="shared" si="46"/>
        <v>67.254760000000005</v>
      </c>
      <c r="Y148">
        <f t="shared" si="47"/>
        <v>48.063679999999998</v>
      </c>
      <c r="Z148">
        <f t="shared" si="48"/>
        <v>63.300000000000004</v>
      </c>
      <c r="AA148">
        <f t="shared" si="49"/>
        <v>48.678500000000007</v>
      </c>
      <c r="AB148">
        <f t="shared" si="50"/>
        <v>47.032100000000007</v>
      </c>
      <c r="AC148">
        <f t="shared" si="51"/>
        <v>60.849240000000002</v>
      </c>
      <c r="AD148">
        <f t="shared" si="52"/>
        <v>58.063359999999996</v>
      </c>
      <c r="AE148">
        <f t="shared" si="53"/>
        <v>56</v>
      </c>
      <c r="AF148">
        <f t="shared" si="54"/>
        <v>57.140309999999999</v>
      </c>
      <c r="AG148">
        <f t="shared" si="55"/>
        <v>37</v>
      </c>
      <c r="AH148">
        <v>910.6</v>
      </c>
      <c r="AI148">
        <v>1020.5</v>
      </c>
      <c r="AJ148">
        <f t="shared" si="56"/>
        <v>15.899999999999999</v>
      </c>
      <c r="AK148">
        <f t="shared" si="57"/>
        <v>7.8999999999999986</v>
      </c>
      <c r="AL148">
        <f t="shared" si="58"/>
        <v>1.1183226913029773</v>
      </c>
      <c r="AM148">
        <f t="shared" si="59"/>
        <v>3.5262427203247029E-2</v>
      </c>
      <c r="AN148" s="9">
        <f t="shared" si="67"/>
        <v>1007.82830675</v>
      </c>
      <c r="AO148">
        <f t="shared" si="60"/>
        <v>33903.702574336989</v>
      </c>
      <c r="AP148">
        <f t="shared" si="61"/>
        <v>8.6755985064792419E-3</v>
      </c>
      <c r="AQ148">
        <f t="shared" si="62"/>
        <v>0.14916773745234627</v>
      </c>
    </row>
    <row r="149" spans="1:43" x14ac:dyDescent="0.3">
      <c r="A149" t="s">
        <v>17</v>
      </c>
      <c r="B149" s="1">
        <v>38060</v>
      </c>
      <c r="C149" s="2">
        <v>0.54381944444444441</v>
      </c>
      <c r="D149">
        <v>64.900000000000006</v>
      </c>
      <c r="E149">
        <v>47.3</v>
      </c>
      <c r="F149">
        <v>63.2</v>
      </c>
      <c r="G149">
        <v>48</v>
      </c>
      <c r="H149">
        <v>46.3</v>
      </c>
      <c r="I149">
        <v>60.2</v>
      </c>
      <c r="J149">
        <v>57.9</v>
      </c>
      <c r="K149">
        <v>56.1</v>
      </c>
      <c r="L149">
        <v>57.4</v>
      </c>
      <c r="M149">
        <v>38.5</v>
      </c>
      <c r="N149">
        <v>44.7</v>
      </c>
      <c r="O149">
        <v>60.8</v>
      </c>
      <c r="P149" s="4">
        <v>49.9</v>
      </c>
      <c r="Q149">
        <v>75.5</v>
      </c>
      <c r="R149">
        <f t="shared" si="63"/>
        <v>25.6</v>
      </c>
      <c r="S149">
        <f t="shared" si="66"/>
        <v>10.899999999999999</v>
      </c>
      <c r="T149">
        <f t="shared" si="64"/>
        <v>1007.82231875</v>
      </c>
      <c r="U149">
        <f t="shared" si="65"/>
        <v>3.5319191107668166E-2</v>
      </c>
      <c r="X149">
        <f t="shared" si="46"/>
        <v>67.254760000000005</v>
      </c>
      <c r="Y149">
        <f t="shared" si="47"/>
        <v>48.063679999999998</v>
      </c>
      <c r="Z149">
        <f t="shared" si="48"/>
        <v>63.300000000000004</v>
      </c>
      <c r="AA149">
        <f t="shared" si="49"/>
        <v>48.678500000000007</v>
      </c>
      <c r="AB149">
        <f t="shared" si="50"/>
        <v>47.13185</v>
      </c>
      <c r="AC149">
        <f t="shared" si="51"/>
        <v>60.950279999999999</v>
      </c>
      <c r="AD149">
        <f t="shared" si="52"/>
        <v>58.063359999999996</v>
      </c>
      <c r="AE149">
        <f t="shared" si="53"/>
        <v>56.1</v>
      </c>
      <c r="AF149">
        <f t="shared" si="54"/>
        <v>57.239879999999999</v>
      </c>
      <c r="AG149">
        <f t="shared" si="55"/>
        <v>38.5</v>
      </c>
      <c r="AH149">
        <v>905.6</v>
      </c>
      <c r="AI149">
        <v>1021.5</v>
      </c>
      <c r="AJ149">
        <f t="shared" si="56"/>
        <v>16.099999999999994</v>
      </c>
      <c r="AK149">
        <f t="shared" si="57"/>
        <v>6.2000000000000028</v>
      </c>
      <c r="AL149">
        <f t="shared" si="58"/>
        <v>1.1201229179860477</v>
      </c>
      <c r="AM149">
        <f t="shared" si="59"/>
        <v>3.5319191107668166E-2</v>
      </c>
      <c r="AN149" s="9">
        <f t="shared" si="67"/>
        <v>1007.82231875</v>
      </c>
      <c r="AO149">
        <f t="shared" si="60"/>
        <v>34385.223129835351</v>
      </c>
      <c r="AP149">
        <f t="shared" si="61"/>
        <v>6.8462897526501794E-3</v>
      </c>
      <c r="AQ149">
        <f t="shared" si="62"/>
        <v>0.15212158857810018</v>
      </c>
    </row>
    <row r="150" spans="1:43" x14ac:dyDescent="0.3">
      <c r="A150" t="s">
        <v>17</v>
      </c>
      <c r="B150" s="1">
        <v>38060</v>
      </c>
      <c r="C150" s="2">
        <v>0.54451388888888885</v>
      </c>
      <c r="D150">
        <v>65.099999999999994</v>
      </c>
      <c r="E150">
        <v>47.4</v>
      </c>
      <c r="F150">
        <v>63.6</v>
      </c>
      <c r="G150">
        <v>48.1</v>
      </c>
      <c r="H150">
        <v>46.3</v>
      </c>
      <c r="I150">
        <v>60.2</v>
      </c>
      <c r="J150">
        <v>58.3</v>
      </c>
      <c r="K150">
        <v>56.5</v>
      </c>
      <c r="L150">
        <v>57.5</v>
      </c>
      <c r="M150">
        <v>35.4</v>
      </c>
      <c r="N150">
        <v>45.6</v>
      </c>
      <c r="O150">
        <v>60.8</v>
      </c>
      <c r="P150" s="4">
        <v>51.5</v>
      </c>
      <c r="Q150">
        <v>75.2</v>
      </c>
      <c r="R150">
        <f t="shared" si="63"/>
        <v>23.700000000000003</v>
      </c>
      <c r="S150">
        <f t="shared" si="66"/>
        <v>9.2999999999999972</v>
      </c>
      <c r="T150">
        <f t="shared" si="64"/>
        <v>1007.8493119999999</v>
      </c>
      <c r="U150">
        <f t="shared" si="65"/>
        <v>3.525394451812372E-2</v>
      </c>
      <c r="X150">
        <f t="shared" si="46"/>
        <v>67.462839999999986</v>
      </c>
      <c r="Y150">
        <f t="shared" si="47"/>
        <v>48.166040000000002</v>
      </c>
      <c r="Z150">
        <f t="shared" si="48"/>
        <v>63.7</v>
      </c>
      <c r="AA150">
        <f t="shared" si="49"/>
        <v>48.781290000000006</v>
      </c>
      <c r="AB150">
        <f t="shared" si="50"/>
        <v>47.13185</v>
      </c>
      <c r="AC150">
        <f t="shared" si="51"/>
        <v>60.950279999999999</v>
      </c>
      <c r="AD150">
        <f t="shared" si="52"/>
        <v>58.463919999999995</v>
      </c>
      <c r="AE150">
        <f t="shared" si="53"/>
        <v>56.5</v>
      </c>
      <c r="AF150">
        <f t="shared" si="54"/>
        <v>57.339449999999999</v>
      </c>
      <c r="AG150">
        <f t="shared" si="55"/>
        <v>35.4</v>
      </c>
      <c r="AH150">
        <v>894.4</v>
      </c>
      <c r="AI150">
        <v>1022.5</v>
      </c>
      <c r="AJ150">
        <f t="shared" si="56"/>
        <v>15.199999999999996</v>
      </c>
      <c r="AK150">
        <f t="shared" si="57"/>
        <v>10.200000000000003</v>
      </c>
      <c r="AL150">
        <f t="shared" si="58"/>
        <v>1.1180536690033525</v>
      </c>
      <c r="AM150">
        <f t="shared" si="59"/>
        <v>3.525394451812372E-2</v>
      </c>
      <c r="AN150" s="9">
        <f t="shared" si="67"/>
        <v>1007.8493119999999</v>
      </c>
      <c r="AO150">
        <f t="shared" si="60"/>
        <v>32403.965319823961</v>
      </c>
      <c r="AP150">
        <f t="shared" si="61"/>
        <v>1.1404293381037571E-2</v>
      </c>
      <c r="AQ150">
        <f t="shared" si="62"/>
        <v>0.14515158654484006</v>
      </c>
    </row>
    <row r="151" spans="1:43" x14ac:dyDescent="0.3">
      <c r="A151" t="s">
        <v>17</v>
      </c>
      <c r="B151" s="1">
        <v>38060</v>
      </c>
      <c r="C151" s="2">
        <v>0.54520833333333341</v>
      </c>
      <c r="D151">
        <v>65.2</v>
      </c>
      <c r="E151">
        <v>47.7</v>
      </c>
      <c r="F151">
        <v>63.5</v>
      </c>
      <c r="G151">
        <v>48</v>
      </c>
      <c r="H151">
        <v>46.3</v>
      </c>
      <c r="I151">
        <v>60.4</v>
      </c>
      <c r="J151">
        <v>58.2</v>
      </c>
      <c r="K151">
        <v>56.6</v>
      </c>
      <c r="L151">
        <v>57.4</v>
      </c>
      <c r="M151">
        <v>36</v>
      </c>
      <c r="N151">
        <v>45.9</v>
      </c>
      <c r="O151">
        <v>60.6</v>
      </c>
      <c r="P151" s="4">
        <v>50.8</v>
      </c>
      <c r="Q151">
        <v>73.8</v>
      </c>
      <c r="R151">
        <f t="shared" si="63"/>
        <v>23</v>
      </c>
      <c r="S151">
        <f t="shared" si="66"/>
        <v>9.8000000000000043</v>
      </c>
      <c r="T151">
        <f t="shared" si="64"/>
        <v>1007.85231875</v>
      </c>
      <c r="U151">
        <f t="shared" si="65"/>
        <v>3.525524129989515E-2</v>
      </c>
      <c r="X151">
        <f t="shared" ref="X151:X214" si="68" xml:space="preserve"> 1.0404*D151 - 0.2672</f>
        <v>67.566879999999998</v>
      </c>
      <c r="Y151">
        <f t="shared" ref="Y151:Y214" si="69" xml:space="preserve"> 1.0236*E151 - 0.3526</f>
        <v>48.473120000000002</v>
      </c>
      <c r="Z151">
        <f t="shared" ref="Z151:Z214" si="70">+F151+0.1</f>
        <v>63.6</v>
      </c>
      <c r="AA151">
        <f t="shared" ref="AA151:AA214" si="71" xml:space="preserve"> 1.0279*G151 - 0.6607</f>
        <v>48.678500000000007</v>
      </c>
      <c r="AB151">
        <f t="shared" ref="AB151:AB214" si="72" xml:space="preserve"> 0.9975*H151 + 0.9476</f>
        <v>47.13185</v>
      </c>
      <c r="AC151">
        <f t="shared" ref="AC151:AC214" si="73" xml:space="preserve"> 1.0104*I151 + 0.1242</f>
        <v>61.152360000000002</v>
      </c>
      <c r="AD151">
        <f t="shared" ref="AD151:AD214" si="74" xml:space="preserve"> 1.0014*J151 + 0.0823</f>
        <v>58.363780000000006</v>
      </c>
      <c r="AE151">
        <f t="shared" ref="AE151:AE214" si="75">+K151</f>
        <v>56.6</v>
      </c>
      <c r="AF151">
        <f t="shared" ref="AF151:AF214" si="76" xml:space="preserve"> 0.9957*L151 + 0.0867</f>
        <v>57.239879999999999</v>
      </c>
      <c r="AG151">
        <f t="shared" ref="AG151:AG214" si="77">M151</f>
        <v>36</v>
      </c>
      <c r="AH151">
        <v>861.9</v>
      </c>
      <c r="AI151">
        <v>1023.5</v>
      </c>
      <c r="AJ151">
        <f t="shared" ref="AJ151:AJ214" si="78">O151-N151</f>
        <v>14.700000000000003</v>
      </c>
      <c r="AK151">
        <f t="shared" ref="AK151:AK214" si="79">N151-M151</f>
        <v>9.8999999999999986</v>
      </c>
      <c r="AL151">
        <f t="shared" ref="AL151:AL214" si="80">(AI151/AT$4)*(AT$2*AT$3/(N151+273.15))</f>
        <v>1.1180947955109606</v>
      </c>
      <c r="AM151">
        <f t="shared" ref="AM151:AM214" si="81">AL151*AT$12</f>
        <v>3.525524129989515E-2</v>
      </c>
      <c r="AN151" s="9">
        <f t="shared" si="67"/>
        <v>1007.85231875</v>
      </c>
      <c r="AO151">
        <f t="shared" ref="AO151:AO214" si="82">AM151*AN151*AJ151*60</f>
        <v>31339.291642511664</v>
      </c>
      <c r="AP151">
        <f t="shared" ref="AP151:AP214" si="83">AK151/AH151</f>
        <v>1.1486251305255829E-2</v>
      </c>
      <c r="AQ151">
        <f t="shared" ref="AQ151:AQ214" si="84">AO151/(AT$6*AH151*60)</f>
        <v>0.14567590145630696</v>
      </c>
    </row>
    <row r="152" spans="1:43" x14ac:dyDescent="0.3">
      <c r="A152" t="s">
        <v>17</v>
      </c>
      <c r="B152" s="1">
        <v>38060</v>
      </c>
      <c r="C152" s="2">
        <v>0.54590277777777774</v>
      </c>
      <c r="D152">
        <v>65.400000000000006</v>
      </c>
      <c r="E152">
        <v>47.9</v>
      </c>
      <c r="F152">
        <v>63.6</v>
      </c>
      <c r="G152">
        <v>48.1</v>
      </c>
      <c r="H152">
        <v>46.4</v>
      </c>
      <c r="I152">
        <v>60.6</v>
      </c>
      <c r="J152">
        <v>58.3</v>
      </c>
      <c r="K152">
        <v>56.6</v>
      </c>
      <c r="L152">
        <v>57.5</v>
      </c>
      <c r="M152">
        <v>43.3</v>
      </c>
      <c r="N152">
        <v>46.2</v>
      </c>
      <c r="O152">
        <v>60.5</v>
      </c>
      <c r="P152" s="4">
        <v>51</v>
      </c>
      <c r="Q152">
        <v>73.3</v>
      </c>
      <c r="R152">
        <f t="shared" ref="R152:R215" si="85">ABS(Q152-P152)</f>
        <v>22.299999999999997</v>
      </c>
      <c r="S152">
        <f t="shared" si="66"/>
        <v>9.5</v>
      </c>
      <c r="T152">
        <f t="shared" ref="T152:T215" si="86">AN152</f>
        <v>1007.8583367499999</v>
      </c>
      <c r="U152">
        <f t="shared" ref="U152:U215" si="87">AM152</f>
        <v>3.5256535645251795E-2</v>
      </c>
      <c r="X152">
        <f t="shared" si="68"/>
        <v>67.774960000000007</v>
      </c>
      <c r="Y152">
        <f t="shared" si="69"/>
        <v>48.677839999999996</v>
      </c>
      <c r="Z152">
        <f t="shared" si="70"/>
        <v>63.7</v>
      </c>
      <c r="AA152">
        <f t="shared" si="71"/>
        <v>48.781290000000006</v>
      </c>
      <c r="AB152">
        <f t="shared" si="72"/>
        <v>47.2316</v>
      </c>
      <c r="AC152">
        <f t="shared" si="73"/>
        <v>61.354440000000004</v>
      </c>
      <c r="AD152">
        <f t="shared" si="74"/>
        <v>58.463919999999995</v>
      </c>
      <c r="AE152">
        <f t="shared" si="75"/>
        <v>56.6</v>
      </c>
      <c r="AF152">
        <f t="shared" si="76"/>
        <v>57.339449999999999</v>
      </c>
      <c r="AG152">
        <f t="shared" si="77"/>
        <v>43.3</v>
      </c>
      <c r="AH152">
        <v>869.4</v>
      </c>
      <c r="AI152">
        <v>1024.5</v>
      </c>
      <c r="AJ152">
        <f t="shared" si="78"/>
        <v>14.299999999999997</v>
      </c>
      <c r="AK152">
        <f t="shared" si="79"/>
        <v>2.9000000000000057</v>
      </c>
      <c r="AL152">
        <f t="shared" si="80"/>
        <v>1.1181358447494141</v>
      </c>
      <c r="AM152">
        <f t="shared" si="81"/>
        <v>3.5256535645251795E-2</v>
      </c>
      <c r="AN152" s="9">
        <f t="shared" si="67"/>
        <v>1007.8583367499999</v>
      </c>
      <c r="AO152">
        <f t="shared" si="82"/>
        <v>30487.823115741892</v>
      </c>
      <c r="AP152">
        <f t="shared" si="83"/>
        <v>3.3356337704163858E-3</v>
      </c>
      <c r="AQ152">
        <f t="shared" si="84"/>
        <v>0.14049543044229354</v>
      </c>
    </row>
    <row r="153" spans="1:43" x14ac:dyDescent="0.3">
      <c r="A153" t="s">
        <v>17</v>
      </c>
      <c r="B153" s="1">
        <v>38060</v>
      </c>
      <c r="C153" s="2">
        <v>0.54659722222222229</v>
      </c>
      <c r="D153">
        <v>65.400000000000006</v>
      </c>
      <c r="E153">
        <v>48.2</v>
      </c>
      <c r="F153">
        <v>63.7</v>
      </c>
      <c r="G153">
        <v>48.2</v>
      </c>
      <c r="H153">
        <v>46.7</v>
      </c>
      <c r="I153">
        <v>60.8</v>
      </c>
      <c r="J153">
        <v>58.2</v>
      </c>
      <c r="K153">
        <v>56.5</v>
      </c>
      <c r="L153">
        <v>57.7</v>
      </c>
      <c r="M153">
        <v>37.5</v>
      </c>
      <c r="N153">
        <v>45.9</v>
      </c>
      <c r="O153">
        <v>60.6</v>
      </c>
      <c r="P153" s="4">
        <v>50.2</v>
      </c>
      <c r="Q153">
        <v>73.599999999999994</v>
      </c>
      <c r="R153">
        <f t="shared" si="85"/>
        <v>23.399999999999991</v>
      </c>
      <c r="S153">
        <f t="shared" si="66"/>
        <v>10.399999999999999</v>
      </c>
      <c r="T153">
        <f t="shared" si="86"/>
        <v>1007.85231875</v>
      </c>
      <c r="U153">
        <f t="shared" si="87"/>
        <v>3.5324132831502174E-2</v>
      </c>
      <c r="X153">
        <f t="shared" si="68"/>
        <v>67.774960000000007</v>
      </c>
      <c r="Y153">
        <f t="shared" si="69"/>
        <v>48.984920000000002</v>
      </c>
      <c r="Z153">
        <f t="shared" si="70"/>
        <v>63.800000000000004</v>
      </c>
      <c r="AA153">
        <f t="shared" si="71"/>
        <v>48.884080000000004</v>
      </c>
      <c r="AB153">
        <f t="shared" si="72"/>
        <v>47.530850000000008</v>
      </c>
      <c r="AC153">
        <f t="shared" si="73"/>
        <v>61.556519999999999</v>
      </c>
      <c r="AD153">
        <f t="shared" si="74"/>
        <v>58.363780000000006</v>
      </c>
      <c r="AE153">
        <f t="shared" si="75"/>
        <v>56.5</v>
      </c>
      <c r="AF153">
        <f t="shared" si="76"/>
        <v>57.538590000000006</v>
      </c>
      <c r="AG153">
        <f t="shared" si="77"/>
        <v>37.5</v>
      </c>
      <c r="AH153">
        <v>858.1</v>
      </c>
      <c r="AI153">
        <v>1025.5</v>
      </c>
      <c r="AJ153">
        <f t="shared" si="78"/>
        <v>14.700000000000003</v>
      </c>
      <c r="AK153">
        <f t="shared" si="79"/>
        <v>8.3999999999999986</v>
      </c>
      <c r="AL153">
        <f t="shared" si="80"/>
        <v>1.1202796412276406</v>
      </c>
      <c r="AM153">
        <f t="shared" si="81"/>
        <v>3.5324132831502174E-2</v>
      </c>
      <c r="AN153" s="9">
        <f t="shared" si="67"/>
        <v>1007.85231875</v>
      </c>
      <c r="AO153">
        <f t="shared" si="82"/>
        <v>31400.531098579107</v>
      </c>
      <c r="AP153">
        <f t="shared" si="83"/>
        <v>9.7890688730917115E-3</v>
      </c>
      <c r="AQ153">
        <f t="shared" si="84"/>
        <v>0.14660693374906952</v>
      </c>
    </row>
    <row r="154" spans="1:43" x14ac:dyDescent="0.3">
      <c r="A154" t="s">
        <v>17</v>
      </c>
      <c r="B154" s="1">
        <v>38060</v>
      </c>
      <c r="C154" s="2">
        <v>0.54729166666666662</v>
      </c>
      <c r="D154">
        <v>65.5</v>
      </c>
      <c r="E154">
        <v>48.1</v>
      </c>
      <c r="F154">
        <v>63.9</v>
      </c>
      <c r="G154">
        <v>48.3</v>
      </c>
      <c r="H154">
        <v>46.9</v>
      </c>
      <c r="I154">
        <v>61</v>
      </c>
      <c r="J154">
        <v>58.5</v>
      </c>
      <c r="K154">
        <v>56.6</v>
      </c>
      <c r="L154">
        <v>57.8</v>
      </c>
      <c r="M154">
        <v>39.6</v>
      </c>
      <c r="N154">
        <v>45.5</v>
      </c>
      <c r="O154">
        <v>60.7</v>
      </c>
      <c r="P154" s="4">
        <v>51.4</v>
      </c>
      <c r="Q154">
        <v>73.400000000000006</v>
      </c>
      <c r="R154">
        <f t="shared" si="85"/>
        <v>22.000000000000007</v>
      </c>
      <c r="S154">
        <f t="shared" si="66"/>
        <v>9.3000000000000043</v>
      </c>
      <c r="T154">
        <f t="shared" si="86"/>
        <v>1007.843303</v>
      </c>
      <c r="U154">
        <f t="shared" si="87"/>
        <v>3.5402964071772729E-2</v>
      </c>
      <c r="X154">
        <f t="shared" si="68"/>
        <v>67.878999999999991</v>
      </c>
      <c r="Y154">
        <f t="shared" si="69"/>
        <v>48.882560000000005</v>
      </c>
      <c r="Z154">
        <f t="shared" si="70"/>
        <v>64</v>
      </c>
      <c r="AA154">
        <f t="shared" si="71"/>
        <v>48.986870000000003</v>
      </c>
      <c r="AB154">
        <f t="shared" si="72"/>
        <v>47.730350000000001</v>
      </c>
      <c r="AC154">
        <f t="shared" si="73"/>
        <v>61.758600000000001</v>
      </c>
      <c r="AD154">
        <f t="shared" si="74"/>
        <v>58.664200000000001</v>
      </c>
      <c r="AE154">
        <f t="shared" si="75"/>
        <v>56.6</v>
      </c>
      <c r="AF154">
        <f t="shared" si="76"/>
        <v>57.638159999999999</v>
      </c>
      <c r="AG154">
        <f t="shared" si="77"/>
        <v>39.6</v>
      </c>
      <c r="AH154">
        <v>836.9</v>
      </c>
      <c r="AI154">
        <v>1026.5</v>
      </c>
      <c r="AJ154">
        <f t="shared" si="78"/>
        <v>15.200000000000003</v>
      </c>
      <c r="AK154">
        <f t="shared" si="79"/>
        <v>5.8999999999999986</v>
      </c>
      <c r="AL154">
        <f t="shared" si="80"/>
        <v>1.1227797177047925</v>
      </c>
      <c r="AM154">
        <f t="shared" si="81"/>
        <v>3.5402964071772729E-2</v>
      </c>
      <c r="AN154" s="9">
        <f t="shared" si="67"/>
        <v>1007.843303</v>
      </c>
      <c r="AO154">
        <f t="shared" si="82"/>
        <v>32540.743904430219</v>
      </c>
      <c r="AP154">
        <f t="shared" si="83"/>
        <v>7.0498267415461807E-3</v>
      </c>
      <c r="AQ154">
        <f t="shared" si="84"/>
        <v>0.15577914939649751</v>
      </c>
    </row>
    <row r="155" spans="1:43" x14ac:dyDescent="0.3">
      <c r="A155" t="s">
        <v>17</v>
      </c>
      <c r="B155" s="1">
        <v>38060</v>
      </c>
      <c r="C155" s="2">
        <v>0.54798611111111117</v>
      </c>
      <c r="D155">
        <v>65.599999999999994</v>
      </c>
      <c r="E155">
        <v>48.3</v>
      </c>
      <c r="F155">
        <v>64</v>
      </c>
      <c r="G155">
        <v>48.3</v>
      </c>
      <c r="H155">
        <v>46.7</v>
      </c>
      <c r="I155">
        <v>61.1</v>
      </c>
      <c r="J155">
        <v>58.7</v>
      </c>
      <c r="K155">
        <v>56.9</v>
      </c>
      <c r="L155">
        <v>57.9</v>
      </c>
      <c r="M155">
        <v>36.6</v>
      </c>
      <c r="N155">
        <v>45.3</v>
      </c>
      <c r="O155">
        <v>60.5</v>
      </c>
      <c r="P155" s="4">
        <v>51.1</v>
      </c>
      <c r="Q155">
        <v>72.599999999999994</v>
      </c>
      <c r="R155">
        <f t="shared" si="85"/>
        <v>21.499999999999993</v>
      </c>
      <c r="S155">
        <f t="shared" si="66"/>
        <v>9.3999999999999986</v>
      </c>
      <c r="T155">
        <f t="shared" si="86"/>
        <v>1007.8313029999999</v>
      </c>
      <c r="U155">
        <f t="shared" si="87"/>
        <v>3.5459709288899327E-2</v>
      </c>
      <c r="X155">
        <f t="shared" si="68"/>
        <v>67.983039999999988</v>
      </c>
      <c r="Y155">
        <f t="shared" si="69"/>
        <v>49.08728</v>
      </c>
      <c r="Z155">
        <f t="shared" si="70"/>
        <v>64.099999999999994</v>
      </c>
      <c r="AA155">
        <f t="shared" si="71"/>
        <v>48.986870000000003</v>
      </c>
      <c r="AB155">
        <f t="shared" si="72"/>
        <v>47.530850000000008</v>
      </c>
      <c r="AC155">
        <f t="shared" si="73"/>
        <v>61.859639999999999</v>
      </c>
      <c r="AD155">
        <f t="shared" si="74"/>
        <v>58.86448</v>
      </c>
      <c r="AE155">
        <f t="shared" si="75"/>
        <v>56.9</v>
      </c>
      <c r="AF155">
        <f t="shared" si="76"/>
        <v>57.737729999999999</v>
      </c>
      <c r="AG155">
        <f t="shared" si="77"/>
        <v>36.6</v>
      </c>
      <c r="AH155">
        <v>826.9</v>
      </c>
      <c r="AI155">
        <v>1027.5</v>
      </c>
      <c r="AJ155">
        <f t="shared" si="78"/>
        <v>15.200000000000003</v>
      </c>
      <c r="AK155">
        <f t="shared" si="79"/>
        <v>8.6999999999999957</v>
      </c>
      <c r="AL155">
        <f t="shared" si="80"/>
        <v>1.1245793517336644</v>
      </c>
      <c r="AM155">
        <f t="shared" si="81"/>
        <v>3.5459709288899327E-2</v>
      </c>
      <c r="AN155" s="9">
        <f t="shared" si="67"/>
        <v>1007.8313029999999</v>
      </c>
      <c r="AO155">
        <f t="shared" si="82"/>
        <v>32592.513375168943</v>
      </c>
      <c r="AP155">
        <f t="shared" si="83"/>
        <v>1.0521223848107384E-2</v>
      </c>
      <c r="AQ155">
        <f t="shared" si="84"/>
        <v>0.15791387092570483</v>
      </c>
    </row>
    <row r="156" spans="1:43" x14ac:dyDescent="0.3">
      <c r="A156" t="s">
        <v>17</v>
      </c>
      <c r="B156" s="1">
        <v>38060</v>
      </c>
      <c r="C156" s="2">
        <v>0.5486805555555555</v>
      </c>
      <c r="D156">
        <v>65.8</v>
      </c>
      <c r="E156">
        <v>48.8</v>
      </c>
      <c r="F156">
        <v>64</v>
      </c>
      <c r="G156">
        <v>48.3</v>
      </c>
      <c r="H156">
        <v>46.9</v>
      </c>
      <c r="I156">
        <v>61.4</v>
      </c>
      <c r="J156">
        <v>58.6</v>
      </c>
      <c r="K156">
        <v>57.2</v>
      </c>
      <c r="L156">
        <v>58.1</v>
      </c>
      <c r="M156">
        <v>35.6</v>
      </c>
      <c r="N156">
        <v>45.1</v>
      </c>
      <c r="O156">
        <v>60.3</v>
      </c>
      <c r="P156" s="4">
        <v>50.1</v>
      </c>
      <c r="Q156">
        <v>70.900000000000006</v>
      </c>
      <c r="R156">
        <f t="shared" si="85"/>
        <v>20.800000000000004</v>
      </c>
      <c r="S156">
        <f t="shared" si="66"/>
        <v>10.199999999999996</v>
      </c>
      <c r="T156">
        <f t="shared" si="86"/>
        <v>1007.8193269999999</v>
      </c>
      <c r="U156">
        <f t="shared" si="87"/>
        <v>3.5516525827587124E-2</v>
      </c>
      <c r="X156">
        <f t="shared" si="68"/>
        <v>68.191119999999998</v>
      </c>
      <c r="Y156">
        <f t="shared" si="69"/>
        <v>49.599080000000001</v>
      </c>
      <c r="Z156">
        <f t="shared" si="70"/>
        <v>64.099999999999994</v>
      </c>
      <c r="AA156">
        <f t="shared" si="71"/>
        <v>48.986870000000003</v>
      </c>
      <c r="AB156">
        <f t="shared" si="72"/>
        <v>47.730350000000001</v>
      </c>
      <c r="AC156">
        <f t="shared" si="73"/>
        <v>62.162759999999999</v>
      </c>
      <c r="AD156">
        <f t="shared" si="74"/>
        <v>58.764340000000004</v>
      </c>
      <c r="AE156">
        <f t="shared" si="75"/>
        <v>57.2</v>
      </c>
      <c r="AF156">
        <f t="shared" si="76"/>
        <v>57.936870000000006</v>
      </c>
      <c r="AG156">
        <f t="shared" si="77"/>
        <v>35.6</v>
      </c>
      <c r="AH156">
        <v>798.1</v>
      </c>
      <c r="AI156">
        <v>1028.5</v>
      </c>
      <c r="AJ156">
        <f t="shared" si="78"/>
        <v>15.199999999999996</v>
      </c>
      <c r="AK156">
        <f t="shared" si="79"/>
        <v>9.5</v>
      </c>
      <c r="AL156">
        <f t="shared" si="80"/>
        <v>1.126381247674906</v>
      </c>
      <c r="AM156">
        <f t="shared" si="81"/>
        <v>3.5516525827587124E-2</v>
      </c>
      <c r="AN156" s="9">
        <f t="shared" si="67"/>
        <v>1007.8193269999999</v>
      </c>
      <c r="AO156">
        <f t="shared" si="82"/>
        <v>32644.347935126509</v>
      </c>
      <c r="AP156">
        <f t="shared" si="83"/>
        <v>1.1903270266883849E-2</v>
      </c>
      <c r="AQ156">
        <f t="shared" si="84"/>
        <v>0.16387251018809149</v>
      </c>
    </row>
    <row r="157" spans="1:43" x14ac:dyDescent="0.3">
      <c r="A157" t="s">
        <v>17</v>
      </c>
      <c r="B157" s="1">
        <v>38060</v>
      </c>
      <c r="C157" s="2">
        <v>0.54937500000000006</v>
      </c>
      <c r="D157">
        <v>65.8</v>
      </c>
      <c r="E157">
        <v>48.9</v>
      </c>
      <c r="F157">
        <v>64</v>
      </c>
      <c r="G157">
        <v>48.4</v>
      </c>
      <c r="H157">
        <v>47.2</v>
      </c>
      <c r="I157">
        <v>61.6</v>
      </c>
      <c r="J157">
        <v>58.5</v>
      </c>
      <c r="K157">
        <v>57.1</v>
      </c>
      <c r="L157">
        <v>58.3</v>
      </c>
      <c r="M157">
        <v>37.5</v>
      </c>
      <c r="N157">
        <v>44.2</v>
      </c>
      <c r="O157">
        <v>60.1</v>
      </c>
      <c r="P157" s="4">
        <v>49.3</v>
      </c>
      <c r="Q157">
        <v>70.7</v>
      </c>
      <c r="R157">
        <f t="shared" si="85"/>
        <v>21.400000000000006</v>
      </c>
      <c r="S157">
        <f t="shared" si="66"/>
        <v>10.800000000000004</v>
      </c>
      <c r="T157">
        <f t="shared" si="86"/>
        <v>1007.78651675</v>
      </c>
      <c r="U157">
        <f t="shared" si="87"/>
        <v>3.5651880467021314E-2</v>
      </c>
      <c r="X157">
        <f t="shared" si="68"/>
        <v>68.191119999999998</v>
      </c>
      <c r="Y157">
        <f t="shared" si="69"/>
        <v>49.701439999999998</v>
      </c>
      <c r="Z157">
        <f t="shared" si="70"/>
        <v>64.099999999999994</v>
      </c>
      <c r="AA157">
        <f t="shared" si="71"/>
        <v>49.089660000000002</v>
      </c>
      <c r="AB157">
        <f t="shared" si="72"/>
        <v>48.029600000000009</v>
      </c>
      <c r="AC157">
        <f t="shared" si="73"/>
        <v>62.364840000000001</v>
      </c>
      <c r="AD157">
        <f t="shared" si="74"/>
        <v>58.664200000000001</v>
      </c>
      <c r="AE157">
        <f t="shared" si="75"/>
        <v>57.1</v>
      </c>
      <c r="AF157">
        <f t="shared" si="76"/>
        <v>58.136009999999999</v>
      </c>
      <c r="AG157">
        <f t="shared" si="77"/>
        <v>37.5</v>
      </c>
      <c r="AH157">
        <v>701.9</v>
      </c>
      <c r="AI157">
        <v>1029.5</v>
      </c>
      <c r="AJ157">
        <f t="shared" si="78"/>
        <v>15.899999999999999</v>
      </c>
      <c r="AK157">
        <f t="shared" si="79"/>
        <v>6.7000000000000028</v>
      </c>
      <c r="AL157">
        <f t="shared" si="80"/>
        <v>1.1306739233826761</v>
      </c>
      <c r="AM157">
        <f t="shared" si="81"/>
        <v>3.5651880467021314E-2</v>
      </c>
      <c r="AN157" s="9">
        <f t="shared" si="67"/>
        <v>1007.78651675</v>
      </c>
      <c r="AO157">
        <f t="shared" si="82"/>
        <v>34276.728147600224</v>
      </c>
      <c r="AP157">
        <f t="shared" si="83"/>
        <v>9.5455193047442703E-3</v>
      </c>
      <c r="AQ157">
        <f t="shared" si="84"/>
        <v>0.19564985782409414</v>
      </c>
    </row>
    <row r="158" spans="1:43" x14ac:dyDescent="0.3">
      <c r="A158" t="s">
        <v>17</v>
      </c>
      <c r="B158" s="1">
        <v>38060</v>
      </c>
      <c r="C158" s="2">
        <v>0.55006944444444439</v>
      </c>
      <c r="D158">
        <v>65.8</v>
      </c>
      <c r="E158">
        <v>48.9</v>
      </c>
      <c r="F158">
        <v>64</v>
      </c>
      <c r="G158">
        <v>48.4</v>
      </c>
      <c r="H158">
        <v>47.3</v>
      </c>
      <c r="I158">
        <v>61.6</v>
      </c>
      <c r="J158">
        <v>58.6</v>
      </c>
      <c r="K158">
        <v>57.1</v>
      </c>
      <c r="L158">
        <v>58.3</v>
      </c>
      <c r="M158">
        <v>37.9</v>
      </c>
      <c r="N158">
        <v>44.4</v>
      </c>
      <c r="O158">
        <v>60.1</v>
      </c>
      <c r="P158" s="4">
        <v>49.6</v>
      </c>
      <c r="Q158">
        <v>71.2</v>
      </c>
      <c r="R158">
        <f t="shared" si="85"/>
        <v>21.6</v>
      </c>
      <c r="S158">
        <f t="shared" si="66"/>
        <v>10.5</v>
      </c>
      <c r="T158">
        <f t="shared" si="86"/>
        <v>1007.79246875</v>
      </c>
      <c r="U158">
        <f t="shared" si="87"/>
        <v>3.5664034601759799E-2</v>
      </c>
      <c r="X158">
        <f t="shared" si="68"/>
        <v>68.191119999999998</v>
      </c>
      <c r="Y158">
        <f t="shared" si="69"/>
        <v>49.701439999999998</v>
      </c>
      <c r="Z158">
        <f t="shared" si="70"/>
        <v>64.099999999999994</v>
      </c>
      <c r="AA158">
        <f t="shared" si="71"/>
        <v>49.089660000000002</v>
      </c>
      <c r="AB158">
        <f t="shared" si="72"/>
        <v>48.129350000000002</v>
      </c>
      <c r="AC158">
        <f t="shared" si="73"/>
        <v>62.364840000000001</v>
      </c>
      <c r="AD158">
        <f t="shared" si="74"/>
        <v>58.764340000000004</v>
      </c>
      <c r="AE158">
        <f t="shared" si="75"/>
        <v>57.1</v>
      </c>
      <c r="AF158">
        <f t="shared" si="76"/>
        <v>58.136009999999999</v>
      </c>
      <c r="AG158">
        <f t="shared" si="77"/>
        <v>37.9</v>
      </c>
      <c r="AH158">
        <v>610.6</v>
      </c>
      <c r="AI158">
        <v>1030.5</v>
      </c>
      <c r="AJ158">
        <f t="shared" si="78"/>
        <v>15.700000000000003</v>
      </c>
      <c r="AK158">
        <f t="shared" si="79"/>
        <v>6.5</v>
      </c>
      <c r="AL158">
        <f t="shared" si="80"/>
        <v>1.1310593830843823</v>
      </c>
      <c r="AM158">
        <f t="shared" si="81"/>
        <v>3.5664034601759799E-2</v>
      </c>
      <c r="AN158" s="9">
        <f t="shared" si="67"/>
        <v>1007.79246875</v>
      </c>
      <c r="AO158">
        <f t="shared" si="82"/>
        <v>33857.312639233147</v>
      </c>
      <c r="AP158">
        <f t="shared" si="83"/>
        <v>1.0645266950540452E-2</v>
      </c>
      <c r="AQ158">
        <f t="shared" si="84"/>
        <v>0.2221524477764695</v>
      </c>
    </row>
    <row r="159" spans="1:43" x14ac:dyDescent="0.3">
      <c r="A159" t="s">
        <v>17</v>
      </c>
      <c r="B159" s="1">
        <v>38060</v>
      </c>
      <c r="C159" s="2">
        <v>0.55076388888888894</v>
      </c>
      <c r="D159">
        <v>65.7</v>
      </c>
      <c r="E159">
        <v>48.8</v>
      </c>
      <c r="F159">
        <v>64</v>
      </c>
      <c r="G159">
        <v>48.4</v>
      </c>
      <c r="H159">
        <v>47.3</v>
      </c>
      <c r="I159">
        <v>61.7</v>
      </c>
      <c r="J159">
        <v>58.6</v>
      </c>
      <c r="K159">
        <v>57.1</v>
      </c>
      <c r="L159">
        <v>58.5</v>
      </c>
      <c r="M159">
        <v>36.5</v>
      </c>
      <c r="N159">
        <v>44.1</v>
      </c>
      <c r="O159">
        <v>60.1</v>
      </c>
      <c r="P159" s="4">
        <v>49.3</v>
      </c>
      <c r="Q159">
        <v>71.5</v>
      </c>
      <c r="R159">
        <f t="shared" si="85"/>
        <v>22.200000000000003</v>
      </c>
      <c r="S159">
        <f t="shared" si="66"/>
        <v>10.800000000000004</v>
      </c>
      <c r="T159">
        <f t="shared" si="86"/>
        <v>1007.7835429999999</v>
      </c>
      <c r="U159">
        <f t="shared" si="87"/>
        <v>3.5732400659947788E-2</v>
      </c>
      <c r="X159">
        <f t="shared" si="68"/>
        <v>68.08708</v>
      </c>
      <c r="Y159">
        <f t="shared" si="69"/>
        <v>49.599080000000001</v>
      </c>
      <c r="Z159">
        <f t="shared" si="70"/>
        <v>64.099999999999994</v>
      </c>
      <c r="AA159">
        <f t="shared" si="71"/>
        <v>49.089660000000002</v>
      </c>
      <c r="AB159">
        <f t="shared" si="72"/>
        <v>48.129350000000002</v>
      </c>
      <c r="AC159">
        <f t="shared" si="73"/>
        <v>62.465880000000006</v>
      </c>
      <c r="AD159">
        <f t="shared" si="74"/>
        <v>58.764340000000004</v>
      </c>
      <c r="AE159">
        <f t="shared" si="75"/>
        <v>57.1</v>
      </c>
      <c r="AF159">
        <f t="shared" si="76"/>
        <v>58.335149999999999</v>
      </c>
      <c r="AG159">
        <f t="shared" si="77"/>
        <v>36.5</v>
      </c>
      <c r="AH159">
        <v>655.6</v>
      </c>
      <c r="AI159">
        <v>1031.5</v>
      </c>
      <c r="AJ159">
        <f t="shared" si="78"/>
        <v>16</v>
      </c>
      <c r="AK159">
        <f t="shared" si="79"/>
        <v>7.6000000000000014</v>
      </c>
      <c r="AL159">
        <f t="shared" si="80"/>
        <v>1.1332275637869156</v>
      </c>
      <c r="AM159">
        <f t="shared" si="81"/>
        <v>3.5732400659947788E-2</v>
      </c>
      <c r="AN159" s="9">
        <f t="shared" si="67"/>
        <v>1007.7835429999999</v>
      </c>
      <c r="AO159">
        <f t="shared" si="82"/>
        <v>34570.104323498606</v>
      </c>
      <c r="AP159">
        <f t="shared" si="83"/>
        <v>1.1592434411226359E-2</v>
      </c>
      <c r="AQ159">
        <f t="shared" si="84"/>
        <v>0.21125994589206432</v>
      </c>
    </row>
    <row r="160" spans="1:43" x14ac:dyDescent="0.3">
      <c r="A160" t="s">
        <v>17</v>
      </c>
      <c r="B160" s="1">
        <v>38060</v>
      </c>
      <c r="C160" s="2">
        <v>0.55145833333333327</v>
      </c>
      <c r="D160">
        <v>65.8</v>
      </c>
      <c r="E160">
        <v>48.6</v>
      </c>
      <c r="F160">
        <v>64.3</v>
      </c>
      <c r="G160">
        <v>48.6</v>
      </c>
      <c r="H160">
        <v>47.3</v>
      </c>
      <c r="I160">
        <v>61.9</v>
      </c>
      <c r="J160">
        <v>58.9</v>
      </c>
      <c r="K160">
        <v>57.1</v>
      </c>
      <c r="L160">
        <v>58.6</v>
      </c>
      <c r="M160">
        <v>37.299999999999997</v>
      </c>
      <c r="N160">
        <v>43.9</v>
      </c>
      <c r="O160">
        <v>60.2</v>
      </c>
      <c r="P160" s="4">
        <v>49.2</v>
      </c>
      <c r="Q160">
        <v>71.8</v>
      </c>
      <c r="R160">
        <f t="shared" si="85"/>
        <v>22.599999999999994</v>
      </c>
      <c r="S160">
        <f t="shared" si="66"/>
        <v>11</v>
      </c>
      <c r="T160">
        <f t="shared" si="86"/>
        <v>1007.78057075</v>
      </c>
      <c r="U160">
        <f t="shared" si="87"/>
        <v>3.5789604260993681E-2</v>
      </c>
      <c r="X160">
        <f t="shared" si="68"/>
        <v>68.191119999999998</v>
      </c>
      <c r="Y160">
        <f t="shared" si="69"/>
        <v>49.394359999999999</v>
      </c>
      <c r="Z160">
        <f t="shared" si="70"/>
        <v>64.399999999999991</v>
      </c>
      <c r="AA160">
        <f t="shared" si="71"/>
        <v>49.295240000000007</v>
      </c>
      <c r="AB160">
        <f t="shared" si="72"/>
        <v>48.129350000000002</v>
      </c>
      <c r="AC160">
        <f t="shared" si="73"/>
        <v>62.667960000000001</v>
      </c>
      <c r="AD160">
        <f t="shared" si="74"/>
        <v>59.06476</v>
      </c>
      <c r="AE160">
        <f t="shared" si="75"/>
        <v>57.1</v>
      </c>
      <c r="AF160">
        <f t="shared" si="76"/>
        <v>58.434720000000006</v>
      </c>
      <c r="AG160">
        <f t="shared" si="77"/>
        <v>37.299999999999997</v>
      </c>
      <c r="AH160">
        <v>696.9</v>
      </c>
      <c r="AI160">
        <v>1032.5</v>
      </c>
      <c r="AJ160">
        <f t="shared" si="78"/>
        <v>16.300000000000004</v>
      </c>
      <c r="AK160">
        <f t="shared" si="79"/>
        <v>6.6000000000000014</v>
      </c>
      <c r="AL160">
        <f t="shared" si="80"/>
        <v>1.1350417351343711</v>
      </c>
      <c r="AM160">
        <f t="shared" si="81"/>
        <v>3.5789604260993681E-2</v>
      </c>
      <c r="AN160" s="9">
        <f t="shared" si="67"/>
        <v>1007.78057075</v>
      </c>
      <c r="AO160">
        <f t="shared" si="82"/>
        <v>35274.570317261518</v>
      </c>
      <c r="AP160">
        <f t="shared" si="83"/>
        <v>9.470512268618168E-3</v>
      </c>
      <c r="AQ160">
        <f t="shared" si="84"/>
        <v>0.20279007075554792</v>
      </c>
    </row>
    <row r="161" spans="1:43" x14ac:dyDescent="0.3">
      <c r="A161" t="s">
        <v>17</v>
      </c>
      <c r="B161" s="1">
        <v>38060</v>
      </c>
      <c r="C161" s="2">
        <v>0.55215277777777783</v>
      </c>
      <c r="D161">
        <v>65.8</v>
      </c>
      <c r="E161">
        <v>48.8</v>
      </c>
      <c r="F161">
        <v>64.2</v>
      </c>
      <c r="G161">
        <v>48.6</v>
      </c>
      <c r="H161">
        <v>47.4</v>
      </c>
      <c r="I161">
        <v>62</v>
      </c>
      <c r="J161">
        <v>58.9</v>
      </c>
      <c r="K161">
        <v>57.3</v>
      </c>
      <c r="L161">
        <v>58.8</v>
      </c>
      <c r="M161">
        <v>35.799999999999997</v>
      </c>
      <c r="N161">
        <v>43.3</v>
      </c>
      <c r="O161">
        <v>60.4</v>
      </c>
      <c r="P161" s="4">
        <v>49.8</v>
      </c>
      <c r="Q161">
        <v>72.2</v>
      </c>
      <c r="R161">
        <f t="shared" si="85"/>
        <v>22.400000000000006</v>
      </c>
      <c r="S161">
        <f t="shared" si="66"/>
        <v>10.600000000000001</v>
      </c>
      <c r="T161">
        <f t="shared" si="86"/>
        <v>1007.76869675</v>
      </c>
      <c r="U161">
        <f t="shared" si="87"/>
        <v>3.5892191349431689E-2</v>
      </c>
      <c r="X161">
        <f t="shared" si="68"/>
        <v>68.191119999999998</v>
      </c>
      <c r="Y161">
        <f t="shared" si="69"/>
        <v>49.599080000000001</v>
      </c>
      <c r="Z161">
        <f t="shared" si="70"/>
        <v>64.3</v>
      </c>
      <c r="AA161">
        <f t="shared" si="71"/>
        <v>49.295240000000007</v>
      </c>
      <c r="AB161">
        <f t="shared" si="72"/>
        <v>48.229100000000003</v>
      </c>
      <c r="AC161">
        <f t="shared" si="73"/>
        <v>62.768999999999998</v>
      </c>
      <c r="AD161">
        <f t="shared" si="74"/>
        <v>59.06476</v>
      </c>
      <c r="AE161">
        <f t="shared" si="75"/>
        <v>57.3</v>
      </c>
      <c r="AF161">
        <f t="shared" si="76"/>
        <v>58.633859999999999</v>
      </c>
      <c r="AG161">
        <f t="shared" si="77"/>
        <v>35.799999999999997</v>
      </c>
      <c r="AH161">
        <v>708.1</v>
      </c>
      <c r="AI161">
        <v>1033.5</v>
      </c>
      <c r="AJ161">
        <f t="shared" si="78"/>
        <v>17.100000000000001</v>
      </c>
      <c r="AK161">
        <f t="shared" si="79"/>
        <v>7.5</v>
      </c>
      <c r="AL161">
        <f t="shared" si="80"/>
        <v>1.1382952113676907</v>
      </c>
      <c r="AM161">
        <f t="shared" si="81"/>
        <v>3.5892191349431689E-2</v>
      </c>
      <c r="AN161" s="9">
        <f t="shared" si="67"/>
        <v>1007.76869675</v>
      </c>
      <c r="AO161">
        <f t="shared" si="82"/>
        <v>37111.473599111079</v>
      </c>
      <c r="AP161">
        <f t="shared" si="83"/>
        <v>1.0591724332721366E-2</v>
      </c>
      <c r="AQ161">
        <f t="shared" si="84"/>
        <v>0.20997569334554028</v>
      </c>
    </row>
    <row r="162" spans="1:43" x14ac:dyDescent="0.3">
      <c r="A162" t="s">
        <v>17</v>
      </c>
      <c r="B162" s="1">
        <v>38060</v>
      </c>
      <c r="C162" s="2">
        <v>0.55284722222222216</v>
      </c>
      <c r="D162">
        <v>65.900000000000006</v>
      </c>
      <c r="E162">
        <v>49</v>
      </c>
      <c r="F162">
        <v>64.3</v>
      </c>
      <c r="G162">
        <v>48.6</v>
      </c>
      <c r="H162">
        <v>47.6</v>
      </c>
      <c r="I162">
        <v>62.1</v>
      </c>
      <c r="J162">
        <v>59</v>
      </c>
      <c r="K162">
        <v>57.6</v>
      </c>
      <c r="L162">
        <v>58.9</v>
      </c>
      <c r="M162">
        <v>43.9</v>
      </c>
      <c r="N162">
        <v>44</v>
      </c>
      <c r="O162">
        <v>60.4</v>
      </c>
      <c r="P162" s="4">
        <v>50.9</v>
      </c>
      <c r="Q162">
        <v>72.3</v>
      </c>
      <c r="R162">
        <f t="shared" si="85"/>
        <v>21.4</v>
      </c>
      <c r="S162">
        <f t="shared" si="66"/>
        <v>9.5</v>
      </c>
      <c r="T162">
        <f t="shared" si="86"/>
        <v>1007.789492</v>
      </c>
      <c r="U162">
        <f t="shared" si="87"/>
        <v>3.5847623755659051E-2</v>
      </c>
      <c r="X162">
        <f t="shared" si="68"/>
        <v>68.29516000000001</v>
      </c>
      <c r="Y162">
        <f t="shared" si="69"/>
        <v>49.803800000000003</v>
      </c>
      <c r="Z162">
        <f t="shared" si="70"/>
        <v>64.399999999999991</v>
      </c>
      <c r="AA162">
        <f t="shared" si="71"/>
        <v>49.295240000000007</v>
      </c>
      <c r="AB162">
        <f t="shared" si="72"/>
        <v>48.428600000000003</v>
      </c>
      <c r="AC162">
        <f t="shared" si="73"/>
        <v>62.870040000000003</v>
      </c>
      <c r="AD162">
        <f t="shared" si="74"/>
        <v>59.164900000000003</v>
      </c>
      <c r="AE162">
        <f t="shared" si="75"/>
        <v>57.6</v>
      </c>
      <c r="AF162">
        <f t="shared" si="76"/>
        <v>58.733429999999998</v>
      </c>
      <c r="AG162">
        <f t="shared" si="77"/>
        <v>43.9</v>
      </c>
      <c r="AH162">
        <v>709.4</v>
      </c>
      <c r="AI162">
        <v>1034.5</v>
      </c>
      <c r="AJ162">
        <f t="shared" si="78"/>
        <v>16.399999999999999</v>
      </c>
      <c r="AK162">
        <f t="shared" si="79"/>
        <v>0.10000000000000142</v>
      </c>
      <c r="AL162">
        <f t="shared" si="80"/>
        <v>1.1368817819651871</v>
      </c>
      <c r="AM162">
        <f t="shared" si="81"/>
        <v>3.5847623755659051E-2</v>
      </c>
      <c r="AN162" s="9">
        <f t="shared" si="67"/>
        <v>1007.789492</v>
      </c>
      <c r="AO162">
        <f t="shared" si="82"/>
        <v>35548.828797576803</v>
      </c>
      <c r="AP162">
        <f t="shared" si="83"/>
        <v>1.4096419509444802E-4</v>
      </c>
      <c r="AQ162">
        <f t="shared" si="84"/>
        <v>0.20076570665066817</v>
      </c>
    </row>
    <row r="163" spans="1:43" x14ac:dyDescent="0.3">
      <c r="A163" t="s">
        <v>17</v>
      </c>
      <c r="B163" s="1">
        <v>38060</v>
      </c>
      <c r="C163" s="2">
        <v>0.55354166666666671</v>
      </c>
      <c r="D163">
        <v>65.8</v>
      </c>
      <c r="E163">
        <v>48.8</v>
      </c>
      <c r="F163">
        <v>64.400000000000006</v>
      </c>
      <c r="G163">
        <v>48.5</v>
      </c>
      <c r="H163">
        <v>47.5</v>
      </c>
      <c r="I163">
        <v>62</v>
      </c>
      <c r="J163">
        <v>59.1</v>
      </c>
      <c r="K163">
        <v>57.6</v>
      </c>
      <c r="L163">
        <v>58.8</v>
      </c>
      <c r="M163">
        <v>43.1</v>
      </c>
      <c r="N163">
        <v>44.7</v>
      </c>
      <c r="O163">
        <v>60.3</v>
      </c>
      <c r="P163" s="4">
        <v>51.1</v>
      </c>
      <c r="Q163">
        <v>72.5</v>
      </c>
      <c r="R163">
        <f t="shared" si="85"/>
        <v>21.4</v>
      </c>
      <c r="S163">
        <f t="shared" si="66"/>
        <v>9.1999999999999957</v>
      </c>
      <c r="T163">
        <f t="shared" si="86"/>
        <v>1007.807375</v>
      </c>
      <c r="U163">
        <f t="shared" si="87"/>
        <v>3.5803252464014092E-2</v>
      </c>
      <c r="X163">
        <f t="shared" si="68"/>
        <v>68.191119999999998</v>
      </c>
      <c r="Y163">
        <f t="shared" si="69"/>
        <v>49.599080000000001</v>
      </c>
      <c r="Z163">
        <f t="shared" si="70"/>
        <v>64.5</v>
      </c>
      <c r="AA163">
        <f t="shared" si="71"/>
        <v>49.192450000000001</v>
      </c>
      <c r="AB163">
        <f t="shared" si="72"/>
        <v>48.328850000000003</v>
      </c>
      <c r="AC163">
        <f t="shared" si="73"/>
        <v>62.768999999999998</v>
      </c>
      <c r="AD163">
        <f t="shared" si="74"/>
        <v>59.265039999999999</v>
      </c>
      <c r="AE163">
        <f t="shared" si="75"/>
        <v>57.6</v>
      </c>
      <c r="AF163">
        <f t="shared" si="76"/>
        <v>58.633859999999999</v>
      </c>
      <c r="AG163">
        <f t="shared" si="77"/>
        <v>43.1</v>
      </c>
      <c r="AH163">
        <v>775.6</v>
      </c>
      <c r="AI163">
        <v>1035.5</v>
      </c>
      <c r="AJ163">
        <f t="shared" si="78"/>
        <v>15.599999999999994</v>
      </c>
      <c r="AK163">
        <f t="shared" si="79"/>
        <v>1.6000000000000014</v>
      </c>
      <c r="AL163">
        <f t="shared" si="80"/>
        <v>1.1354745781444471</v>
      </c>
      <c r="AM163">
        <f t="shared" si="81"/>
        <v>3.5803252464014092E-2</v>
      </c>
      <c r="AN163" s="9">
        <f t="shared" si="67"/>
        <v>1007.807375</v>
      </c>
      <c r="AO163">
        <f t="shared" si="82"/>
        <v>33773.483841758214</v>
      </c>
      <c r="AP163">
        <f t="shared" si="83"/>
        <v>2.0629190304280575E-3</v>
      </c>
      <c r="AQ163">
        <f t="shared" si="84"/>
        <v>0.17445904081785221</v>
      </c>
    </row>
    <row r="164" spans="1:43" x14ac:dyDescent="0.3">
      <c r="A164" t="s">
        <v>17</v>
      </c>
      <c r="B164" s="1">
        <v>38060</v>
      </c>
      <c r="C164" s="2">
        <v>0.55423611111111104</v>
      </c>
      <c r="D164">
        <v>65.900000000000006</v>
      </c>
      <c r="E164">
        <v>49</v>
      </c>
      <c r="F164">
        <v>64.3</v>
      </c>
      <c r="G164">
        <v>48.5</v>
      </c>
      <c r="H164">
        <v>47.4</v>
      </c>
      <c r="I164">
        <v>62</v>
      </c>
      <c r="J164">
        <v>59.1</v>
      </c>
      <c r="K164">
        <v>57.7</v>
      </c>
      <c r="L164">
        <v>58.8</v>
      </c>
      <c r="M164">
        <v>44</v>
      </c>
      <c r="N164">
        <v>45.4</v>
      </c>
      <c r="O164">
        <v>60.3</v>
      </c>
      <c r="P164" s="4">
        <v>50.8</v>
      </c>
      <c r="Q164">
        <v>72.400000000000006</v>
      </c>
      <c r="R164">
        <f t="shared" si="85"/>
        <v>21.600000000000009</v>
      </c>
      <c r="S164">
        <f t="shared" si="66"/>
        <v>9.5</v>
      </c>
      <c r="T164">
        <f t="shared" si="86"/>
        <v>1007.82830675</v>
      </c>
      <c r="U164">
        <f t="shared" si="87"/>
        <v>3.5759076180400216E-2</v>
      </c>
      <c r="X164">
        <f t="shared" si="68"/>
        <v>68.29516000000001</v>
      </c>
      <c r="Y164">
        <f t="shared" si="69"/>
        <v>49.803800000000003</v>
      </c>
      <c r="Z164">
        <f t="shared" si="70"/>
        <v>64.399999999999991</v>
      </c>
      <c r="AA164">
        <f t="shared" si="71"/>
        <v>49.192450000000001</v>
      </c>
      <c r="AB164">
        <f t="shared" si="72"/>
        <v>48.229100000000003</v>
      </c>
      <c r="AC164">
        <f t="shared" si="73"/>
        <v>62.768999999999998</v>
      </c>
      <c r="AD164">
        <f t="shared" si="74"/>
        <v>59.265039999999999</v>
      </c>
      <c r="AE164">
        <f t="shared" si="75"/>
        <v>57.7</v>
      </c>
      <c r="AF164">
        <f t="shared" si="76"/>
        <v>58.633859999999999</v>
      </c>
      <c r="AG164">
        <f t="shared" si="77"/>
        <v>44</v>
      </c>
      <c r="AH164">
        <v>781.9</v>
      </c>
      <c r="AI164">
        <v>1036.5</v>
      </c>
      <c r="AJ164">
        <f t="shared" si="78"/>
        <v>14.899999999999999</v>
      </c>
      <c r="AK164">
        <f t="shared" si="79"/>
        <v>1.3999999999999986</v>
      </c>
      <c r="AL164">
        <f t="shared" si="80"/>
        <v>1.1340735588641213</v>
      </c>
      <c r="AM164">
        <f t="shared" si="81"/>
        <v>3.5759076180400216E-2</v>
      </c>
      <c r="AN164" s="9">
        <f t="shared" si="67"/>
        <v>1007.82830675</v>
      </c>
      <c r="AO164">
        <f t="shared" si="82"/>
        <v>32218.874222866285</v>
      </c>
      <c r="AP164">
        <f t="shared" si="83"/>
        <v>1.790510295434197E-3</v>
      </c>
      <c r="AQ164">
        <f t="shared" si="84"/>
        <v>0.1650876430956433</v>
      </c>
    </row>
    <row r="165" spans="1:43" x14ac:dyDescent="0.3">
      <c r="A165" t="s">
        <v>17</v>
      </c>
      <c r="B165" s="1">
        <v>38060</v>
      </c>
      <c r="C165" s="2">
        <v>0.55493055555555559</v>
      </c>
      <c r="D165">
        <v>66.099999999999994</v>
      </c>
      <c r="E165">
        <v>49</v>
      </c>
      <c r="F165">
        <v>64.599999999999994</v>
      </c>
      <c r="G165">
        <v>48.8</v>
      </c>
      <c r="H165">
        <v>47.4</v>
      </c>
      <c r="I165">
        <v>62.1</v>
      </c>
      <c r="J165">
        <v>59.2</v>
      </c>
      <c r="K165">
        <v>57.5</v>
      </c>
      <c r="L165">
        <v>58.8</v>
      </c>
      <c r="M165">
        <v>40.6</v>
      </c>
      <c r="N165">
        <v>45.9</v>
      </c>
      <c r="O165">
        <v>60.4</v>
      </c>
      <c r="P165" s="4">
        <v>50.8</v>
      </c>
      <c r="Q165">
        <v>72.8</v>
      </c>
      <c r="R165">
        <f t="shared" si="85"/>
        <v>22</v>
      </c>
      <c r="S165">
        <f t="shared" si="66"/>
        <v>9.6000000000000014</v>
      </c>
      <c r="T165">
        <f t="shared" si="86"/>
        <v>1007.8463067500001</v>
      </c>
      <c r="U165">
        <f t="shared" si="87"/>
        <v>3.5737482021144337E-2</v>
      </c>
      <c r="X165">
        <f t="shared" si="68"/>
        <v>68.503239999999991</v>
      </c>
      <c r="Y165">
        <f t="shared" si="69"/>
        <v>49.803800000000003</v>
      </c>
      <c r="Z165">
        <f t="shared" si="70"/>
        <v>64.699999999999989</v>
      </c>
      <c r="AA165">
        <f t="shared" si="71"/>
        <v>49.500819999999997</v>
      </c>
      <c r="AB165">
        <f t="shared" si="72"/>
        <v>48.229100000000003</v>
      </c>
      <c r="AC165">
        <f t="shared" si="73"/>
        <v>62.870040000000003</v>
      </c>
      <c r="AD165">
        <f t="shared" si="74"/>
        <v>59.365180000000002</v>
      </c>
      <c r="AE165">
        <f t="shared" si="75"/>
        <v>57.5</v>
      </c>
      <c r="AF165">
        <f t="shared" si="76"/>
        <v>58.633859999999999</v>
      </c>
      <c r="AG165">
        <f t="shared" si="77"/>
        <v>40.6</v>
      </c>
      <c r="AH165">
        <v>804.4</v>
      </c>
      <c r="AI165">
        <v>1037.5</v>
      </c>
      <c r="AJ165">
        <f t="shared" si="78"/>
        <v>14.5</v>
      </c>
      <c r="AK165">
        <f t="shared" si="79"/>
        <v>5.2999999999999972</v>
      </c>
      <c r="AL165">
        <f t="shared" si="80"/>
        <v>1.1333887155277205</v>
      </c>
      <c r="AM165">
        <f t="shared" si="81"/>
        <v>3.5737482021144337E-2</v>
      </c>
      <c r="AN165" s="9">
        <f t="shared" si="67"/>
        <v>1007.8463067500001</v>
      </c>
      <c r="AO165">
        <f t="shared" si="82"/>
        <v>31335.563662772722</v>
      </c>
      <c r="AP165">
        <f t="shared" si="83"/>
        <v>6.5887618100447503E-3</v>
      </c>
      <c r="AQ165">
        <f t="shared" si="84"/>
        <v>0.15607051671920585</v>
      </c>
    </row>
    <row r="166" spans="1:43" x14ac:dyDescent="0.3">
      <c r="A166" t="s">
        <v>17</v>
      </c>
      <c r="B166" s="1">
        <v>38060</v>
      </c>
      <c r="C166" s="2">
        <v>0.55562500000000004</v>
      </c>
      <c r="D166">
        <v>66.099999999999994</v>
      </c>
      <c r="E166">
        <v>48.8</v>
      </c>
      <c r="F166">
        <v>64.8</v>
      </c>
      <c r="G166">
        <v>48.8</v>
      </c>
      <c r="H166">
        <v>47.3</v>
      </c>
      <c r="I166">
        <v>62.1</v>
      </c>
      <c r="J166">
        <v>59.4</v>
      </c>
      <c r="K166">
        <v>57.6</v>
      </c>
      <c r="L166">
        <v>58.8</v>
      </c>
      <c r="M166">
        <v>39</v>
      </c>
      <c r="N166">
        <v>46.1</v>
      </c>
      <c r="O166">
        <v>60.5</v>
      </c>
      <c r="P166" s="4">
        <v>51.1</v>
      </c>
      <c r="Q166">
        <v>73.599999999999994</v>
      </c>
      <c r="R166">
        <f t="shared" si="85"/>
        <v>22.499999999999993</v>
      </c>
      <c r="S166">
        <f t="shared" si="66"/>
        <v>9.3999999999999986</v>
      </c>
      <c r="T166">
        <f t="shared" si="86"/>
        <v>1007.855327</v>
      </c>
      <c r="U166">
        <f t="shared" si="87"/>
        <v>3.5749517808694467E-2</v>
      </c>
      <c r="X166">
        <f t="shared" si="68"/>
        <v>68.503239999999991</v>
      </c>
      <c r="Y166">
        <f t="shared" si="69"/>
        <v>49.599080000000001</v>
      </c>
      <c r="Z166">
        <f t="shared" si="70"/>
        <v>64.899999999999991</v>
      </c>
      <c r="AA166">
        <f t="shared" si="71"/>
        <v>49.500819999999997</v>
      </c>
      <c r="AB166">
        <f t="shared" si="72"/>
        <v>48.129350000000002</v>
      </c>
      <c r="AC166">
        <f t="shared" si="73"/>
        <v>62.870040000000003</v>
      </c>
      <c r="AD166">
        <f t="shared" si="74"/>
        <v>59.565460000000002</v>
      </c>
      <c r="AE166">
        <f t="shared" si="75"/>
        <v>57.6</v>
      </c>
      <c r="AF166">
        <f t="shared" si="76"/>
        <v>58.633859999999999</v>
      </c>
      <c r="AG166">
        <f t="shared" si="77"/>
        <v>39</v>
      </c>
      <c r="AH166">
        <v>851.9</v>
      </c>
      <c r="AI166">
        <v>1038.5</v>
      </c>
      <c r="AJ166">
        <f t="shared" si="78"/>
        <v>14.399999999999999</v>
      </c>
      <c r="AK166">
        <f t="shared" si="79"/>
        <v>7.1000000000000014</v>
      </c>
      <c r="AL166">
        <f t="shared" si="80"/>
        <v>1.1337704219328817</v>
      </c>
      <c r="AM166">
        <f t="shared" si="81"/>
        <v>3.5749517808694467E-2</v>
      </c>
      <c r="AN166" s="9">
        <f t="shared" si="67"/>
        <v>1007.855327</v>
      </c>
      <c r="AO166">
        <f t="shared" si="82"/>
        <v>31130.215454454406</v>
      </c>
      <c r="AP166">
        <f t="shared" si="83"/>
        <v>8.3343115389130206E-3</v>
      </c>
      <c r="AQ166">
        <f t="shared" si="84"/>
        <v>0.14640264641505718</v>
      </c>
    </row>
    <row r="167" spans="1:43" x14ac:dyDescent="0.3">
      <c r="A167" t="s">
        <v>17</v>
      </c>
      <c r="B167" s="1">
        <v>38060</v>
      </c>
      <c r="C167" s="2">
        <v>0.55631944444444448</v>
      </c>
      <c r="D167">
        <v>66.2</v>
      </c>
      <c r="E167">
        <v>48.9</v>
      </c>
      <c r="F167">
        <v>65</v>
      </c>
      <c r="G167">
        <v>48.8</v>
      </c>
      <c r="H167">
        <v>47.7</v>
      </c>
      <c r="I167">
        <v>62.2</v>
      </c>
      <c r="J167">
        <v>59.6</v>
      </c>
      <c r="K167">
        <v>57.8</v>
      </c>
      <c r="L167">
        <v>58.8</v>
      </c>
      <c r="M167">
        <v>40.700000000000003</v>
      </c>
      <c r="N167">
        <v>47</v>
      </c>
      <c r="O167">
        <v>60.7</v>
      </c>
      <c r="P167" s="4">
        <v>51.2</v>
      </c>
      <c r="Q167">
        <v>74</v>
      </c>
      <c r="R167">
        <f t="shared" si="85"/>
        <v>22.799999999999997</v>
      </c>
      <c r="S167">
        <f t="shared" si="66"/>
        <v>9.5</v>
      </c>
      <c r="T167">
        <f t="shared" si="86"/>
        <v>1007.88851675</v>
      </c>
      <c r="U167">
        <f t="shared" si="87"/>
        <v>3.5683346812448294E-2</v>
      </c>
      <c r="X167">
        <f t="shared" si="68"/>
        <v>68.607280000000003</v>
      </c>
      <c r="Y167">
        <f t="shared" si="69"/>
        <v>49.701439999999998</v>
      </c>
      <c r="Z167">
        <f t="shared" si="70"/>
        <v>65.099999999999994</v>
      </c>
      <c r="AA167">
        <f t="shared" si="71"/>
        <v>49.500819999999997</v>
      </c>
      <c r="AB167">
        <f t="shared" si="72"/>
        <v>48.528350000000003</v>
      </c>
      <c r="AC167">
        <f t="shared" si="73"/>
        <v>62.971080000000001</v>
      </c>
      <c r="AD167">
        <f t="shared" si="74"/>
        <v>59.765740000000001</v>
      </c>
      <c r="AE167">
        <f t="shared" si="75"/>
        <v>57.8</v>
      </c>
      <c r="AF167">
        <f t="shared" si="76"/>
        <v>58.633859999999999</v>
      </c>
      <c r="AG167">
        <f t="shared" si="77"/>
        <v>40.700000000000003</v>
      </c>
      <c r="AH167">
        <v>836.9</v>
      </c>
      <c r="AI167">
        <v>1039.5</v>
      </c>
      <c r="AJ167">
        <f t="shared" si="78"/>
        <v>13.700000000000003</v>
      </c>
      <c r="AK167">
        <f t="shared" si="79"/>
        <v>6.2999999999999972</v>
      </c>
      <c r="AL167">
        <f t="shared" si="80"/>
        <v>1.1316718560519317</v>
      </c>
      <c r="AM167">
        <f t="shared" si="81"/>
        <v>3.5683346812448294E-2</v>
      </c>
      <c r="AN167" s="9">
        <f t="shared" si="67"/>
        <v>1007.88851675</v>
      </c>
      <c r="AO167">
        <f t="shared" si="82"/>
        <v>29563.094773991925</v>
      </c>
      <c r="AP167">
        <f t="shared" si="83"/>
        <v>7.5277810969052424E-3</v>
      </c>
      <c r="AQ167">
        <f t="shared" si="84"/>
        <v>0.14152453831252204</v>
      </c>
    </row>
    <row r="168" spans="1:43" x14ac:dyDescent="0.3">
      <c r="A168" t="s">
        <v>17</v>
      </c>
      <c r="B168" s="1">
        <v>38060</v>
      </c>
      <c r="C168" s="2">
        <v>0.55701388888888892</v>
      </c>
      <c r="D168">
        <v>66.2</v>
      </c>
      <c r="E168">
        <v>49</v>
      </c>
      <c r="F168">
        <v>64.7</v>
      </c>
      <c r="G168">
        <v>48.9</v>
      </c>
      <c r="H168">
        <v>47.5</v>
      </c>
      <c r="I168">
        <v>62.2</v>
      </c>
      <c r="J168">
        <v>59.3</v>
      </c>
      <c r="K168">
        <v>57.7</v>
      </c>
      <c r="L168">
        <v>58.8</v>
      </c>
      <c r="M168">
        <v>41</v>
      </c>
      <c r="N168">
        <v>47.2</v>
      </c>
      <c r="O168">
        <v>60.7</v>
      </c>
      <c r="P168" s="4">
        <v>51.1</v>
      </c>
      <c r="Q168">
        <v>73</v>
      </c>
      <c r="R168">
        <f t="shared" si="85"/>
        <v>21.9</v>
      </c>
      <c r="S168">
        <f t="shared" si="66"/>
        <v>9.6000000000000014</v>
      </c>
      <c r="T168">
        <f t="shared" si="86"/>
        <v>1007.89457075</v>
      </c>
      <c r="U168">
        <f t="shared" si="87"/>
        <v>3.5695375069720398E-2</v>
      </c>
      <c r="X168">
        <f t="shared" si="68"/>
        <v>68.607280000000003</v>
      </c>
      <c r="Y168">
        <f t="shared" si="69"/>
        <v>49.803800000000003</v>
      </c>
      <c r="Z168">
        <f t="shared" si="70"/>
        <v>64.8</v>
      </c>
      <c r="AA168">
        <f t="shared" si="71"/>
        <v>49.603610000000003</v>
      </c>
      <c r="AB168">
        <f t="shared" si="72"/>
        <v>48.328850000000003</v>
      </c>
      <c r="AC168">
        <f t="shared" si="73"/>
        <v>62.971080000000001</v>
      </c>
      <c r="AD168">
        <f t="shared" si="74"/>
        <v>59.465319999999998</v>
      </c>
      <c r="AE168">
        <f t="shared" si="75"/>
        <v>57.7</v>
      </c>
      <c r="AF168">
        <f t="shared" si="76"/>
        <v>58.633859999999999</v>
      </c>
      <c r="AG168">
        <f t="shared" si="77"/>
        <v>41</v>
      </c>
      <c r="AH168">
        <v>849.4</v>
      </c>
      <c r="AI168">
        <v>1040.5</v>
      </c>
      <c r="AJ168">
        <f t="shared" si="78"/>
        <v>13.5</v>
      </c>
      <c r="AK168">
        <f t="shared" si="79"/>
        <v>6.2000000000000028</v>
      </c>
      <c r="AL168">
        <f t="shared" si="80"/>
        <v>1.1320533236397041</v>
      </c>
      <c r="AM168">
        <f t="shared" si="81"/>
        <v>3.5695375069720398E-2</v>
      </c>
      <c r="AN168" s="9">
        <f t="shared" si="67"/>
        <v>1007.89457075</v>
      </c>
      <c r="AO168">
        <f t="shared" si="82"/>
        <v>29141.511534261434</v>
      </c>
      <c r="AP168">
        <f t="shared" si="83"/>
        <v>7.299270072992704E-3</v>
      </c>
      <c r="AQ168">
        <f t="shared" si="84"/>
        <v>0.13745332081252978</v>
      </c>
    </row>
    <row r="169" spans="1:43" x14ac:dyDescent="0.3">
      <c r="A169" t="s">
        <v>17</v>
      </c>
      <c r="B169" s="1">
        <v>38060</v>
      </c>
      <c r="C169" s="2">
        <v>0.55770833333333336</v>
      </c>
      <c r="D169">
        <v>66.400000000000006</v>
      </c>
      <c r="E169">
        <v>49</v>
      </c>
      <c r="F169">
        <v>64.8</v>
      </c>
      <c r="G169">
        <v>48.9</v>
      </c>
      <c r="H169">
        <v>47.5</v>
      </c>
      <c r="I169">
        <v>62.3</v>
      </c>
      <c r="J169">
        <v>59.3</v>
      </c>
      <c r="K169">
        <v>57.6</v>
      </c>
      <c r="L169">
        <v>58.9</v>
      </c>
      <c r="M169">
        <v>38.6</v>
      </c>
      <c r="N169">
        <v>47.2</v>
      </c>
      <c r="O169">
        <v>60.8</v>
      </c>
      <c r="P169" s="4">
        <v>50.2</v>
      </c>
      <c r="Q169">
        <v>73.400000000000006</v>
      </c>
      <c r="R169">
        <f t="shared" si="85"/>
        <v>23.200000000000003</v>
      </c>
      <c r="S169">
        <f t="shared" si="66"/>
        <v>10.599999999999994</v>
      </c>
      <c r="T169">
        <f t="shared" si="86"/>
        <v>1007.8976</v>
      </c>
      <c r="U169">
        <f t="shared" si="87"/>
        <v>3.5729681052488034E-2</v>
      </c>
      <c r="X169">
        <f t="shared" si="68"/>
        <v>68.815359999999998</v>
      </c>
      <c r="Y169">
        <f t="shared" si="69"/>
        <v>49.803800000000003</v>
      </c>
      <c r="Z169">
        <f t="shared" si="70"/>
        <v>64.899999999999991</v>
      </c>
      <c r="AA169">
        <f t="shared" si="71"/>
        <v>49.603610000000003</v>
      </c>
      <c r="AB169">
        <f t="shared" si="72"/>
        <v>48.328850000000003</v>
      </c>
      <c r="AC169">
        <f t="shared" si="73"/>
        <v>63.072119999999998</v>
      </c>
      <c r="AD169">
        <f t="shared" si="74"/>
        <v>59.465319999999998</v>
      </c>
      <c r="AE169">
        <f t="shared" si="75"/>
        <v>57.6</v>
      </c>
      <c r="AF169">
        <f t="shared" si="76"/>
        <v>58.733429999999998</v>
      </c>
      <c r="AG169">
        <f t="shared" si="77"/>
        <v>38.6</v>
      </c>
      <c r="AH169">
        <v>901.9</v>
      </c>
      <c r="AI169">
        <v>1041.5</v>
      </c>
      <c r="AJ169">
        <f t="shared" si="78"/>
        <v>13.599999999999994</v>
      </c>
      <c r="AK169">
        <f t="shared" si="79"/>
        <v>8.6000000000000014</v>
      </c>
      <c r="AL169">
        <f t="shared" si="80"/>
        <v>1.1331413133789063</v>
      </c>
      <c r="AM169">
        <f t="shared" si="81"/>
        <v>3.5729681052488034E-2</v>
      </c>
      <c r="AN169" s="9">
        <f t="shared" si="67"/>
        <v>1007.8976</v>
      </c>
      <c r="AO169">
        <f t="shared" si="82"/>
        <v>29385.677581759606</v>
      </c>
      <c r="AP169">
        <f t="shared" si="83"/>
        <v>9.5354252134382984E-3</v>
      </c>
      <c r="AQ169">
        <f t="shared" si="84"/>
        <v>0.13053673362360199</v>
      </c>
    </row>
    <row r="170" spans="1:43" x14ac:dyDescent="0.3">
      <c r="A170" t="s">
        <v>17</v>
      </c>
      <c r="B170" s="1">
        <v>38060</v>
      </c>
      <c r="C170" s="2">
        <v>0.5584027777777778</v>
      </c>
      <c r="D170">
        <v>66.400000000000006</v>
      </c>
      <c r="E170">
        <v>48.9</v>
      </c>
      <c r="F170">
        <v>65.099999999999994</v>
      </c>
      <c r="G170">
        <v>48.9</v>
      </c>
      <c r="H170">
        <v>47.8</v>
      </c>
      <c r="I170">
        <v>62.4</v>
      </c>
      <c r="J170">
        <v>59.6</v>
      </c>
      <c r="K170">
        <v>57.7</v>
      </c>
      <c r="L170">
        <v>58.9</v>
      </c>
      <c r="M170">
        <v>41.9</v>
      </c>
      <c r="N170">
        <v>47.1</v>
      </c>
      <c r="O170">
        <v>60.8</v>
      </c>
      <c r="P170" s="4">
        <v>51.5</v>
      </c>
      <c r="Q170">
        <v>73.599999999999994</v>
      </c>
      <c r="R170">
        <f t="shared" si="85"/>
        <v>22.099999999999994</v>
      </c>
      <c r="S170">
        <f t="shared" si="66"/>
        <v>9.2999999999999972</v>
      </c>
      <c r="T170">
        <f t="shared" si="86"/>
        <v>1007.89457075</v>
      </c>
      <c r="U170">
        <f t="shared" si="87"/>
        <v>3.5775154556578148E-2</v>
      </c>
      <c r="X170">
        <f t="shared" si="68"/>
        <v>68.815359999999998</v>
      </c>
      <c r="Y170">
        <f t="shared" si="69"/>
        <v>49.701439999999998</v>
      </c>
      <c r="Z170">
        <f t="shared" si="70"/>
        <v>65.199999999999989</v>
      </c>
      <c r="AA170">
        <f t="shared" si="71"/>
        <v>49.603610000000003</v>
      </c>
      <c r="AB170">
        <f t="shared" si="72"/>
        <v>48.628100000000003</v>
      </c>
      <c r="AC170">
        <f t="shared" si="73"/>
        <v>63.173159999999996</v>
      </c>
      <c r="AD170">
        <f t="shared" si="74"/>
        <v>59.765740000000001</v>
      </c>
      <c r="AE170">
        <f t="shared" si="75"/>
        <v>57.7</v>
      </c>
      <c r="AF170">
        <f t="shared" si="76"/>
        <v>58.733429999999998</v>
      </c>
      <c r="AG170">
        <f t="shared" si="77"/>
        <v>41.9</v>
      </c>
      <c r="AH170">
        <v>859.4</v>
      </c>
      <c r="AI170">
        <v>1042.5</v>
      </c>
      <c r="AJ170">
        <f t="shared" si="78"/>
        <v>13.699999999999996</v>
      </c>
      <c r="AK170">
        <f t="shared" si="79"/>
        <v>5.2000000000000028</v>
      </c>
      <c r="AL170">
        <f t="shared" si="80"/>
        <v>1.1345834730800499</v>
      </c>
      <c r="AM170">
        <f t="shared" si="81"/>
        <v>3.5775154556578148E-2</v>
      </c>
      <c r="AN170" s="9">
        <f t="shared" si="67"/>
        <v>1007.89457075</v>
      </c>
      <c r="AO170">
        <f t="shared" si="82"/>
        <v>29639.334085250757</v>
      </c>
      <c r="AP170">
        <f t="shared" si="83"/>
        <v>6.0507330695834336E-3</v>
      </c>
      <c r="AQ170">
        <f t="shared" si="84"/>
        <v>0.13817469405668925</v>
      </c>
    </row>
    <row r="171" spans="1:43" x14ac:dyDescent="0.3">
      <c r="A171" t="s">
        <v>17</v>
      </c>
      <c r="B171" s="1">
        <v>38060</v>
      </c>
      <c r="C171" s="2">
        <v>0.55909722222222225</v>
      </c>
      <c r="D171">
        <v>66.5</v>
      </c>
      <c r="E171">
        <v>48.7</v>
      </c>
      <c r="F171">
        <v>65.3</v>
      </c>
      <c r="G171">
        <v>49</v>
      </c>
      <c r="H171">
        <v>47.7</v>
      </c>
      <c r="I171">
        <v>62.4</v>
      </c>
      <c r="J171">
        <v>59.6</v>
      </c>
      <c r="K171">
        <v>57.7</v>
      </c>
      <c r="L171">
        <v>58.9</v>
      </c>
      <c r="M171">
        <v>38.799999999999997</v>
      </c>
      <c r="N171">
        <v>47.7</v>
      </c>
      <c r="O171">
        <v>60.9</v>
      </c>
      <c r="P171" s="4">
        <v>51</v>
      </c>
      <c r="Q171">
        <v>74.2</v>
      </c>
      <c r="R171">
        <f t="shared" si="85"/>
        <v>23.200000000000003</v>
      </c>
      <c r="S171">
        <f t="shared" si="66"/>
        <v>9.8999999999999986</v>
      </c>
      <c r="T171">
        <f t="shared" si="86"/>
        <v>1007.915807</v>
      </c>
      <c r="U171">
        <f t="shared" si="87"/>
        <v>3.5742506368470518E-2</v>
      </c>
      <c r="X171">
        <f t="shared" si="68"/>
        <v>68.919399999999996</v>
      </c>
      <c r="Y171">
        <f t="shared" si="69"/>
        <v>49.496720000000003</v>
      </c>
      <c r="Z171">
        <f t="shared" si="70"/>
        <v>65.399999999999991</v>
      </c>
      <c r="AA171">
        <f t="shared" si="71"/>
        <v>49.706400000000002</v>
      </c>
      <c r="AB171">
        <f t="shared" si="72"/>
        <v>48.528350000000003</v>
      </c>
      <c r="AC171">
        <f t="shared" si="73"/>
        <v>63.173159999999996</v>
      </c>
      <c r="AD171">
        <f t="shared" si="74"/>
        <v>59.765740000000001</v>
      </c>
      <c r="AE171">
        <f t="shared" si="75"/>
        <v>57.7</v>
      </c>
      <c r="AF171">
        <f t="shared" si="76"/>
        <v>58.733429999999998</v>
      </c>
      <c r="AG171">
        <f t="shared" si="77"/>
        <v>38.799999999999997</v>
      </c>
      <c r="AH171">
        <v>825.6</v>
      </c>
      <c r="AI171">
        <v>1043.5</v>
      </c>
      <c r="AJ171">
        <f t="shared" si="78"/>
        <v>13.199999999999996</v>
      </c>
      <c r="AK171">
        <f t="shared" si="79"/>
        <v>8.9000000000000057</v>
      </c>
      <c r="AL171">
        <f t="shared" si="80"/>
        <v>1.1335480591143507</v>
      </c>
      <c r="AM171">
        <f t="shared" si="81"/>
        <v>3.5742506368470518E-2</v>
      </c>
      <c r="AN171" s="9">
        <f t="shared" si="67"/>
        <v>1007.915807</v>
      </c>
      <c r="AO171">
        <f t="shared" si="82"/>
        <v>28532.146223259031</v>
      </c>
      <c r="AP171">
        <f t="shared" si="83"/>
        <v>1.0780038759689929E-2</v>
      </c>
      <c r="AQ171">
        <f t="shared" si="84"/>
        <v>0.13845867643684853</v>
      </c>
    </row>
    <row r="172" spans="1:43" x14ac:dyDescent="0.3">
      <c r="A172" t="s">
        <v>17</v>
      </c>
      <c r="B172" s="1">
        <v>38060</v>
      </c>
      <c r="C172" s="2">
        <v>0.55979166666666669</v>
      </c>
      <c r="D172">
        <v>66.5</v>
      </c>
      <c r="E172">
        <v>48.8</v>
      </c>
      <c r="F172">
        <v>65.2</v>
      </c>
      <c r="G172">
        <v>49</v>
      </c>
      <c r="H172">
        <v>47.8</v>
      </c>
      <c r="I172">
        <v>62.4</v>
      </c>
      <c r="J172">
        <v>59.7</v>
      </c>
      <c r="K172">
        <v>57.8</v>
      </c>
      <c r="L172">
        <v>59</v>
      </c>
      <c r="M172">
        <v>40.299999999999997</v>
      </c>
      <c r="N172">
        <v>48.1</v>
      </c>
      <c r="O172">
        <v>61</v>
      </c>
      <c r="P172" s="4">
        <v>51.7</v>
      </c>
      <c r="Q172">
        <v>73.8</v>
      </c>
      <c r="R172">
        <f t="shared" si="85"/>
        <v>22.099999999999994</v>
      </c>
      <c r="S172">
        <f t="shared" si="66"/>
        <v>9.2999999999999972</v>
      </c>
      <c r="T172">
        <f t="shared" si="86"/>
        <v>1007.93102075</v>
      </c>
      <c r="U172">
        <f t="shared" si="87"/>
        <v>3.5732211953006604E-2</v>
      </c>
      <c r="X172">
        <f t="shared" si="68"/>
        <v>68.919399999999996</v>
      </c>
      <c r="Y172">
        <f t="shared" si="69"/>
        <v>49.599080000000001</v>
      </c>
      <c r="Z172">
        <f t="shared" si="70"/>
        <v>65.3</v>
      </c>
      <c r="AA172">
        <f t="shared" si="71"/>
        <v>49.706400000000002</v>
      </c>
      <c r="AB172">
        <f t="shared" si="72"/>
        <v>48.628100000000003</v>
      </c>
      <c r="AC172">
        <f t="shared" si="73"/>
        <v>63.173159999999996</v>
      </c>
      <c r="AD172">
        <f t="shared" si="74"/>
        <v>59.865880000000004</v>
      </c>
      <c r="AE172">
        <f t="shared" si="75"/>
        <v>57.8</v>
      </c>
      <c r="AF172">
        <f t="shared" si="76"/>
        <v>58.833000000000006</v>
      </c>
      <c r="AG172">
        <f t="shared" si="77"/>
        <v>40.299999999999997</v>
      </c>
      <c r="AH172">
        <v>819.4</v>
      </c>
      <c r="AI172">
        <v>1044.5</v>
      </c>
      <c r="AJ172">
        <f t="shared" si="78"/>
        <v>12.899999999999999</v>
      </c>
      <c r="AK172">
        <f t="shared" si="79"/>
        <v>7.8000000000000043</v>
      </c>
      <c r="AL172">
        <f t="shared" si="80"/>
        <v>1.1332215790810667</v>
      </c>
      <c r="AM172">
        <f t="shared" si="81"/>
        <v>3.5732211953006604E-2</v>
      </c>
      <c r="AN172" s="9">
        <f t="shared" si="67"/>
        <v>1007.93102075</v>
      </c>
      <c r="AO172">
        <f t="shared" si="82"/>
        <v>27876.078167405751</v>
      </c>
      <c r="AP172">
        <f t="shared" si="83"/>
        <v>9.5191603612399377E-3</v>
      </c>
      <c r="AQ172">
        <f t="shared" si="84"/>
        <v>0.13629851779154065</v>
      </c>
    </row>
    <row r="173" spans="1:43" x14ac:dyDescent="0.3">
      <c r="A173" t="s">
        <v>17</v>
      </c>
      <c r="B173" s="1">
        <v>38060</v>
      </c>
      <c r="C173" s="2">
        <v>0.56048611111111113</v>
      </c>
      <c r="D173">
        <v>66.599999999999994</v>
      </c>
      <c r="E173">
        <v>48.9</v>
      </c>
      <c r="F173">
        <v>65.3</v>
      </c>
      <c r="G173">
        <v>49.1</v>
      </c>
      <c r="H173">
        <v>47.3</v>
      </c>
      <c r="I173">
        <v>62.5</v>
      </c>
      <c r="J173">
        <v>59.7</v>
      </c>
      <c r="K173">
        <v>57.9</v>
      </c>
      <c r="L173">
        <v>59.1</v>
      </c>
      <c r="M173">
        <v>38.200000000000003</v>
      </c>
      <c r="N173">
        <v>48.1</v>
      </c>
      <c r="O173">
        <v>60.9</v>
      </c>
      <c r="P173" s="4">
        <v>51.6</v>
      </c>
      <c r="Q173">
        <v>73.5</v>
      </c>
      <c r="R173">
        <f t="shared" si="85"/>
        <v>21.9</v>
      </c>
      <c r="S173">
        <f t="shared" si="66"/>
        <v>9.2999999999999972</v>
      </c>
      <c r="T173">
        <f t="shared" si="86"/>
        <v>1007.9279749999999</v>
      </c>
      <c r="U173">
        <f t="shared" si="87"/>
        <v>3.5766421825627961E-2</v>
      </c>
      <c r="X173">
        <f t="shared" si="68"/>
        <v>69.023439999999994</v>
      </c>
      <c r="Y173">
        <f t="shared" si="69"/>
        <v>49.701439999999998</v>
      </c>
      <c r="Z173">
        <f t="shared" si="70"/>
        <v>65.399999999999991</v>
      </c>
      <c r="AA173">
        <f t="shared" si="71"/>
        <v>49.809190000000008</v>
      </c>
      <c r="AB173">
        <f t="shared" si="72"/>
        <v>48.129350000000002</v>
      </c>
      <c r="AC173">
        <f t="shared" si="73"/>
        <v>63.2742</v>
      </c>
      <c r="AD173">
        <f t="shared" si="74"/>
        <v>59.865880000000004</v>
      </c>
      <c r="AE173">
        <f t="shared" si="75"/>
        <v>57.9</v>
      </c>
      <c r="AF173">
        <f t="shared" si="76"/>
        <v>58.932570000000005</v>
      </c>
      <c r="AG173">
        <f t="shared" si="77"/>
        <v>38.200000000000003</v>
      </c>
      <c r="AH173">
        <v>828.1</v>
      </c>
      <c r="AI173">
        <v>1045.5</v>
      </c>
      <c r="AJ173">
        <f t="shared" si="78"/>
        <v>12.799999999999997</v>
      </c>
      <c r="AK173">
        <f t="shared" si="79"/>
        <v>9.8999999999999986</v>
      </c>
      <c r="AL173">
        <f t="shared" si="80"/>
        <v>1.1343065207556298</v>
      </c>
      <c r="AM173">
        <f t="shared" si="81"/>
        <v>3.5766421825627961E-2</v>
      </c>
      <c r="AN173" s="9">
        <f t="shared" si="67"/>
        <v>1007.9279749999999</v>
      </c>
      <c r="AO173">
        <f t="shared" si="82"/>
        <v>27686.382431002356</v>
      </c>
      <c r="AP173">
        <f t="shared" si="83"/>
        <v>1.1955077889143821E-2</v>
      </c>
      <c r="AQ173">
        <f t="shared" si="84"/>
        <v>0.13394880634520537</v>
      </c>
    </row>
    <row r="174" spans="1:43" x14ac:dyDescent="0.3">
      <c r="A174" t="s">
        <v>17</v>
      </c>
      <c r="B174" s="1">
        <v>38060</v>
      </c>
      <c r="C174" s="2">
        <v>0.56118055555555557</v>
      </c>
      <c r="D174">
        <v>66.7</v>
      </c>
      <c r="E174">
        <v>49</v>
      </c>
      <c r="F174">
        <v>65.400000000000006</v>
      </c>
      <c r="G174">
        <v>49</v>
      </c>
      <c r="H174">
        <v>47.6</v>
      </c>
      <c r="I174">
        <v>62.7</v>
      </c>
      <c r="J174">
        <v>59.8</v>
      </c>
      <c r="K174">
        <v>58</v>
      </c>
      <c r="L174">
        <v>59.2</v>
      </c>
      <c r="M174">
        <v>37.799999999999997</v>
      </c>
      <c r="N174">
        <v>47.8</v>
      </c>
      <c r="O174">
        <v>60.8</v>
      </c>
      <c r="P174" s="4">
        <v>51</v>
      </c>
      <c r="Q174">
        <v>72.8</v>
      </c>
      <c r="R174">
        <f t="shared" si="85"/>
        <v>21.799999999999997</v>
      </c>
      <c r="S174">
        <f t="shared" si="66"/>
        <v>9.7999999999999972</v>
      </c>
      <c r="T174">
        <f t="shared" si="86"/>
        <v>1007.915807</v>
      </c>
      <c r="U174">
        <f t="shared" si="87"/>
        <v>3.5834095444968357E-2</v>
      </c>
      <c r="X174">
        <f t="shared" si="68"/>
        <v>69.127480000000006</v>
      </c>
      <c r="Y174">
        <f t="shared" si="69"/>
        <v>49.803800000000003</v>
      </c>
      <c r="Z174">
        <f t="shared" si="70"/>
        <v>65.5</v>
      </c>
      <c r="AA174">
        <f t="shared" si="71"/>
        <v>49.706400000000002</v>
      </c>
      <c r="AB174">
        <f t="shared" si="72"/>
        <v>48.428600000000003</v>
      </c>
      <c r="AC174">
        <f t="shared" si="73"/>
        <v>63.476280000000003</v>
      </c>
      <c r="AD174">
        <f t="shared" si="74"/>
        <v>59.96602</v>
      </c>
      <c r="AE174">
        <f t="shared" si="75"/>
        <v>58</v>
      </c>
      <c r="AF174">
        <f t="shared" si="76"/>
        <v>59.032140000000005</v>
      </c>
      <c r="AG174">
        <f t="shared" si="77"/>
        <v>37.799999999999997</v>
      </c>
      <c r="AH174">
        <v>843.1</v>
      </c>
      <c r="AI174">
        <v>1046.5</v>
      </c>
      <c r="AJ174">
        <f t="shared" si="78"/>
        <v>13</v>
      </c>
      <c r="AK174">
        <f t="shared" si="79"/>
        <v>10</v>
      </c>
      <c r="AL174">
        <f t="shared" si="80"/>
        <v>1.136452741254711</v>
      </c>
      <c r="AM174">
        <f t="shared" si="81"/>
        <v>3.5834095444968357E-2</v>
      </c>
      <c r="AN174" s="9">
        <f t="shared" si="67"/>
        <v>1007.915807</v>
      </c>
      <c r="AO174">
        <f t="shared" si="82"/>
        <v>28171.845958253634</v>
      </c>
      <c r="AP174">
        <f t="shared" si="83"/>
        <v>1.1860989206499821E-2</v>
      </c>
      <c r="AQ174">
        <f t="shared" si="84"/>
        <v>0.13387258046395112</v>
      </c>
    </row>
    <row r="175" spans="1:43" x14ac:dyDescent="0.3">
      <c r="A175" t="s">
        <v>17</v>
      </c>
      <c r="B175" s="1">
        <v>38060</v>
      </c>
      <c r="C175" s="2">
        <v>0.56187500000000001</v>
      </c>
      <c r="D175">
        <v>66.900000000000006</v>
      </c>
      <c r="E175">
        <v>49.7</v>
      </c>
      <c r="F175">
        <v>65.400000000000006</v>
      </c>
      <c r="G175">
        <v>48.9</v>
      </c>
      <c r="H175">
        <v>48.1</v>
      </c>
      <c r="I175">
        <v>62.9</v>
      </c>
      <c r="J175">
        <v>59.9</v>
      </c>
      <c r="K175">
        <v>58.3</v>
      </c>
      <c r="L175">
        <v>59.3</v>
      </c>
      <c r="M175">
        <v>37</v>
      </c>
      <c r="N175">
        <v>47.7</v>
      </c>
      <c r="O175">
        <v>60.6</v>
      </c>
      <c r="P175" s="4">
        <v>51.1</v>
      </c>
      <c r="Q175">
        <v>72.400000000000006</v>
      </c>
      <c r="R175">
        <f t="shared" si="85"/>
        <v>21.300000000000004</v>
      </c>
      <c r="S175">
        <f t="shared" si="66"/>
        <v>9.5</v>
      </c>
      <c r="T175">
        <f t="shared" si="86"/>
        <v>1007.9066967499999</v>
      </c>
      <c r="U175">
        <f t="shared" si="87"/>
        <v>3.5879516455172844E-2</v>
      </c>
      <c r="X175">
        <f t="shared" si="68"/>
        <v>69.335560000000001</v>
      </c>
      <c r="Y175">
        <f t="shared" si="69"/>
        <v>50.520320000000005</v>
      </c>
      <c r="Z175">
        <f t="shared" si="70"/>
        <v>65.5</v>
      </c>
      <c r="AA175">
        <f t="shared" si="71"/>
        <v>49.603610000000003</v>
      </c>
      <c r="AB175">
        <f t="shared" si="72"/>
        <v>48.927350000000004</v>
      </c>
      <c r="AC175">
        <f t="shared" si="73"/>
        <v>63.678359999999998</v>
      </c>
      <c r="AD175">
        <f t="shared" si="74"/>
        <v>60.066159999999996</v>
      </c>
      <c r="AE175">
        <f t="shared" si="75"/>
        <v>58.3</v>
      </c>
      <c r="AF175">
        <f t="shared" si="76"/>
        <v>59.131709999999998</v>
      </c>
      <c r="AG175">
        <f t="shared" si="77"/>
        <v>37</v>
      </c>
      <c r="AH175">
        <v>808.1</v>
      </c>
      <c r="AI175">
        <v>1047.5</v>
      </c>
      <c r="AJ175">
        <f t="shared" si="78"/>
        <v>12.899999999999999</v>
      </c>
      <c r="AK175">
        <f t="shared" si="79"/>
        <v>10.700000000000003</v>
      </c>
      <c r="AL175">
        <f t="shared" si="80"/>
        <v>1.1378932361497673</v>
      </c>
      <c r="AM175">
        <f t="shared" si="81"/>
        <v>3.5879516455172844E-2</v>
      </c>
      <c r="AN175" s="9">
        <f t="shared" si="67"/>
        <v>1007.9066967499999</v>
      </c>
      <c r="AO175">
        <f t="shared" si="82"/>
        <v>27990.320601362084</v>
      </c>
      <c r="AP175">
        <f t="shared" si="83"/>
        <v>1.3240935527781219E-2</v>
      </c>
      <c r="AQ175">
        <f t="shared" si="84"/>
        <v>0.13877082977045951</v>
      </c>
    </row>
    <row r="176" spans="1:43" x14ac:dyDescent="0.3">
      <c r="A176" t="s">
        <v>17</v>
      </c>
      <c r="B176" s="1">
        <v>38060</v>
      </c>
      <c r="C176" s="2">
        <v>0.56256944444444446</v>
      </c>
      <c r="D176">
        <v>67.099999999999994</v>
      </c>
      <c r="E176">
        <v>50</v>
      </c>
      <c r="F176">
        <v>65.5</v>
      </c>
      <c r="G176">
        <v>49</v>
      </c>
      <c r="H176">
        <v>48.2</v>
      </c>
      <c r="I176">
        <v>63.2</v>
      </c>
      <c r="J176">
        <v>59.9</v>
      </c>
      <c r="K176">
        <v>58.4</v>
      </c>
      <c r="L176">
        <v>59.5</v>
      </c>
      <c r="M176">
        <v>38.700000000000003</v>
      </c>
      <c r="N176">
        <v>47.6</v>
      </c>
      <c r="O176">
        <v>60.5</v>
      </c>
      <c r="P176" s="4">
        <v>51</v>
      </c>
      <c r="Q176">
        <v>72.400000000000006</v>
      </c>
      <c r="R176">
        <f t="shared" si="85"/>
        <v>21.400000000000006</v>
      </c>
      <c r="S176">
        <f t="shared" si="66"/>
        <v>9.5</v>
      </c>
      <c r="T176">
        <f t="shared" si="86"/>
        <v>1007.90063075</v>
      </c>
      <c r="U176">
        <f t="shared" si="87"/>
        <v>3.5924965787129587E-2</v>
      </c>
      <c r="X176">
        <f t="shared" si="68"/>
        <v>69.543639999999996</v>
      </c>
      <c r="Y176">
        <f t="shared" si="69"/>
        <v>50.827400000000004</v>
      </c>
      <c r="Z176">
        <f t="shared" si="70"/>
        <v>65.599999999999994</v>
      </c>
      <c r="AA176">
        <f t="shared" si="71"/>
        <v>49.706400000000002</v>
      </c>
      <c r="AB176">
        <f t="shared" si="72"/>
        <v>49.027100000000004</v>
      </c>
      <c r="AC176">
        <f t="shared" si="73"/>
        <v>63.981480000000005</v>
      </c>
      <c r="AD176">
        <f t="shared" si="74"/>
        <v>60.066159999999996</v>
      </c>
      <c r="AE176">
        <f t="shared" si="75"/>
        <v>58.4</v>
      </c>
      <c r="AF176">
        <f t="shared" si="76"/>
        <v>59.330850000000005</v>
      </c>
      <c r="AG176">
        <f t="shared" si="77"/>
        <v>38.700000000000003</v>
      </c>
      <c r="AH176">
        <v>830.6</v>
      </c>
      <c r="AI176">
        <v>1048.5</v>
      </c>
      <c r="AJ176">
        <f t="shared" si="78"/>
        <v>12.899999999999999</v>
      </c>
      <c r="AK176">
        <f t="shared" si="79"/>
        <v>8.8999999999999986</v>
      </c>
      <c r="AL176">
        <f t="shared" si="80"/>
        <v>1.139334629248967</v>
      </c>
      <c r="AM176">
        <f t="shared" si="81"/>
        <v>3.5924965787129587E-2</v>
      </c>
      <c r="AN176" s="9">
        <f t="shared" si="67"/>
        <v>1007.90063075</v>
      </c>
      <c r="AO176">
        <f t="shared" si="82"/>
        <v>28025.607853626541</v>
      </c>
      <c r="AP176">
        <f t="shared" si="83"/>
        <v>1.0715145677823258E-2</v>
      </c>
      <c r="AQ176">
        <f t="shared" si="84"/>
        <v>0.13518189591488225</v>
      </c>
    </row>
    <row r="177" spans="1:43" x14ac:dyDescent="0.3">
      <c r="A177" t="s">
        <v>17</v>
      </c>
      <c r="B177" s="1">
        <v>38060</v>
      </c>
      <c r="C177" s="2">
        <v>0.5632638888888889</v>
      </c>
      <c r="D177">
        <v>67.2</v>
      </c>
      <c r="E177">
        <v>50.3</v>
      </c>
      <c r="F177">
        <v>65.599999999999994</v>
      </c>
      <c r="G177">
        <v>49.2</v>
      </c>
      <c r="H177">
        <v>48.2</v>
      </c>
      <c r="I177">
        <v>63.4</v>
      </c>
      <c r="J177">
        <v>60</v>
      </c>
      <c r="K177">
        <v>58.6</v>
      </c>
      <c r="L177">
        <v>59.7</v>
      </c>
      <c r="M177">
        <v>34.9</v>
      </c>
      <c r="N177">
        <v>47.1</v>
      </c>
      <c r="O177">
        <v>60.5</v>
      </c>
      <c r="P177" s="4">
        <v>51</v>
      </c>
      <c r="Q177">
        <v>72.099999999999994</v>
      </c>
      <c r="R177">
        <f t="shared" si="85"/>
        <v>21.099999999999994</v>
      </c>
      <c r="S177">
        <f t="shared" si="66"/>
        <v>9.5</v>
      </c>
      <c r="T177">
        <f t="shared" si="86"/>
        <v>1007.885492</v>
      </c>
      <c r="U177">
        <f t="shared" si="87"/>
        <v>3.6015371421706251E-2</v>
      </c>
      <c r="X177">
        <f t="shared" si="68"/>
        <v>69.647679999999994</v>
      </c>
      <c r="Y177">
        <f t="shared" si="69"/>
        <v>51.134479999999996</v>
      </c>
      <c r="Z177">
        <f t="shared" si="70"/>
        <v>65.699999999999989</v>
      </c>
      <c r="AA177">
        <f t="shared" si="71"/>
        <v>49.911980000000007</v>
      </c>
      <c r="AB177">
        <f t="shared" si="72"/>
        <v>49.027100000000004</v>
      </c>
      <c r="AC177">
        <f t="shared" si="73"/>
        <v>64.18356</v>
      </c>
      <c r="AD177">
        <f t="shared" si="74"/>
        <v>60.1663</v>
      </c>
      <c r="AE177">
        <f t="shared" si="75"/>
        <v>58.6</v>
      </c>
      <c r="AF177">
        <f t="shared" si="76"/>
        <v>59.529990000000005</v>
      </c>
      <c r="AG177">
        <f t="shared" si="77"/>
        <v>34.9</v>
      </c>
      <c r="AH177">
        <v>835.6</v>
      </c>
      <c r="AI177">
        <v>1049.5</v>
      </c>
      <c r="AJ177">
        <f t="shared" si="78"/>
        <v>13.399999999999999</v>
      </c>
      <c r="AK177">
        <f t="shared" si="79"/>
        <v>12.200000000000003</v>
      </c>
      <c r="AL177">
        <f t="shared" si="80"/>
        <v>1.1422017793741126</v>
      </c>
      <c r="AM177">
        <f t="shared" si="81"/>
        <v>3.6015371421706251E-2</v>
      </c>
      <c r="AN177" s="9">
        <f t="shared" si="67"/>
        <v>1007.885492</v>
      </c>
      <c r="AO177">
        <f t="shared" si="82"/>
        <v>29184.693757323032</v>
      </c>
      <c r="AP177">
        <f t="shared" si="83"/>
        <v>1.4600287218764963E-2</v>
      </c>
      <c r="AQ177">
        <f t="shared" si="84"/>
        <v>0.1399304169453463</v>
      </c>
    </row>
    <row r="178" spans="1:43" x14ac:dyDescent="0.3">
      <c r="A178" t="s">
        <v>17</v>
      </c>
      <c r="B178" s="1">
        <v>38060</v>
      </c>
      <c r="C178" s="2">
        <v>0.56395833333333334</v>
      </c>
      <c r="D178">
        <v>67.3</v>
      </c>
      <c r="E178">
        <v>50.6</v>
      </c>
      <c r="F178">
        <v>65.599999999999994</v>
      </c>
      <c r="G178">
        <v>49.1</v>
      </c>
      <c r="H178">
        <v>48.4</v>
      </c>
      <c r="I178">
        <v>63.6</v>
      </c>
      <c r="J178">
        <v>59.9</v>
      </c>
      <c r="K178">
        <v>58.7</v>
      </c>
      <c r="L178">
        <v>59.9</v>
      </c>
      <c r="M178">
        <v>35.299999999999997</v>
      </c>
      <c r="N178">
        <v>46.3</v>
      </c>
      <c r="O178">
        <v>60.2</v>
      </c>
      <c r="P178" s="4">
        <v>50.5</v>
      </c>
      <c r="Q178">
        <v>71.099999999999994</v>
      </c>
      <c r="R178">
        <f t="shared" si="85"/>
        <v>20.599999999999994</v>
      </c>
      <c r="S178">
        <f t="shared" si="66"/>
        <v>9.7000000000000028</v>
      </c>
      <c r="T178">
        <f t="shared" si="86"/>
        <v>1007.85231875</v>
      </c>
      <c r="U178">
        <f t="shared" si="87"/>
        <v>3.6139967504714474E-2</v>
      </c>
      <c r="X178">
        <f t="shared" si="68"/>
        <v>69.751719999999992</v>
      </c>
      <c r="Y178">
        <f t="shared" si="69"/>
        <v>51.441560000000003</v>
      </c>
      <c r="Z178">
        <f t="shared" si="70"/>
        <v>65.699999999999989</v>
      </c>
      <c r="AA178">
        <f t="shared" si="71"/>
        <v>49.809190000000008</v>
      </c>
      <c r="AB178">
        <f t="shared" si="72"/>
        <v>49.226600000000005</v>
      </c>
      <c r="AC178">
        <f t="shared" si="73"/>
        <v>64.385639999999995</v>
      </c>
      <c r="AD178">
        <f t="shared" si="74"/>
        <v>60.066159999999996</v>
      </c>
      <c r="AE178">
        <f t="shared" si="75"/>
        <v>58.7</v>
      </c>
      <c r="AF178">
        <f t="shared" si="76"/>
        <v>59.729129999999998</v>
      </c>
      <c r="AG178">
        <f t="shared" si="77"/>
        <v>35.299999999999997</v>
      </c>
      <c r="AH178">
        <v>833.1</v>
      </c>
      <c r="AI178">
        <v>1050.5</v>
      </c>
      <c r="AJ178">
        <f t="shared" si="78"/>
        <v>13.900000000000006</v>
      </c>
      <c r="AK178">
        <f t="shared" si="79"/>
        <v>11</v>
      </c>
      <c r="AL178">
        <f t="shared" si="80"/>
        <v>1.1461532551495162</v>
      </c>
      <c r="AM178">
        <f t="shared" si="81"/>
        <v>3.6139967504714474E-2</v>
      </c>
      <c r="AN178" s="9">
        <f t="shared" si="67"/>
        <v>1007.85231875</v>
      </c>
      <c r="AO178">
        <f t="shared" si="82"/>
        <v>30377.407541012908</v>
      </c>
      <c r="AP178">
        <f t="shared" si="83"/>
        <v>1.3203697035169847E-2</v>
      </c>
      <c r="AQ178">
        <f t="shared" si="84"/>
        <v>0.14608613267971238</v>
      </c>
    </row>
    <row r="179" spans="1:43" x14ac:dyDescent="0.3">
      <c r="A179" t="s">
        <v>17</v>
      </c>
      <c r="B179" s="1">
        <v>38060</v>
      </c>
      <c r="C179" s="2">
        <v>0.56465277777777778</v>
      </c>
      <c r="D179">
        <v>67.3</v>
      </c>
      <c r="E179">
        <v>50.7</v>
      </c>
      <c r="F179">
        <v>65.7</v>
      </c>
      <c r="G179">
        <v>49.2</v>
      </c>
      <c r="H179">
        <v>48.7</v>
      </c>
      <c r="I179">
        <v>63.7</v>
      </c>
      <c r="J179">
        <v>60</v>
      </c>
      <c r="K179">
        <v>58.8</v>
      </c>
      <c r="L179">
        <v>59.9</v>
      </c>
      <c r="M179">
        <v>37.1</v>
      </c>
      <c r="N179">
        <v>46.4</v>
      </c>
      <c r="O179">
        <v>60.2</v>
      </c>
      <c r="P179" s="4">
        <v>50.9</v>
      </c>
      <c r="Q179">
        <v>71.8</v>
      </c>
      <c r="R179">
        <f t="shared" si="85"/>
        <v>20.9</v>
      </c>
      <c r="S179">
        <f t="shared" si="66"/>
        <v>9.3000000000000043</v>
      </c>
      <c r="T179">
        <f t="shared" si="86"/>
        <v>1007.855327</v>
      </c>
      <c r="U179">
        <f t="shared" si="87"/>
        <v>3.6163049729183695E-2</v>
      </c>
      <c r="X179">
        <f t="shared" si="68"/>
        <v>69.751719999999992</v>
      </c>
      <c r="Y179">
        <f t="shared" si="69"/>
        <v>51.543920000000007</v>
      </c>
      <c r="Z179">
        <f t="shared" si="70"/>
        <v>65.8</v>
      </c>
      <c r="AA179">
        <f t="shared" si="71"/>
        <v>49.911980000000007</v>
      </c>
      <c r="AB179">
        <f t="shared" si="72"/>
        <v>49.525850000000005</v>
      </c>
      <c r="AC179">
        <f t="shared" si="73"/>
        <v>64.486680000000007</v>
      </c>
      <c r="AD179">
        <f t="shared" si="74"/>
        <v>60.1663</v>
      </c>
      <c r="AE179">
        <f t="shared" si="75"/>
        <v>58.8</v>
      </c>
      <c r="AF179">
        <f t="shared" si="76"/>
        <v>59.729129999999998</v>
      </c>
      <c r="AG179">
        <f t="shared" si="77"/>
        <v>37.1</v>
      </c>
      <c r="AH179">
        <v>771.9</v>
      </c>
      <c r="AI179">
        <v>1051.5</v>
      </c>
      <c r="AJ179">
        <f t="shared" si="78"/>
        <v>13.800000000000004</v>
      </c>
      <c r="AK179">
        <f t="shared" si="79"/>
        <v>9.2999999999999972</v>
      </c>
      <c r="AL179">
        <f t="shared" si="80"/>
        <v>1.1468852914112544</v>
      </c>
      <c r="AM179">
        <f t="shared" si="81"/>
        <v>3.6163049729183695E-2</v>
      </c>
      <c r="AN179" s="9">
        <f t="shared" si="67"/>
        <v>1007.855327</v>
      </c>
      <c r="AO179">
        <f t="shared" si="82"/>
        <v>30178.217272782429</v>
      </c>
      <c r="AP179">
        <f t="shared" si="83"/>
        <v>1.2048192771084335E-2</v>
      </c>
      <c r="AQ179">
        <f t="shared" si="84"/>
        <v>0.15663469257915882</v>
      </c>
    </row>
    <row r="180" spans="1:43" x14ac:dyDescent="0.3">
      <c r="A180" t="s">
        <v>17</v>
      </c>
      <c r="B180" s="1">
        <v>38060</v>
      </c>
      <c r="C180" s="2">
        <v>0.56534722222222222</v>
      </c>
      <c r="D180">
        <v>67.3</v>
      </c>
      <c r="E180">
        <v>50.5</v>
      </c>
      <c r="F180">
        <v>65.7</v>
      </c>
      <c r="G180">
        <v>49.3</v>
      </c>
      <c r="H180">
        <v>48.8</v>
      </c>
      <c r="I180">
        <v>63.7</v>
      </c>
      <c r="J180">
        <v>60</v>
      </c>
      <c r="K180">
        <v>58.5</v>
      </c>
      <c r="L180">
        <v>59.9</v>
      </c>
      <c r="M180">
        <v>43.9</v>
      </c>
      <c r="N180">
        <v>47</v>
      </c>
      <c r="O180">
        <v>60.4</v>
      </c>
      <c r="P180" s="4">
        <v>51.1</v>
      </c>
      <c r="Q180">
        <v>72.900000000000006</v>
      </c>
      <c r="R180">
        <f t="shared" si="85"/>
        <v>21.800000000000004</v>
      </c>
      <c r="S180">
        <f t="shared" si="66"/>
        <v>9.2999999999999972</v>
      </c>
      <c r="T180">
        <f t="shared" si="86"/>
        <v>1007.8794469999999</v>
      </c>
      <c r="U180">
        <f t="shared" si="87"/>
        <v>3.6129603193941144E-2</v>
      </c>
      <c r="X180">
        <f t="shared" si="68"/>
        <v>69.751719999999992</v>
      </c>
      <c r="Y180">
        <f t="shared" si="69"/>
        <v>51.339199999999998</v>
      </c>
      <c r="Z180">
        <f t="shared" si="70"/>
        <v>65.8</v>
      </c>
      <c r="AA180">
        <f t="shared" si="71"/>
        <v>50.014769999999999</v>
      </c>
      <c r="AB180">
        <f t="shared" si="72"/>
        <v>49.625599999999999</v>
      </c>
      <c r="AC180">
        <f t="shared" si="73"/>
        <v>64.486680000000007</v>
      </c>
      <c r="AD180">
        <f t="shared" si="74"/>
        <v>60.1663</v>
      </c>
      <c r="AE180">
        <f t="shared" si="75"/>
        <v>58.5</v>
      </c>
      <c r="AF180">
        <f t="shared" si="76"/>
        <v>59.729129999999998</v>
      </c>
      <c r="AG180">
        <f t="shared" si="77"/>
        <v>43.9</v>
      </c>
      <c r="AH180">
        <v>691.9</v>
      </c>
      <c r="AI180">
        <v>1052.5</v>
      </c>
      <c r="AJ180">
        <f t="shared" si="78"/>
        <v>13.399999999999999</v>
      </c>
      <c r="AK180">
        <f t="shared" si="79"/>
        <v>3.1000000000000014</v>
      </c>
      <c r="AL180">
        <f t="shared" si="80"/>
        <v>1.1458245584364193</v>
      </c>
      <c r="AM180">
        <f t="shared" si="81"/>
        <v>3.6129603193941144E-2</v>
      </c>
      <c r="AN180" s="9">
        <f t="shared" si="67"/>
        <v>1007.8794469999999</v>
      </c>
      <c r="AO180">
        <f t="shared" si="82"/>
        <v>29277.084727900819</v>
      </c>
      <c r="AP180">
        <f t="shared" si="83"/>
        <v>4.4804162451221293E-3</v>
      </c>
      <c r="AQ180">
        <f t="shared" si="84"/>
        <v>0.16952740646286157</v>
      </c>
    </row>
    <row r="181" spans="1:43" x14ac:dyDescent="0.3">
      <c r="A181" t="s">
        <v>17</v>
      </c>
      <c r="B181" s="1">
        <v>38060</v>
      </c>
      <c r="C181" s="2">
        <v>0.56604166666666667</v>
      </c>
      <c r="D181">
        <v>67.400000000000006</v>
      </c>
      <c r="E181">
        <v>50.3</v>
      </c>
      <c r="F181">
        <v>66</v>
      </c>
      <c r="G181">
        <v>49.6</v>
      </c>
      <c r="H181">
        <v>48.8</v>
      </c>
      <c r="I181">
        <v>63.8</v>
      </c>
      <c r="J181">
        <v>60.3</v>
      </c>
      <c r="K181">
        <v>58.8</v>
      </c>
      <c r="L181">
        <v>59.9</v>
      </c>
      <c r="M181">
        <v>40.4</v>
      </c>
      <c r="N181">
        <v>48</v>
      </c>
      <c r="O181">
        <v>60.6</v>
      </c>
      <c r="P181" s="4">
        <v>52.1</v>
      </c>
      <c r="Q181">
        <v>74</v>
      </c>
      <c r="R181">
        <f t="shared" si="85"/>
        <v>21.9</v>
      </c>
      <c r="S181">
        <f t="shared" si="66"/>
        <v>8.5</v>
      </c>
      <c r="T181">
        <f t="shared" si="86"/>
        <v>1007.915807</v>
      </c>
      <c r="U181">
        <f t="shared" si="87"/>
        <v>3.6051323008313471E-2</v>
      </c>
      <c r="X181">
        <f t="shared" si="68"/>
        <v>69.855760000000004</v>
      </c>
      <c r="Y181">
        <f t="shared" si="69"/>
        <v>51.134479999999996</v>
      </c>
      <c r="Z181">
        <f t="shared" si="70"/>
        <v>66.099999999999994</v>
      </c>
      <c r="AA181">
        <f t="shared" si="71"/>
        <v>50.323140000000002</v>
      </c>
      <c r="AB181">
        <f t="shared" si="72"/>
        <v>49.625599999999999</v>
      </c>
      <c r="AC181">
        <f t="shared" si="73"/>
        <v>64.58771999999999</v>
      </c>
      <c r="AD181">
        <f t="shared" si="74"/>
        <v>60.466719999999995</v>
      </c>
      <c r="AE181">
        <f t="shared" si="75"/>
        <v>58.8</v>
      </c>
      <c r="AF181">
        <f t="shared" si="76"/>
        <v>59.729129999999998</v>
      </c>
      <c r="AG181">
        <f t="shared" si="77"/>
        <v>40.4</v>
      </c>
      <c r="AH181">
        <v>765.6</v>
      </c>
      <c r="AI181">
        <v>1053.5</v>
      </c>
      <c r="AJ181">
        <f t="shared" si="78"/>
        <v>12.600000000000001</v>
      </c>
      <c r="AK181">
        <f t="shared" si="79"/>
        <v>7.6000000000000014</v>
      </c>
      <c r="AL181">
        <f t="shared" si="80"/>
        <v>1.1433419582636559</v>
      </c>
      <c r="AM181">
        <f t="shared" si="81"/>
        <v>3.6051323008313471E-2</v>
      </c>
      <c r="AN181" s="9">
        <f t="shared" si="67"/>
        <v>1007.915807</v>
      </c>
      <c r="AO181">
        <f t="shared" si="82"/>
        <v>27470.543932446511</v>
      </c>
      <c r="AP181">
        <f t="shared" si="83"/>
        <v>9.9268547544409634E-3</v>
      </c>
      <c r="AQ181">
        <f t="shared" si="84"/>
        <v>0.14375426980162256</v>
      </c>
    </row>
    <row r="182" spans="1:43" x14ac:dyDescent="0.3">
      <c r="A182" t="s">
        <v>17</v>
      </c>
      <c r="B182" s="1">
        <v>38060</v>
      </c>
      <c r="C182" s="2">
        <v>0.56673611111111111</v>
      </c>
      <c r="D182">
        <v>67.400000000000006</v>
      </c>
      <c r="E182">
        <v>50.1</v>
      </c>
      <c r="F182">
        <v>66</v>
      </c>
      <c r="G182">
        <v>49.6</v>
      </c>
      <c r="H182">
        <v>48.7</v>
      </c>
      <c r="I182">
        <v>63.7</v>
      </c>
      <c r="J182">
        <v>60.2</v>
      </c>
      <c r="K182">
        <v>58.6</v>
      </c>
      <c r="L182">
        <v>59.9</v>
      </c>
      <c r="M182">
        <v>43.5</v>
      </c>
      <c r="N182">
        <v>48.3</v>
      </c>
      <c r="O182">
        <v>60.8</v>
      </c>
      <c r="P182" s="4">
        <v>51.9</v>
      </c>
      <c r="Q182">
        <v>74.599999999999994</v>
      </c>
      <c r="R182">
        <f t="shared" si="85"/>
        <v>22.699999999999996</v>
      </c>
      <c r="S182">
        <f t="shared" si="66"/>
        <v>8.8999999999999986</v>
      </c>
      <c r="T182">
        <f t="shared" si="86"/>
        <v>1007.93102075</v>
      </c>
      <c r="U182">
        <f t="shared" si="87"/>
        <v>3.6051865937780307E-2</v>
      </c>
      <c r="X182">
        <f t="shared" si="68"/>
        <v>69.855760000000004</v>
      </c>
      <c r="Y182">
        <f t="shared" si="69"/>
        <v>50.929760000000002</v>
      </c>
      <c r="Z182">
        <f t="shared" si="70"/>
        <v>66.099999999999994</v>
      </c>
      <c r="AA182">
        <f t="shared" si="71"/>
        <v>50.323140000000002</v>
      </c>
      <c r="AB182">
        <f t="shared" si="72"/>
        <v>49.525850000000005</v>
      </c>
      <c r="AC182">
        <f t="shared" si="73"/>
        <v>64.486680000000007</v>
      </c>
      <c r="AD182">
        <f t="shared" si="74"/>
        <v>60.366580000000006</v>
      </c>
      <c r="AE182">
        <f t="shared" si="75"/>
        <v>58.6</v>
      </c>
      <c r="AF182">
        <f t="shared" si="76"/>
        <v>59.729129999999998</v>
      </c>
      <c r="AG182">
        <f t="shared" si="77"/>
        <v>43.5</v>
      </c>
      <c r="AH182">
        <v>854.4</v>
      </c>
      <c r="AI182">
        <v>1054.5</v>
      </c>
      <c r="AJ182">
        <f t="shared" si="78"/>
        <v>12.5</v>
      </c>
      <c r="AK182">
        <f t="shared" si="79"/>
        <v>4.7999999999999972</v>
      </c>
      <c r="AL182">
        <f t="shared" si="80"/>
        <v>1.1433591768838898</v>
      </c>
      <c r="AM182">
        <f t="shared" si="81"/>
        <v>3.6051865937780307E-2</v>
      </c>
      <c r="AN182" s="9">
        <f t="shared" si="67"/>
        <v>1007.93102075</v>
      </c>
      <c r="AO182">
        <f t="shared" si="82"/>
        <v>27253.345525956796</v>
      </c>
      <c r="AP182">
        <f t="shared" si="83"/>
        <v>5.6179775280898849E-3</v>
      </c>
      <c r="AQ182">
        <f t="shared" si="84"/>
        <v>0.12779504100735709</v>
      </c>
    </row>
    <row r="183" spans="1:43" x14ac:dyDescent="0.3">
      <c r="A183" t="s">
        <v>17</v>
      </c>
      <c r="B183" s="1">
        <v>38060</v>
      </c>
      <c r="C183" s="2">
        <v>0.56743055555555555</v>
      </c>
      <c r="D183">
        <v>67.400000000000006</v>
      </c>
      <c r="E183">
        <v>49.8</v>
      </c>
      <c r="F183">
        <v>66</v>
      </c>
      <c r="G183">
        <v>49.7</v>
      </c>
      <c r="H183">
        <v>48.8</v>
      </c>
      <c r="I183">
        <v>63.7</v>
      </c>
      <c r="J183">
        <v>60.2</v>
      </c>
      <c r="K183">
        <v>58.4</v>
      </c>
      <c r="L183">
        <v>59.9</v>
      </c>
      <c r="M183">
        <v>37.299999999999997</v>
      </c>
      <c r="N183">
        <v>48</v>
      </c>
      <c r="O183">
        <v>61.2</v>
      </c>
      <c r="P183" s="4">
        <v>51</v>
      </c>
      <c r="Q183">
        <v>75.3</v>
      </c>
      <c r="R183">
        <f t="shared" si="85"/>
        <v>24.299999999999997</v>
      </c>
      <c r="S183">
        <f t="shared" si="66"/>
        <v>10.200000000000003</v>
      </c>
      <c r="T183">
        <f t="shared" si="86"/>
        <v>1007.934068</v>
      </c>
      <c r="U183">
        <f t="shared" si="87"/>
        <v>3.611976405816314E-2</v>
      </c>
      <c r="X183">
        <f t="shared" si="68"/>
        <v>69.855760000000004</v>
      </c>
      <c r="Y183">
        <f t="shared" si="69"/>
        <v>50.622679999999995</v>
      </c>
      <c r="Z183">
        <f t="shared" si="70"/>
        <v>66.099999999999994</v>
      </c>
      <c r="AA183">
        <f t="shared" si="71"/>
        <v>50.425930000000008</v>
      </c>
      <c r="AB183">
        <f t="shared" si="72"/>
        <v>49.625599999999999</v>
      </c>
      <c r="AC183">
        <f t="shared" si="73"/>
        <v>64.486680000000007</v>
      </c>
      <c r="AD183">
        <f t="shared" si="74"/>
        <v>60.366580000000006</v>
      </c>
      <c r="AE183">
        <f t="shared" si="75"/>
        <v>58.4</v>
      </c>
      <c r="AF183">
        <f t="shared" si="76"/>
        <v>59.729129999999998</v>
      </c>
      <c r="AG183">
        <f t="shared" si="77"/>
        <v>37.299999999999997</v>
      </c>
      <c r="AH183">
        <v>913.1</v>
      </c>
      <c r="AI183">
        <v>1055.5</v>
      </c>
      <c r="AJ183">
        <f t="shared" si="78"/>
        <v>13.200000000000003</v>
      </c>
      <c r="AK183">
        <f t="shared" si="79"/>
        <v>10.700000000000003</v>
      </c>
      <c r="AL183">
        <f t="shared" si="80"/>
        <v>1.1455125172731739</v>
      </c>
      <c r="AM183">
        <f t="shared" si="81"/>
        <v>3.611976405816314E-2</v>
      </c>
      <c r="AN183" s="9">
        <f t="shared" si="67"/>
        <v>1007.934068</v>
      </c>
      <c r="AO183">
        <f t="shared" si="82"/>
        <v>28833.821852096899</v>
      </c>
      <c r="AP183">
        <f t="shared" si="83"/>
        <v>1.1718322199101964E-2</v>
      </c>
      <c r="AQ183">
        <f t="shared" si="84"/>
        <v>0.12651420392043281</v>
      </c>
    </row>
    <row r="184" spans="1:43" x14ac:dyDescent="0.3">
      <c r="A184" t="s">
        <v>17</v>
      </c>
      <c r="B184" s="1">
        <v>38060</v>
      </c>
      <c r="C184" s="2">
        <v>0.56812499999999999</v>
      </c>
      <c r="D184">
        <v>67.400000000000006</v>
      </c>
      <c r="E184">
        <v>49.5</v>
      </c>
      <c r="F184">
        <v>66.3</v>
      </c>
      <c r="G184">
        <v>49.6</v>
      </c>
      <c r="H184">
        <v>48.7</v>
      </c>
      <c r="I184">
        <v>63.6</v>
      </c>
      <c r="J184">
        <v>60.4</v>
      </c>
      <c r="K184">
        <v>58.4</v>
      </c>
      <c r="L184">
        <v>59.9</v>
      </c>
      <c r="M184">
        <v>39.799999999999997</v>
      </c>
      <c r="N184">
        <v>47.9</v>
      </c>
      <c r="O184">
        <v>61.2</v>
      </c>
      <c r="P184" s="4">
        <v>52.3</v>
      </c>
      <c r="Q184">
        <v>75.900000000000006</v>
      </c>
      <c r="R184">
        <f t="shared" si="85"/>
        <v>23.600000000000009</v>
      </c>
      <c r="S184">
        <f t="shared" si="66"/>
        <v>8.9000000000000057</v>
      </c>
      <c r="T184">
        <f t="shared" si="86"/>
        <v>1007.93102075</v>
      </c>
      <c r="U184">
        <f t="shared" si="87"/>
        <v>3.6165245752557869E-2</v>
      </c>
      <c r="X184">
        <f t="shared" si="68"/>
        <v>69.855760000000004</v>
      </c>
      <c r="Y184">
        <f t="shared" si="69"/>
        <v>50.315600000000003</v>
      </c>
      <c r="Z184">
        <f t="shared" si="70"/>
        <v>66.399999999999991</v>
      </c>
      <c r="AA184">
        <f t="shared" si="71"/>
        <v>50.323140000000002</v>
      </c>
      <c r="AB184">
        <f t="shared" si="72"/>
        <v>49.525850000000005</v>
      </c>
      <c r="AC184">
        <f t="shared" si="73"/>
        <v>64.385639999999995</v>
      </c>
      <c r="AD184">
        <f t="shared" si="74"/>
        <v>60.566859999999998</v>
      </c>
      <c r="AE184">
        <f t="shared" si="75"/>
        <v>58.4</v>
      </c>
      <c r="AF184">
        <f t="shared" si="76"/>
        <v>59.729129999999998</v>
      </c>
      <c r="AG184">
        <f t="shared" si="77"/>
        <v>39.799999999999997</v>
      </c>
      <c r="AH184">
        <v>953.1</v>
      </c>
      <c r="AI184">
        <v>1056.5</v>
      </c>
      <c r="AJ184">
        <f t="shared" si="78"/>
        <v>13.300000000000004</v>
      </c>
      <c r="AK184">
        <f t="shared" si="79"/>
        <v>8.1000000000000014</v>
      </c>
      <c r="AL184">
        <f t="shared" si="80"/>
        <v>1.1469549367239782</v>
      </c>
      <c r="AM184">
        <f t="shared" si="81"/>
        <v>3.6165245752557869E-2</v>
      </c>
      <c r="AN184" s="9">
        <f t="shared" si="67"/>
        <v>1007.93102075</v>
      </c>
      <c r="AO184">
        <f t="shared" si="82"/>
        <v>29088.754307506115</v>
      </c>
      <c r="AP184">
        <f t="shared" si="83"/>
        <v>8.4985835694051E-3</v>
      </c>
      <c r="AQ184">
        <f t="shared" si="84"/>
        <v>0.1222762392233664</v>
      </c>
    </row>
    <row r="185" spans="1:43" x14ac:dyDescent="0.3">
      <c r="A185" t="s">
        <v>17</v>
      </c>
      <c r="B185" s="1">
        <v>38060</v>
      </c>
      <c r="C185" s="2">
        <v>0.56881944444444443</v>
      </c>
      <c r="D185">
        <v>67.5</v>
      </c>
      <c r="E185">
        <v>49.5</v>
      </c>
      <c r="F185">
        <v>66.3</v>
      </c>
      <c r="G185">
        <v>49.6</v>
      </c>
      <c r="H185">
        <v>48.4</v>
      </c>
      <c r="I185">
        <v>63.6</v>
      </c>
      <c r="J185">
        <v>60.5</v>
      </c>
      <c r="K185">
        <v>58.6</v>
      </c>
      <c r="L185">
        <v>60</v>
      </c>
      <c r="M185">
        <v>36.4</v>
      </c>
      <c r="N185">
        <v>48.6</v>
      </c>
      <c r="O185">
        <v>61.4</v>
      </c>
      <c r="P185" s="4">
        <v>52.5</v>
      </c>
      <c r="Q185">
        <v>75.7</v>
      </c>
      <c r="R185">
        <f t="shared" si="85"/>
        <v>23.200000000000003</v>
      </c>
      <c r="S185">
        <f t="shared" si="66"/>
        <v>8.8999999999999986</v>
      </c>
      <c r="T185">
        <f t="shared" si="86"/>
        <v>1007.9585000000001</v>
      </c>
      <c r="U185">
        <f t="shared" si="87"/>
        <v>3.6120721275643558E-2</v>
      </c>
      <c r="X185">
        <f t="shared" si="68"/>
        <v>69.959800000000001</v>
      </c>
      <c r="Y185">
        <f t="shared" si="69"/>
        <v>50.315600000000003</v>
      </c>
      <c r="Z185">
        <f t="shared" si="70"/>
        <v>66.399999999999991</v>
      </c>
      <c r="AA185">
        <f t="shared" si="71"/>
        <v>50.323140000000002</v>
      </c>
      <c r="AB185">
        <f t="shared" si="72"/>
        <v>49.226600000000005</v>
      </c>
      <c r="AC185">
        <f t="shared" si="73"/>
        <v>64.385639999999995</v>
      </c>
      <c r="AD185">
        <f t="shared" si="74"/>
        <v>60.667000000000002</v>
      </c>
      <c r="AE185">
        <f t="shared" si="75"/>
        <v>58.6</v>
      </c>
      <c r="AF185">
        <f t="shared" si="76"/>
        <v>59.828700000000005</v>
      </c>
      <c r="AG185">
        <f t="shared" si="77"/>
        <v>36.4</v>
      </c>
      <c r="AH185">
        <v>956.9</v>
      </c>
      <c r="AI185">
        <v>1057.5</v>
      </c>
      <c r="AJ185">
        <f t="shared" si="78"/>
        <v>12.799999999999997</v>
      </c>
      <c r="AK185">
        <f t="shared" si="79"/>
        <v>12.200000000000003</v>
      </c>
      <c r="AL185">
        <f t="shared" si="80"/>
        <v>1.1455428747418386</v>
      </c>
      <c r="AM185">
        <f t="shared" si="81"/>
        <v>3.6120721275643558E-2</v>
      </c>
      <c r="AN185" s="9">
        <f t="shared" si="67"/>
        <v>1007.9585000000001</v>
      </c>
      <c r="AO185">
        <f t="shared" si="82"/>
        <v>27961.488411583305</v>
      </c>
      <c r="AP185">
        <f t="shared" si="83"/>
        <v>1.2749503605392416E-2</v>
      </c>
      <c r="AQ185">
        <f t="shared" si="84"/>
        <v>0.11707095198731725</v>
      </c>
    </row>
    <row r="186" spans="1:43" x14ac:dyDescent="0.3">
      <c r="A186" t="s">
        <v>17</v>
      </c>
      <c r="B186" s="1">
        <v>38060</v>
      </c>
      <c r="C186" s="2">
        <v>0.56951388888888888</v>
      </c>
      <c r="D186">
        <v>67.599999999999994</v>
      </c>
      <c r="E186">
        <v>49.9</v>
      </c>
      <c r="F186">
        <v>66.2</v>
      </c>
      <c r="G186">
        <v>49.4</v>
      </c>
      <c r="H186">
        <v>48.7</v>
      </c>
      <c r="I186">
        <v>63.7</v>
      </c>
      <c r="J186">
        <v>60.5</v>
      </c>
      <c r="K186">
        <v>58.7</v>
      </c>
      <c r="L186">
        <v>60.1</v>
      </c>
      <c r="M186">
        <v>36.5</v>
      </c>
      <c r="N186">
        <v>48.7</v>
      </c>
      <c r="O186">
        <v>61.3</v>
      </c>
      <c r="P186" s="4">
        <v>52</v>
      </c>
      <c r="Q186">
        <v>74.400000000000006</v>
      </c>
      <c r="R186">
        <f t="shared" si="85"/>
        <v>22.400000000000006</v>
      </c>
      <c r="S186">
        <f t="shared" si="66"/>
        <v>9.2999999999999972</v>
      </c>
      <c r="T186">
        <f t="shared" si="86"/>
        <v>1007.9585000000001</v>
      </c>
      <c r="U186">
        <f t="shared" si="87"/>
        <v>3.6143644530116273E-2</v>
      </c>
      <c r="X186">
        <f t="shared" si="68"/>
        <v>70.063839999999985</v>
      </c>
      <c r="Y186">
        <f t="shared" si="69"/>
        <v>50.72504</v>
      </c>
      <c r="Z186">
        <f t="shared" si="70"/>
        <v>66.3</v>
      </c>
      <c r="AA186">
        <f t="shared" si="71"/>
        <v>50.117560000000005</v>
      </c>
      <c r="AB186">
        <f t="shared" si="72"/>
        <v>49.525850000000005</v>
      </c>
      <c r="AC186">
        <f t="shared" si="73"/>
        <v>64.486680000000007</v>
      </c>
      <c r="AD186">
        <f t="shared" si="74"/>
        <v>60.667000000000002</v>
      </c>
      <c r="AE186">
        <f t="shared" si="75"/>
        <v>58.7</v>
      </c>
      <c r="AF186">
        <f t="shared" si="76"/>
        <v>59.928270000000005</v>
      </c>
      <c r="AG186">
        <f t="shared" si="77"/>
        <v>36.5</v>
      </c>
      <c r="AH186">
        <v>946.9</v>
      </c>
      <c r="AI186">
        <v>1058.5</v>
      </c>
      <c r="AJ186">
        <f t="shared" si="78"/>
        <v>12.599999999999994</v>
      </c>
      <c r="AK186">
        <f t="shared" si="79"/>
        <v>12.200000000000003</v>
      </c>
      <c r="AL186">
        <f t="shared" si="80"/>
        <v>1.1462698693836877</v>
      </c>
      <c r="AM186">
        <f t="shared" si="81"/>
        <v>3.6143644530116273E-2</v>
      </c>
      <c r="AN186" s="9">
        <f t="shared" si="67"/>
        <v>1007.9585000000001</v>
      </c>
      <c r="AO186">
        <f t="shared" si="82"/>
        <v>27542.058056182548</v>
      </c>
      <c r="AP186">
        <f t="shared" si="83"/>
        <v>1.2884148273312919E-2</v>
      </c>
      <c r="AQ186">
        <f t="shared" si="84"/>
        <v>0.11653266858056446</v>
      </c>
    </row>
    <row r="187" spans="1:43" x14ac:dyDescent="0.3">
      <c r="A187" t="s">
        <v>17</v>
      </c>
      <c r="B187" s="1">
        <v>38060</v>
      </c>
      <c r="C187" s="2">
        <v>0.57020833333333332</v>
      </c>
      <c r="D187">
        <v>67.8</v>
      </c>
      <c r="E187">
        <v>50.1</v>
      </c>
      <c r="F187">
        <v>66.3</v>
      </c>
      <c r="G187">
        <v>49.5</v>
      </c>
      <c r="H187">
        <v>48.7</v>
      </c>
      <c r="I187">
        <v>63.8</v>
      </c>
      <c r="J187">
        <v>60.6</v>
      </c>
      <c r="K187">
        <v>58.8</v>
      </c>
      <c r="L187">
        <v>60.2</v>
      </c>
      <c r="M187">
        <v>40.200000000000003</v>
      </c>
      <c r="N187">
        <v>48.6</v>
      </c>
      <c r="O187">
        <v>61.5</v>
      </c>
      <c r="P187" s="4">
        <v>52.2</v>
      </c>
      <c r="Q187">
        <v>75.3</v>
      </c>
      <c r="R187">
        <f t="shared" si="85"/>
        <v>23.099999999999994</v>
      </c>
      <c r="S187">
        <f t="shared" si="66"/>
        <v>9.2999999999999972</v>
      </c>
      <c r="T187">
        <f t="shared" si="86"/>
        <v>1007.96156075</v>
      </c>
      <c r="U187">
        <f t="shared" si="87"/>
        <v>3.6189034696495835E-2</v>
      </c>
      <c r="X187">
        <f t="shared" si="68"/>
        <v>70.271919999999994</v>
      </c>
      <c r="Y187">
        <f t="shared" si="69"/>
        <v>50.929760000000002</v>
      </c>
      <c r="Z187">
        <f t="shared" si="70"/>
        <v>66.399999999999991</v>
      </c>
      <c r="AA187">
        <f t="shared" si="71"/>
        <v>50.220350000000003</v>
      </c>
      <c r="AB187">
        <f t="shared" si="72"/>
        <v>49.525850000000005</v>
      </c>
      <c r="AC187">
        <f t="shared" si="73"/>
        <v>64.58771999999999</v>
      </c>
      <c r="AD187">
        <f t="shared" si="74"/>
        <v>60.767140000000005</v>
      </c>
      <c r="AE187">
        <f t="shared" si="75"/>
        <v>58.8</v>
      </c>
      <c r="AF187">
        <f t="shared" si="76"/>
        <v>60.027840000000005</v>
      </c>
      <c r="AG187">
        <f t="shared" si="77"/>
        <v>40.200000000000003</v>
      </c>
      <c r="AH187">
        <v>944.4</v>
      </c>
      <c r="AI187">
        <v>1059.5</v>
      </c>
      <c r="AJ187">
        <f t="shared" si="78"/>
        <v>12.899999999999999</v>
      </c>
      <c r="AK187">
        <f t="shared" si="79"/>
        <v>8.3999999999999986</v>
      </c>
      <c r="AL187">
        <f t="shared" si="80"/>
        <v>1.1477093860888681</v>
      </c>
      <c r="AM187">
        <f t="shared" si="81"/>
        <v>3.6189034696495835E-2</v>
      </c>
      <c r="AN187" s="9">
        <f t="shared" si="67"/>
        <v>1007.96156075</v>
      </c>
      <c r="AO187">
        <f t="shared" si="82"/>
        <v>28233.318662510061</v>
      </c>
      <c r="AP187">
        <f t="shared" si="83"/>
        <v>8.8945362134688673E-3</v>
      </c>
      <c r="AQ187">
        <f t="shared" si="84"/>
        <v>0.11977367372085918</v>
      </c>
    </row>
    <row r="188" spans="1:43" x14ac:dyDescent="0.3">
      <c r="A188" t="s">
        <v>17</v>
      </c>
      <c r="B188" s="1">
        <v>38060</v>
      </c>
      <c r="C188" s="2">
        <v>0.57090277777777776</v>
      </c>
      <c r="D188">
        <v>67.900000000000006</v>
      </c>
      <c r="E188">
        <v>50.2</v>
      </c>
      <c r="F188">
        <v>66.5</v>
      </c>
      <c r="G188">
        <v>49.5</v>
      </c>
      <c r="H188">
        <v>49</v>
      </c>
      <c r="I188">
        <v>63.9</v>
      </c>
      <c r="J188">
        <v>60.7</v>
      </c>
      <c r="K188">
        <v>58.9</v>
      </c>
      <c r="L188">
        <v>60.3</v>
      </c>
      <c r="M188">
        <v>36.200000000000003</v>
      </c>
      <c r="N188">
        <v>48.5</v>
      </c>
      <c r="O188">
        <v>61.5</v>
      </c>
      <c r="P188" s="4">
        <v>52.2</v>
      </c>
      <c r="Q188">
        <v>75.8</v>
      </c>
      <c r="R188">
        <f t="shared" si="85"/>
        <v>23.599999999999994</v>
      </c>
      <c r="S188">
        <f t="shared" si="66"/>
        <v>9.2999999999999972</v>
      </c>
      <c r="T188">
        <f t="shared" si="86"/>
        <v>1007.9585000000001</v>
      </c>
      <c r="U188">
        <f t="shared" si="87"/>
        <v>3.6234453086202836E-2</v>
      </c>
      <c r="X188">
        <f t="shared" si="68"/>
        <v>70.375960000000006</v>
      </c>
      <c r="Y188">
        <f t="shared" si="69"/>
        <v>51.032120000000006</v>
      </c>
      <c r="Z188">
        <f t="shared" si="70"/>
        <v>66.599999999999994</v>
      </c>
      <c r="AA188">
        <f t="shared" si="71"/>
        <v>50.220350000000003</v>
      </c>
      <c r="AB188">
        <f t="shared" si="72"/>
        <v>49.825100000000006</v>
      </c>
      <c r="AC188">
        <f t="shared" si="73"/>
        <v>64.688760000000002</v>
      </c>
      <c r="AD188">
        <f t="shared" si="74"/>
        <v>60.867280000000001</v>
      </c>
      <c r="AE188">
        <f t="shared" si="75"/>
        <v>58.9</v>
      </c>
      <c r="AF188">
        <f t="shared" si="76"/>
        <v>60.127409999999998</v>
      </c>
      <c r="AG188">
        <f t="shared" si="77"/>
        <v>36.200000000000003</v>
      </c>
      <c r="AH188">
        <v>948.1</v>
      </c>
      <c r="AI188">
        <v>1060.5</v>
      </c>
      <c r="AJ188">
        <f t="shared" si="78"/>
        <v>13</v>
      </c>
      <c r="AK188">
        <f t="shared" si="79"/>
        <v>12.299999999999997</v>
      </c>
      <c r="AL188">
        <f t="shared" si="80"/>
        <v>1.1491497978767187</v>
      </c>
      <c r="AM188">
        <f t="shared" si="81"/>
        <v>3.6234453086202836E-2</v>
      </c>
      <c r="AN188" s="9">
        <f t="shared" si="67"/>
        <v>1007.9585000000001</v>
      </c>
      <c r="AO188">
        <f t="shared" si="82"/>
        <v>28487.803485249722</v>
      </c>
      <c r="AP188">
        <f t="shared" si="83"/>
        <v>1.2973315051154939E-2</v>
      </c>
      <c r="AQ188">
        <f t="shared" si="84"/>
        <v>0.12038163491815666</v>
      </c>
    </row>
    <row r="189" spans="1:43" x14ac:dyDescent="0.3">
      <c r="A189" t="s">
        <v>17</v>
      </c>
      <c r="B189" s="1">
        <v>38060</v>
      </c>
      <c r="C189" s="2">
        <v>0.5715972222222222</v>
      </c>
      <c r="D189">
        <v>67.900000000000006</v>
      </c>
      <c r="E189">
        <v>50.2</v>
      </c>
      <c r="F189">
        <v>66.3</v>
      </c>
      <c r="G189">
        <v>49.6</v>
      </c>
      <c r="H189">
        <v>49.3</v>
      </c>
      <c r="I189">
        <v>64</v>
      </c>
      <c r="J189">
        <v>60.6</v>
      </c>
      <c r="K189">
        <v>58.7</v>
      </c>
      <c r="L189">
        <v>60.4</v>
      </c>
      <c r="M189">
        <v>43.8</v>
      </c>
      <c r="N189">
        <v>48.8</v>
      </c>
      <c r="O189">
        <v>61.7</v>
      </c>
      <c r="P189" s="4">
        <v>52.9</v>
      </c>
      <c r="Q189">
        <v>76</v>
      </c>
      <c r="R189">
        <f t="shared" si="85"/>
        <v>23.1</v>
      </c>
      <c r="S189">
        <f t="shared" si="66"/>
        <v>8.8000000000000043</v>
      </c>
      <c r="T189">
        <f t="shared" si="86"/>
        <v>1007.97381875</v>
      </c>
      <c r="U189">
        <f t="shared" si="87"/>
        <v>3.6234824527897981E-2</v>
      </c>
      <c r="X189">
        <f t="shared" si="68"/>
        <v>70.375960000000006</v>
      </c>
      <c r="Y189">
        <f t="shared" si="69"/>
        <v>51.032120000000006</v>
      </c>
      <c r="Z189">
        <f t="shared" si="70"/>
        <v>66.399999999999991</v>
      </c>
      <c r="AA189">
        <f t="shared" si="71"/>
        <v>50.323140000000002</v>
      </c>
      <c r="AB189">
        <f t="shared" si="72"/>
        <v>50.12435</v>
      </c>
      <c r="AC189">
        <f t="shared" si="73"/>
        <v>64.7898</v>
      </c>
      <c r="AD189">
        <f t="shared" si="74"/>
        <v>60.767140000000005</v>
      </c>
      <c r="AE189">
        <f t="shared" si="75"/>
        <v>58.7</v>
      </c>
      <c r="AF189">
        <f t="shared" si="76"/>
        <v>60.226979999999998</v>
      </c>
      <c r="AG189">
        <f t="shared" si="77"/>
        <v>43.8</v>
      </c>
      <c r="AH189">
        <v>950.6</v>
      </c>
      <c r="AI189">
        <v>1061.5</v>
      </c>
      <c r="AJ189">
        <f t="shared" si="78"/>
        <v>12.900000000000006</v>
      </c>
      <c r="AK189">
        <f t="shared" si="79"/>
        <v>5</v>
      </c>
      <c r="AL189">
        <f t="shared" si="80"/>
        <v>1.1491615778847646</v>
      </c>
      <c r="AM189">
        <f t="shared" si="81"/>
        <v>3.6234824527897981E-2</v>
      </c>
      <c r="AN189" s="9">
        <f t="shared" si="67"/>
        <v>1007.97381875</v>
      </c>
      <c r="AO189">
        <f t="shared" si="82"/>
        <v>28269.385945168044</v>
      </c>
      <c r="AP189">
        <f t="shared" si="83"/>
        <v>5.2598358931201343E-3</v>
      </c>
      <c r="AQ189">
        <f t="shared" si="84"/>
        <v>0.11914449589011276</v>
      </c>
    </row>
    <row r="190" spans="1:43" x14ac:dyDescent="0.3">
      <c r="A190" t="s">
        <v>17</v>
      </c>
      <c r="B190" s="1">
        <v>38060</v>
      </c>
      <c r="C190" s="2">
        <v>0.57229166666666664</v>
      </c>
      <c r="D190">
        <v>68</v>
      </c>
      <c r="E190">
        <v>50.2</v>
      </c>
      <c r="F190">
        <v>66.5</v>
      </c>
      <c r="G190">
        <v>49.6</v>
      </c>
      <c r="H190">
        <v>49.4</v>
      </c>
      <c r="I190">
        <v>64.099999999999994</v>
      </c>
      <c r="J190">
        <v>60.8</v>
      </c>
      <c r="K190">
        <v>58.9</v>
      </c>
      <c r="L190">
        <v>60.4</v>
      </c>
      <c r="M190">
        <v>45.4</v>
      </c>
      <c r="N190">
        <v>49.3</v>
      </c>
      <c r="O190">
        <v>61.8</v>
      </c>
      <c r="P190" s="4">
        <v>52.6</v>
      </c>
      <c r="Q190">
        <v>76.5</v>
      </c>
      <c r="R190">
        <f t="shared" si="85"/>
        <v>23.9</v>
      </c>
      <c r="S190">
        <f t="shared" si="66"/>
        <v>9.1999999999999957</v>
      </c>
      <c r="T190">
        <f t="shared" si="86"/>
        <v>1007.99225075</v>
      </c>
      <c r="U190">
        <f t="shared" si="87"/>
        <v>3.6212720354586343E-2</v>
      </c>
      <c r="X190">
        <f t="shared" si="68"/>
        <v>70.47999999999999</v>
      </c>
      <c r="Y190">
        <f t="shared" si="69"/>
        <v>51.032120000000006</v>
      </c>
      <c r="Z190">
        <f t="shared" si="70"/>
        <v>66.599999999999994</v>
      </c>
      <c r="AA190">
        <f t="shared" si="71"/>
        <v>50.323140000000002</v>
      </c>
      <c r="AB190">
        <f t="shared" si="72"/>
        <v>50.2241</v>
      </c>
      <c r="AC190">
        <f t="shared" si="73"/>
        <v>64.890839999999997</v>
      </c>
      <c r="AD190">
        <f t="shared" si="74"/>
        <v>60.967419999999997</v>
      </c>
      <c r="AE190">
        <f t="shared" si="75"/>
        <v>58.9</v>
      </c>
      <c r="AF190">
        <f t="shared" si="76"/>
        <v>60.226979999999998</v>
      </c>
      <c r="AG190">
        <f t="shared" si="77"/>
        <v>45.4</v>
      </c>
      <c r="AH190">
        <v>935.6</v>
      </c>
      <c r="AI190">
        <v>1062.5</v>
      </c>
      <c r="AJ190">
        <f t="shared" si="78"/>
        <v>12.5</v>
      </c>
      <c r="AK190">
        <f t="shared" si="79"/>
        <v>3.8999999999999986</v>
      </c>
      <c r="AL190">
        <f t="shared" si="80"/>
        <v>1.1484605598168813</v>
      </c>
      <c r="AM190">
        <f t="shared" si="81"/>
        <v>3.6212720354586343E-2</v>
      </c>
      <c r="AN190" s="9">
        <f t="shared" si="67"/>
        <v>1007.99225075</v>
      </c>
      <c r="AO190">
        <f t="shared" si="82"/>
        <v>27376.606121999874</v>
      </c>
      <c r="AP190">
        <f t="shared" si="83"/>
        <v>4.1684480547242398E-3</v>
      </c>
      <c r="AQ190">
        <f t="shared" si="84"/>
        <v>0.11723163269867903</v>
      </c>
    </row>
    <row r="191" spans="1:43" x14ac:dyDescent="0.3">
      <c r="A191" t="s">
        <v>17</v>
      </c>
      <c r="B191" s="1">
        <v>38060</v>
      </c>
      <c r="C191" s="2">
        <v>0.57298611111111108</v>
      </c>
      <c r="D191">
        <v>68.2</v>
      </c>
      <c r="E191">
        <v>50.4</v>
      </c>
      <c r="F191">
        <v>66.7</v>
      </c>
      <c r="G191">
        <v>49.7</v>
      </c>
      <c r="H191">
        <v>49.4</v>
      </c>
      <c r="I191">
        <v>64.2</v>
      </c>
      <c r="J191">
        <v>60.9</v>
      </c>
      <c r="K191">
        <v>59.2</v>
      </c>
      <c r="L191">
        <v>60.4</v>
      </c>
      <c r="M191">
        <v>40.6</v>
      </c>
      <c r="N191">
        <v>49.9</v>
      </c>
      <c r="O191">
        <v>62</v>
      </c>
      <c r="P191" s="4">
        <v>53</v>
      </c>
      <c r="Q191">
        <v>76.900000000000006</v>
      </c>
      <c r="R191">
        <f t="shared" si="85"/>
        <v>23.900000000000006</v>
      </c>
      <c r="S191">
        <f t="shared" si="66"/>
        <v>9</v>
      </c>
      <c r="T191">
        <f t="shared" si="86"/>
        <v>1008.0169107500001</v>
      </c>
      <c r="U191">
        <f t="shared" si="87"/>
        <v>3.6179481813700599E-2</v>
      </c>
      <c r="X191">
        <f t="shared" si="68"/>
        <v>70.688079999999999</v>
      </c>
      <c r="Y191">
        <f t="shared" si="69"/>
        <v>51.236840000000001</v>
      </c>
      <c r="Z191">
        <f t="shared" si="70"/>
        <v>66.8</v>
      </c>
      <c r="AA191">
        <f t="shared" si="71"/>
        <v>50.425930000000008</v>
      </c>
      <c r="AB191">
        <f t="shared" si="72"/>
        <v>50.2241</v>
      </c>
      <c r="AC191">
        <f t="shared" si="73"/>
        <v>64.991880000000009</v>
      </c>
      <c r="AD191">
        <f t="shared" si="74"/>
        <v>61.06756</v>
      </c>
      <c r="AE191">
        <f t="shared" si="75"/>
        <v>59.2</v>
      </c>
      <c r="AF191">
        <f t="shared" si="76"/>
        <v>60.226979999999998</v>
      </c>
      <c r="AG191">
        <f t="shared" si="77"/>
        <v>40.6</v>
      </c>
      <c r="AH191">
        <v>931.9</v>
      </c>
      <c r="AI191">
        <v>1063.5</v>
      </c>
      <c r="AJ191">
        <f t="shared" si="78"/>
        <v>12.100000000000001</v>
      </c>
      <c r="AK191">
        <f t="shared" si="79"/>
        <v>9.2999999999999972</v>
      </c>
      <c r="AL191">
        <f t="shared" si="80"/>
        <v>1.1474064232345049</v>
      </c>
      <c r="AM191">
        <f t="shared" si="81"/>
        <v>3.6179481813700599E-2</v>
      </c>
      <c r="AN191" s="9">
        <f t="shared" si="67"/>
        <v>1008.0169107500001</v>
      </c>
      <c r="AO191">
        <f t="shared" si="82"/>
        <v>26476.878410017544</v>
      </c>
      <c r="AP191">
        <f t="shared" si="83"/>
        <v>9.9796115463032485E-3</v>
      </c>
      <c r="AQ191">
        <f t="shared" si="84"/>
        <v>0.11382899154375101</v>
      </c>
    </row>
    <row r="192" spans="1:43" x14ac:dyDescent="0.3">
      <c r="A192" t="s">
        <v>17</v>
      </c>
      <c r="B192" s="1">
        <v>38060</v>
      </c>
      <c r="C192" s="2">
        <v>0.57368055555555553</v>
      </c>
      <c r="D192">
        <v>68.3</v>
      </c>
      <c r="E192">
        <v>50.4</v>
      </c>
      <c r="F192">
        <v>66.8</v>
      </c>
      <c r="G192">
        <v>49.8</v>
      </c>
      <c r="H192">
        <v>49.4</v>
      </c>
      <c r="I192">
        <v>64.3</v>
      </c>
      <c r="J192">
        <v>61</v>
      </c>
      <c r="K192">
        <v>59</v>
      </c>
      <c r="L192">
        <v>60.5</v>
      </c>
      <c r="M192">
        <v>40.299999999999997</v>
      </c>
      <c r="N192">
        <v>49.4</v>
      </c>
      <c r="O192">
        <v>62.2</v>
      </c>
      <c r="P192" s="4">
        <v>53.3</v>
      </c>
      <c r="Q192">
        <v>76.900000000000006</v>
      </c>
      <c r="R192">
        <f t="shared" si="85"/>
        <v>23.600000000000009</v>
      </c>
      <c r="S192">
        <f t="shared" si="66"/>
        <v>8.9000000000000057</v>
      </c>
      <c r="T192">
        <f t="shared" si="86"/>
        <v>1008.007652</v>
      </c>
      <c r="U192">
        <f t="shared" si="87"/>
        <v>3.6269637332182879E-2</v>
      </c>
      <c r="X192">
        <f t="shared" si="68"/>
        <v>70.792119999999997</v>
      </c>
      <c r="Y192">
        <f t="shared" si="69"/>
        <v>51.236840000000001</v>
      </c>
      <c r="Z192">
        <f t="shared" si="70"/>
        <v>66.899999999999991</v>
      </c>
      <c r="AA192">
        <f t="shared" si="71"/>
        <v>50.52872</v>
      </c>
      <c r="AB192">
        <f t="shared" si="72"/>
        <v>50.2241</v>
      </c>
      <c r="AC192">
        <f t="shared" si="73"/>
        <v>65.092919999999992</v>
      </c>
      <c r="AD192">
        <f t="shared" si="74"/>
        <v>61.167700000000004</v>
      </c>
      <c r="AE192">
        <f t="shared" si="75"/>
        <v>59</v>
      </c>
      <c r="AF192">
        <f t="shared" si="76"/>
        <v>60.326550000000005</v>
      </c>
      <c r="AG192">
        <f t="shared" si="77"/>
        <v>40.299999999999997</v>
      </c>
      <c r="AH192">
        <v>935.6</v>
      </c>
      <c r="AI192">
        <v>1064.5</v>
      </c>
      <c r="AJ192">
        <f t="shared" si="78"/>
        <v>12.800000000000004</v>
      </c>
      <c r="AK192">
        <f t="shared" si="79"/>
        <v>9.1000000000000014</v>
      </c>
      <c r="AL192">
        <f t="shared" si="80"/>
        <v>1.1502656411063714</v>
      </c>
      <c r="AM192">
        <f t="shared" si="81"/>
        <v>3.6269637332182879E-2</v>
      </c>
      <c r="AN192" s="9">
        <f t="shared" si="67"/>
        <v>1008.007652</v>
      </c>
      <c r="AO192">
        <f t="shared" si="82"/>
        <v>28078.135269968807</v>
      </c>
      <c r="AP192">
        <f t="shared" si="83"/>
        <v>9.726378794356564E-3</v>
      </c>
      <c r="AQ192">
        <f t="shared" si="84"/>
        <v>0.1202357087713527</v>
      </c>
    </row>
    <row r="193" spans="1:43" x14ac:dyDescent="0.3">
      <c r="A193" t="s">
        <v>17</v>
      </c>
      <c r="B193" s="1">
        <v>38060</v>
      </c>
      <c r="C193" s="2">
        <v>0.57437499999999997</v>
      </c>
      <c r="D193">
        <v>68.400000000000006</v>
      </c>
      <c r="E193">
        <v>50.4</v>
      </c>
      <c r="F193">
        <v>66.599999999999994</v>
      </c>
      <c r="G193">
        <v>49.9</v>
      </c>
      <c r="H193">
        <v>49.2</v>
      </c>
      <c r="I193">
        <v>64.400000000000006</v>
      </c>
      <c r="J193">
        <v>60.8</v>
      </c>
      <c r="K193">
        <v>58.9</v>
      </c>
      <c r="L193">
        <v>60.6</v>
      </c>
      <c r="M193">
        <v>40.700000000000003</v>
      </c>
      <c r="N193">
        <v>49.2</v>
      </c>
      <c r="O193">
        <v>62.3</v>
      </c>
      <c r="P193" s="4">
        <v>53.2</v>
      </c>
      <c r="Q193">
        <v>77.2</v>
      </c>
      <c r="R193">
        <f t="shared" si="85"/>
        <v>24</v>
      </c>
      <c r="S193">
        <f t="shared" si="66"/>
        <v>9.0999999999999943</v>
      </c>
      <c r="T193">
        <f t="shared" si="86"/>
        <v>1008.00456875</v>
      </c>
      <c r="U193">
        <f t="shared" si="87"/>
        <v>3.6326233730650533E-2</v>
      </c>
      <c r="X193">
        <f t="shared" si="68"/>
        <v>70.896160000000009</v>
      </c>
      <c r="Y193">
        <f t="shared" si="69"/>
        <v>51.236840000000001</v>
      </c>
      <c r="Z193">
        <f t="shared" si="70"/>
        <v>66.699999999999989</v>
      </c>
      <c r="AA193">
        <f t="shared" si="71"/>
        <v>50.631509999999999</v>
      </c>
      <c r="AB193">
        <f t="shared" si="72"/>
        <v>50.024600000000007</v>
      </c>
      <c r="AC193">
        <f t="shared" si="73"/>
        <v>65.193960000000004</v>
      </c>
      <c r="AD193">
        <f t="shared" si="74"/>
        <v>60.967419999999997</v>
      </c>
      <c r="AE193">
        <f t="shared" si="75"/>
        <v>58.9</v>
      </c>
      <c r="AF193">
        <f t="shared" si="76"/>
        <v>60.426120000000004</v>
      </c>
      <c r="AG193">
        <f t="shared" si="77"/>
        <v>40.700000000000003</v>
      </c>
      <c r="AH193">
        <v>935.6</v>
      </c>
      <c r="AI193">
        <v>1065.5</v>
      </c>
      <c r="AJ193">
        <f t="shared" si="78"/>
        <v>13.099999999999994</v>
      </c>
      <c r="AK193">
        <f t="shared" si="79"/>
        <v>8.5</v>
      </c>
      <c r="AL193">
        <f t="shared" si="80"/>
        <v>1.1520605554577741</v>
      </c>
      <c r="AM193">
        <f t="shared" si="81"/>
        <v>3.6326233730650533E-2</v>
      </c>
      <c r="AN193" s="9">
        <f t="shared" si="67"/>
        <v>1008.00456875</v>
      </c>
      <c r="AO193">
        <f t="shared" si="82"/>
        <v>28780.969518857193</v>
      </c>
      <c r="AP193">
        <f t="shared" si="83"/>
        <v>9.0850790936297561E-3</v>
      </c>
      <c r="AQ193">
        <f t="shared" si="84"/>
        <v>0.12324537352477599</v>
      </c>
    </row>
    <row r="194" spans="1:43" x14ac:dyDescent="0.3">
      <c r="A194" t="s">
        <v>17</v>
      </c>
      <c r="B194" s="1">
        <v>38060</v>
      </c>
      <c r="C194" s="2">
        <v>0.57506944444444441</v>
      </c>
      <c r="D194">
        <v>68.400000000000006</v>
      </c>
      <c r="E194">
        <v>50.3</v>
      </c>
      <c r="F194">
        <v>66.7</v>
      </c>
      <c r="G194">
        <v>49.8</v>
      </c>
      <c r="H194">
        <v>49.3</v>
      </c>
      <c r="I194">
        <v>64.5</v>
      </c>
      <c r="J194">
        <v>60.8</v>
      </c>
      <c r="K194">
        <v>58.9</v>
      </c>
      <c r="L194">
        <v>60.8</v>
      </c>
      <c r="M194">
        <v>40.9</v>
      </c>
      <c r="N194">
        <v>48.1</v>
      </c>
      <c r="O194">
        <v>62.5</v>
      </c>
      <c r="P194" s="4">
        <v>52.9</v>
      </c>
      <c r="Q194">
        <v>77.5</v>
      </c>
      <c r="R194">
        <f t="shared" si="85"/>
        <v>24.6</v>
      </c>
      <c r="S194">
        <f t="shared" si="66"/>
        <v>9.6000000000000014</v>
      </c>
      <c r="T194">
        <f t="shared" si="86"/>
        <v>1007.9768869999999</v>
      </c>
      <c r="U194">
        <f t="shared" si="87"/>
        <v>3.648482915067644E-2</v>
      </c>
      <c r="X194">
        <f t="shared" si="68"/>
        <v>70.896160000000009</v>
      </c>
      <c r="Y194">
        <f t="shared" si="69"/>
        <v>51.134479999999996</v>
      </c>
      <c r="Z194">
        <f t="shared" si="70"/>
        <v>66.8</v>
      </c>
      <c r="AA194">
        <f t="shared" si="71"/>
        <v>50.52872</v>
      </c>
      <c r="AB194">
        <f t="shared" si="72"/>
        <v>50.12435</v>
      </c>
      <c r="AC194">
        <f t="shared" si="73"/>
        <v>65.295000000000002</v>
      </c>
      <c r="AD194">
        <f t="shared" si="74"/>
        <v>60.967419999999997</v>
      </c>
      <c r="AE194">
        <f t="shared" si="75"/>
        <v>58.9</v>
      </c>
      <c r="AF194">
        <f t="shared" si="76"/>
        <v>60.625259999999997</v>
      </c>
      <c r="AG194">
        <f t="shared" si="77"/>
        <v>40.9</v>
      </c>
      <c r="AH194">
        <v>939.4</v>
      </c>
      <c r="AI194">
        <v>1066.5</v>
      </c>
      <c r="AJ194">
        <f t="shared" si="78"/>
        <v>14.399999999999999</v>
      </c>
      <c r="AK194">
        <f t="shared" si="79"/>
        <v>7.2000000000000028</v>
      </c>
      <c r="AL194">
        <f t="shared" si="80"/>
        <v>1.1570902959214528</v>
      </c>
      <c r="AM194">
        <f t="shared" si="81"/>
        <v>3.648482915067644E-2</v>
      </c>
      <c r="AN194" s="9">
        <f t="shared" si="67"/>
        <v>1007.9768869999999</v>
      </c>
      <c r="AO194">
        <f t="shared" si="82"/>
        <v>31774.34693666219</v>
      </c>
      <c r="AP194">
        <f t="shared" si="83"/>
        <v>7.6644666808601269E-3</v>
      </c>
      <c r="AQ194">
        <f t="shared" si="84"/>
        <v>0.13551316740236449</v>
      </c>
    </row>
    <row r="195" spans="1:43" x14ac:dyDescent="0.3">
      <c r="A195" t="s">
        <v>17</v>
      </c>
      <c r="B195" s="1">
        <v>38060</v>
      </c>
      <c r="C195" s="2">
        <v>0.57576388888888885</v>
      </c>
      <c r="D195">
        <v>68.400000000000006</v>
      </c>
      <c r="E195">
        <v>50.2</v>
      </c>
      <c r="F195">
        <v>66.599999999999994</v>
      </c>
      <c r="G195">
        <v>49.8</v>
      </c>
      <c r="H195">
        <v>49.4</v>
      </c>
      <c r="I195">
        <v>64.5</v>
      </c>
      <c r="J195">
        <v>60.9</v>
      </c>
      <c r="K195">
        <v>59</v>
      </c>
      <c r="L195">
        <v>60.8</v>
      </c>
      <c r="M195">
        <v>48.9</v>
      </c>
      <c r="N195">
        <v>48.4</v>
      </c>
      <c r="O195">
        <v>62.4</v>
      </c>
      <c r="P195" s="4">
        <v>53.2</v>
      </c>
      <c r="Q195">
        <v>77.400000000000006</v>
      </c>
      <c r="R195">
        <f t="shared" si="85"/>
        <v>24.200000000000003</v>
      </c>
      <c r="S195">
        <f t="shared" ref="S195:S238" si="88">ABS(P195-O195)</f>
        <v>9.1999999999999957</v>
      </c>
      <c r="T195">
        <f t="shared" si="86"/>
        <v>1007.983028</v>
      </c>
      <c r="U195">
        <f t="shared" si="87"/>
        <v>3.6484967458356152E-2</v>
      </c>
      <c r="X195">
        <f t="shared" si="68"/>
        <v>70.896160000000009</v>
      </c>
      <c r="Y195">
        <f t="shared" si="69"/>
        <v>51.032120000000006</v>
      </c>
      <c r="Z195">
        <f t="shared" si="70"/>
        <v>66.699999999999989</v>
      </c>
      <c r="AA195">
        <f t="shared" si="71"/>
        <v>50.52872</v>
      </c>
      <c r="AB195">
        <f t="shared" si="72"/>
        <v>50.2241</v>
      </c>
      <c r="AC195">
        <f t="shared" si="73"/>
        <v>65.295000000000002</v>
      </c>
      <c r="AD195">
        <f t="shared" si="74"/>
        <v>61.06756</v>
      </c>
      <c r="AE195">
        <f t="shared" si="75"/>
        <v>59</v>
      </c>
      <c r="AF195">
        <f t="shared" si="76"/>
        <v>60.625259999999997</v>
      </c>
      <c r="AG195">
        <f t="shared" si="77"/>
        <v>48.9</v>
      </c>
      <c r="AH195">
        <v>941.9</v>
      </c>
      <c r="AI195">
        <v>1067.5</v>
      </c>
      <c r="AJ195">
        <f t="shared" si="78"/>
        <v>14</v>
      </c>
      <c r="AK195">
        <f t="shared" si="79"/>
        <v>-0.5</v>
      </c>
      <c r="AL195">
        <f t="shared" si="80"/>
        <v>1.1570946822507238</v>
      </c>
      <c r="AM195">
        <f t="shared" si="81"/>
        <v>3.6484967458356152E-2</v>
      </c>
      <c r="AN195" s="9">
        <f t="shared" ref="AN195:AN239" si="89">1005.5+0.0282*((O195+N195)/2)+0.0003*((O195+N195)/2)^2</f>
        <v>1007.983028</v>
      </c>
      <c r="AO195">
        <f t="shared" si="82"/>
        <v>30892.031499130448</v>
      </c>
      <c r="AP195">
        <f t="shared" si="83"/>
        <v>-5.3084191527763037E-4</v>
      </c>
      <c r="AQ195">
        <f t="shared" si="84"/>
        <v>0.13140052217800716</v>
      </c>
    </row>
    <row r="196" spans="1:43" x14ac:dyDescent="0.3">
      <c r="A196" t="s">
        <v>17</v>
      </c>
      <c r="B196" s="1">
        <v>38060</v>
      </c>
      <c r="C196" s="2">
        <v>0.57645833333333341</v>
      </c>
      <c r="D196">
        <v>68.599999999999994</v>
      </c>
      <c r="E196">
        <v>50.3</v>
      </c>
      <c r="F196">
        <v>66.7</v>
      </c>
      <c r="G196">
        <v>49.9</v>
      </c>
      <c r="H196">
        <v>49.2</v>
      </c>
      <c r="I196">
        <v>64.599999999999994</v>
      </c>
      <c r="J196">
        <v>60.9</v>
      </c>
      <c r="K196">
        <v>59.2</v>
      </c>
      <c r="L196">
        <v>60.8</v>
      </c>
      <c r="M196">
        <v>43.5</v>
      </c>
      <c r="N196">
        <v>49.2</v>
      </c>
      <c r="O196">
        <v>62.6</v>
      </c>
      <c r="P196" s="4">
        <v>53.6</v>
      </c>
      <c r="Q196">
        <v>77.7</v>
      </c>
      <c r="R196">
        <f t="shared" si="85"/>
        <v>24.1</v>
      </c>
      <c r="S196">
        <f t="shared" si="88"/>
        <v>9</v>
      </c>
      <c r="T196">
        <f t="shared" si="86"/>
        <v>1008.013823</v>
      </c>
      <c r="U196">
        <f t="shared" si="87"/>
        <v>3.6428513131112235E-2</v>
      </c>
      <c r="X196">
        <f t="shared" si="68"/>
        <v>71.10423999999999</v>
      </c>
      <c r="Y196">
        <f t="shared" si="69"/>
        <v>51.134479999999996</v>
      </c>
      <c r="Z196">
        <f t="shared" si="70"/>
        <v>66.8</v>
      </c>
      <c r="AA196">
        <f t="shared" si="71"/>
        <v>50.631509999999999</v>
      </c>
      <c r="AB196">
        <f t="shared" si="72"/>
        <v>50.024600000000007</v>
      </c>
      <c r="AC196">
        <f t="shared" si="73"/>
        <v>65.396039999999999</v>
      </c>
      <c r="AD196">
        <f t="shared" si="74"/>
        <v>61.06756</v>
      </c>
      <c r="AE196">
        <f t="shared" si="75"/>
        <v>59.2</v>
      </c>
      <c r="AF196">
        <f t="shared" si="76"/>
        <v>60.625259999999997</v>
      </c>
      <c r="AG196">
        <f t="shared" si="77"/>
        <v>43.5</v>
      </c>
      <c r="AH196">
        <v>931.9</v>
      </c>
      <c r="AI196">
        <v>1068.5</v>
      </c>
      <c r="AJ196">
        <f t="shared" si="78"/>
        <v>13.399999999999999</v>
      </c>
      <c r="AK196">
        <f t="shared" si="79"/>
        <v>5.7000000000000028</v>
      </c>
      <c r="AL196">
        <f t="shared" si="80"/>
        <v>1.1553042735867025</v>
      </c>
      <c r="AM196">
        <f t="shared" si="81"/>
        <v>3.6428513131112235E-2</v>
      </c>
      <c r="AN196" s="9">
        <f t="shared" si="89"/>
        <v>1008.013823</v>
      </c>
      <c r="AO196">
        <f t="shared" si="82"/>
        <v>29523.237609148506</v>
      </c>
      <c r="AP196">
        <f t="shared" si="83"/>
        <v>6.1165361090245764E-3</v>
      </c>
      <c r="AQ196">
        <f t="shared" si="84"/>
        <v>0.12692585251607424</v>
      </c>
    </row>
    <row r="197" spans="1:43" x14ac:dyDescent="0.3">
      <c r="A197" t="s">
        <v>17</v>
      </c>
      <c r="B197" s="1">
        <v>38060</v>
      </c>
      <c r="C197" s="2">
        <v>0.57715277777777774</v>
      </c>
      <c r="D197">
        <v>68.599999999999994</v>
      </c>
      <c r="E197">
        <v>50.3</v>
      </c>
      <c r="F197">
        <v>66.8</v>
      </c>
      <c r="G197">
        <v>49.9</v>
      </c>
      <c r="H197">
        <v>49.4</v>
      </c>
      <c r="I197">
        <v>64.599999999999994</v>
      </c>
      <c r="J197">
        <v>61.1</v>
      </c>
      <c r="K197">
        <v>59</v>
      </c>
      <c r="L197">
        <v>60.9</v>
      </c>
      <c r="M197">
        <v>42.3</v>
      </c>
      <c r="N197">
        <v>49.6</v>
      </c>
      <c r="O197">
        <v>62.6</v>
      </c>
      <c r="P197" s="4">
        <v>53.5</v>
      </c>
      <c r="Q197">
        <v>77.5</v>
      </c>
      <c r="R197">
        <f t="shared" si="85"/>
        <v>24</v>
      </c>
      <c r="S197">
        <f t="shared" si="88"/>
        <v>9.1000000000000014</v>
      </c>
      <c r="T197">
        <f t="shared" si="86"/>
        <v>1008.0261830000001</v>
      </c>
      <c r="U197">
        <f t="shared" si="87"/>
        <v>3.6417416357532581E-2</v>
      </c>
      <c r="X197">
        <f t="shared" si="68"/>
        <v>71.10423999999999</v>
      </c>
      <c r="Y197">
        <f t="shared" si="69"/>
        <v>51.134479999999996</v>
      </c>
      <c r="Z197">
        <f t="shared" si="70"/>
        <v>66.899999999999991</v>
      </c>
      <c r="AA197">
        <f t="shared" si="71"/>
        <v>50.631509999999999</v>
      </c>
      <c r="AB197">
        <f t="shared" si="72"/>
        <v>50.2241</v>
      </c>
      <c r="AC197">
        <f t="shared" si="73"/>
        <v>65.396039999999999</v>
      </c>
      <c r="AD197">
        <f t="shared" si="74"/>
        <v>61.26784</v>
      </c>
      <c r="AE197">
        <f t="shared" si="75"/>
        <v>59</v>
      </c>
      <c r="AF197">
        <f t="shared" si="76"/>
        <v>60.724830000000004</v>
      </c>
      <c r="AG197">
        <f t="shared" si="77"/>
        <v>42.3</v>
      </c>
      <c r="AH197">
        <v>919.4</v>
      </c>
      <c r="AI197">
        <v>1069.5</v>
      </c>
      <c r="AJ197">
        <f t="shared" si="78"/>
        <v>13</v>
      </c>
      <c r="AK197">
        <f t="shared" si="79"/>
        <v>7.3000000000000043</v>
      </c>
      <c r="AL197">
        <f t="shared" si="80"/>
        <v>1.1549523473388905</v>
      </c>
      <c r="AM197">
        <f t="shared" si="81"/>
        <v>3.6417416357532581E-2</v>
      </c>
      <c r="AN197" s="9">
        <f t="shared" si="89"/>
        <v>1008.0261830000001</v>
      </c>
      <c r="AO197">
        <f t="shared" si="82"/>
        <v>28633.573180372161</v>
      </c>
      <c r="AP197">
        <f t="shared" si="83"/>
        <v>7.9399608440287196E-3</v>
      </c>
      <c r="AQ197">
        <f t="shared" si="84"/>
        <v>0.12477468051720324</v>
      </c>
    </row>
    <row r="198" spans="1:43" x14ac:dyDescent="0.3">
      <c r="A198" t="s">
        <v>17</v>
      </c>
      <c r="B198" s="1">
        <v>38060</v>
      </c>
      <c r="C198" s="2">
        <v>0.57784722222222229</v>
      </c>
      <c r="D198">
        <v>68.8</v>
      </c>
      <c r="E198">
        <v>50.6</v>
      </c>
      <c r="F198">
        <v>67</v>
      </c>
      <c r="G198">
        <v>49.9</v>
      </c>
      <c r="H198">
        <v>49.1</v>
      </c>
      <c r="I198">
        <v>64.8</v>
      </c>
      <c r="J198">
        <v>61.5</v>
      </c>
      <c r="K198">
        <v>59.6</v>
      </c>
      <c r="L198">
        <v>61</v>
      </c>
      <c r="M198">
        <v>41.1</v>
      </c>
      <c r="N198">
        <v>49.8</v>
      </c>
      <c r="O198">
        <v>62.4</v>
      </c>
      <c r="P198" s="4">
        <v>51.9</v>
      </c>
      <c r="Q198">
        <v>76.400000000000006</v>
      </c>
      <c r="R198">
        <f t="shared" si="85"/>
        <v>24.500000000000007</v>
      </c>
      <c r="S198">
        <f t="shared" si="88"/>
        <v>10.5</v>
      </c>
      <c r="T198">
        <f t="shared" si="86"/>
        <v>1008.0261829999999</v>
      </c>
      <c r="U198">
        <f t="shared" si="87"/>
        <v>3.6428893175331323E-2</v>
      </c>
      <c r="X198">
        <f t="shared" si="68"/>
        <v>71.31232</v>
      </c>
      <c r="Y198">
        <f t="shared" si="69"/>
        <v>51.441560000000003</v>
      </c>
      <c r="Z198">
        <f t="shared" si="70"/>
        <v>67.099999999999994</v>
      </c>
      <c r="AA198">
        <f t="shared" si="71"/>
        <v>50.631509999999999</v>
      </c>
      <c r="AB198">
        <f t="shared" si="72"/>
        <v>49.924850000000006</v>
      </c>
      <c r="AC198">
        <f t="shared" si="73"/>
        <v>65.598119999999994</v>
      </c>
      <c r="AD198">
        <f t="shared" si="74"/>
        <v>61.668399999999998</v>
      </c>
      <c r="AE198">
        <f t="shared" si="75"/>
        <v>59.6</v>
      </c>
      <c r="AF198">
        <f t="shared" si="76"/>
        <v>60.824400000000004</v>
      </c>
      <c r="AG198">
        <f t="shared" si="77"/>
        <v>41.1</v>
      </c>
      <c r="AH198">
        <v>925.6</v>
      </c>
      <c r="AI198">
        <v>1070.5</v>
      </c>
      <c r="AJ198">
        <f t="shared" si="78"/>
        <v>12.600000000000001</v>
      </c>
      <c r="AK198">
        <f t="shared" si="79"/>
        <v>8.6999999999999957</v>
      </c>
      <c r="AL198">
        <f t="shared" si="80"/>
        <v>1.1553163264176507</v>
      </c>
      <c r="AM198">
        <f t="shared" si="81"/>
        <v>3.6428893175331323E-2</v>
      </c>
      <c r="AN198" s="9">
        <f t="shared" si="89"/>
        <v>1008.0261829999999</v>
      </c>
      <c r="AO198">
        <f t="shared" si="82"/>
        <v>27761.286272663649</v>
      </c>
      <c r="AP198">
        <f t="shared" si="83"/>
        <v>9.3993085566119218E-3</v>
      </c>
      <c r="AQ198">
        <f t="shared" si="84"/>
        <v>0.12016324768144003</v>
      </c>
    </row>
    <row r="199" spans="1:43" x14ac:dyDescent="0.3">
      <c r="A199" t="s">
        <v>17</v>
      </c>
      <c r="B199" s="1">
        <v>38060</v>
      </c>
      <c r="C199" s="2">
        <v>0.57854166666666662</v>
      </c>
      <c r="D199">
        <v>69</v>
      </c>
      <c r="E199">
        <v>50.6</v>
      </c>
      <c r="F199">
        <v>67</v>
      </c>
      <c r="G199">
        <v>50.2</v>
      </c>
      <c r="H199">
        <v>49</v>
      </c>
      <c r="I199">
        <v>65</v>
      </c>
      <c r="J199">
        <v>61.3</v>
      </c>
      <c r="K199">
        <v>59.4</v>
      </c>
      <c r="L199">
        <v>61.2</v>
      </c>
      <c r="M199">
        <v>41.4</v>
      </c>
      <c r="N199">
        <v>48.6</v>
      </c>
      <c r="O199">
        <v>62.4</v>
      </c>
      <c r="P199" s="4">
        <v>52</v>
      </c>
      <c r="Q199">
        <v>76.099999999999994</v>
      </c>
      <c r="R199">
        <f t="shared" si="85"/>
        <v>24.099999999999994</v>
      </c>
      <c r="S199">
        <f t="shared" si="88"/>
        <v>10.399999999999999</v>
      </c>
      <c r="T199">
        <f t="shared" si="86"/>
        <v>1007.989175</v>
      </c>
      <c r="U199">
        <f t="shared" si="87"/>
        <v>3.6598915221609518E-2</v>
      </c>
      <c r="X199">
        <f t="shared" si="68"/>
        <v>71.520399999999995</v>
      </c>
      <c r="Y199">
        <f t="shared" si="69"/>
        <v>51.441560000000003</v>
      </c>
      <c r="Z199">
        <f t="shared" si="70"/>
        <v>67.099999999999994</v>
      </c>
      <c r="AA199">
        <f t="shared" si="71"/>
        <v>50.939880000000009</v>
      </c>
      <c r="AB199">
        <f t="shared" si="72"/>
        <v>49.825100000000006</v>
      </c>
      <c r="AC199">
        <f t="shared" si="73"/>
        <v>65.800200000000004</v>
      </c>
      <c r="AD199">
        <f t="shared" si="74"/>
        <v>61.468119999999999</v>
      </c>
      <c r="AE199">
        <f t="shared" si="75"/>
        <v>59.4</v>
      </c>
      <c r="AF199">
        <f t="shared" si="76"/>
        <v>61.023540000000004</v>
      </c>
      <c r="AG199">
        <f t="shared" si="77"/>
        <v>41.4</v>
      </c>
      <c r="AH199">
        <v>936.9</v>
      </c>
      <c r="AI199">
        <v>1071.5</v>
      </c>
      <c r="AJ199">
        <f t="shared" si="78"/>
        <v>13.799999999999997</v>
      </c>
      <c r="AK199">
        <f t="shared" si="79"/>
        <v>7.2000000000000028</v>
      </c>
      <c r="AL199">
        <f t="shared" si="80"/>
        <v>1.1607084541710448</v>
      </c>
      <c r="AM199">
        <f t="shared" si="81"/>
        <v>3.6598915221609518E-2</v>
      </c>
      <c r="AN199" s="9">
        <f t="shared" si="89"/>
        <v>1007.989175</v>
      </c>
      <c r="AO199">
        <f t="shared" si="82"/>
        <v>30546.004978183595</v>
      </c>
      <c r="AP199">
        <f t="shared" si="83"/>
        <v>7.6849183477425585E-3</v>
      </c>
      <c r="AQ199">
        <f t="shared" si="84"/>
        <v>0.13062208094455494</v>
      </c>
    </row>
    <row r="200" spans="1:43" x14ac:dyDescent="0.3">
      <c r="A200" t="s">
        <v>17</v>
      </c>
      <c r="B200" s="1">
        <v>38060</v>
      </c>
      <c r="C200" s="2">
        <v>0.57923611111111117</v>
      </c>
      <c r="D200">
        <v>68.900000000000006</v>
      </c>
      <c r="E200">
        <v>50.7</v>
      </c>
      <c r="F200">
        <v>67.099999999999994</v>
      </c>
      <c r="G200">
        <v>50.2</v>
      </c>
      <c r="H200">
        <v>48.5</v>
      </c>
      <c r="I200">
        <v>65.099999999999994</v>
      </c>
      <c r="J200">
        <v>61.4</v>
      </c>
      <c r="K200">
        <v>59.8</v>
      </c>
      <c r="L200">
        <v>61.3</v>
      </c>
      <c r="M200">
        <v>36.6</v>
      </c>
      <c r="N200">
        <v>48.7</v>
      </c>
      <c r="O200">
        <v>62.4</v>
      </c>
      <c r="P200" s="4">
        <v>52.8</v>
      </c>
      <c r="Q200">
        <v>76</v>
      </c>
      <c r="R200">
        <f t="shared" si="85"/>
        <v>23.200000000000003</v>
      </c>
      <c r="S200">
        <f t="shared" si="88"/>
        <v>9.6000000000000014</v>
      </c>
      <c r="T200">
        <f t="shared" si="86"/>
        <v>1007.99225075</v>
      </c>
      <c r="U200">
        <f t="shared" si="87"/>
        <v>3.6621689899432874E-2</v>
      </c>
      <c r="X200">
        <f t="shared" si="68"/>
        <v>71.416359999999997</v>
      </c>
      <c r="Y200">
        <f t="shared" si="69"/>
        <v>51.543920000000007</v>
      </c>
      <c r="Z200">
        <f t="shared" si="70"/>
        <v>67.199999999999989</v>
      </c>
      <c r="AA200">
        <f t="shared" si="71"/>
        <v>50.939880000000009</v>
      </c>
      <c r="AB200">
        <f t="shared" si="72"/>
        <v>49.326350000000005</v>
      </c>
      <c r="AC200">
        <f t="shared" si="73"/>
        <v>65.901239999999987</v>
      </c>
      <c r="AD200">
        <f t="shared" si="74"/>
        <v>61.568260000000002</v>
      </c>
      <c r="AE200">
        <f t="shared" si="75"/>
        <v>59.8</v>
      </c>
      <c r="AF200">
        <f t="shared" si="76"/>
        <v>61.123109999999997</v>
      </c>
      <c r="AG200">
        <f t="shared" si="77"/>
        <v>36.6</v>
      </c>
      <c r="AH200">
        <v>930.6</v>
      </c>
      <c r="AI200">
        <v>1072.5</v>
      </c>
      <c r="AJ200">
        <f t="shared" si="78"/>
        <v>13.699999999999996</v>
      </c>
      <c r="AK200">
        <f t="shared" si="79"/>
        <v>12.100000000000001</v>
      </c>
      <c r="AL200">
        <f t="shared" si="80"/>
        <v>1.1614307368105856</v>
      </c>
      <c r="AM200">
        <f t="shared" si="81"/>
        <v>3.6621689899432874E-2</v>
      </c>
      <c r="AN200" s="9">
        <f t="shared" si="89"/>
        <v>1007.99225075</v>
      </c>
      <c r="AO200">
        <f t="shared" si="82"/>
        <v>30343.620054214254</v>
      </c>
      <c r="AP200">
        <f t="shared" si="83"/>
        <v>1.3002364066193855E-2</v>
      </c>
      <c r="AQ200">
        <f t="shared" si="84"/>
        <v>0.13063506404665798</v>
      </c>
    </row>
    <row r="201" spans="1:43" x14ac:dyDescent="0.3">
      <c r="A201" t="s">
        <v>17</v>
      </c>
      <c r="B201" s="1">
        <v>38060</v>
      </c>
      <c r="C201" s="2">
        <v>0.5799305555555555</v>
      </c>
      <c r="D201">
        <v>69</v>
      </c>
      <c r="E201">
        <v>50.8</v>
      </c>
      <c r="F201">
        <v>67.099999999999994</v>
      </c>
      <c r="G201">
        <v>50.1</v>
      </c>
      <c r="H201">
        <v>49.2</v>
      </c>
      <c r="I201">
        <v>65.2</v>
      </c>
      <c r="J201">
        <v>61.5</v>
      </c>
      <c r="K201">
        <v>60</v>
      </c>
      <c r="L201">
        <v>61.3</v>
      </c>
      <c r="M201">
        <v>43.3</v>
      </c>
      <c r="N201">
        <v>49.3</v>
      </c>
      <c r="O201">
        <v>62.3</v>
      </c>
      <c r="P201" s="4">
        <v>52.4</v>
      </c>
      <c r="Q201">
        <v>75.3</v>
      </c>
      <c r="R201">
        <f t="shared" si="85"/>
        <v>22.9</v>
      </c>
      <c r="S201">
        <f t="shared" si="88"/>
        <v>9.8999999999999986</v>
      </c>
      <c r="T201">
        <f t="shared" si="86"/>
        <v>1008.007652</v>
      </c>
      <c r="U201">
        <f t="shared" si="87"/>
        <v>3.6587628518257358E-2</v>
      </c>
      <c r="X201">
        <f t="shared" si="68"/>
        <v>71.520399999999995</v>
      </c>
      <c r="Y201">
        <f t="shared" si="69"/>
        <v>51.646279999999997</v>
      </c>
      <c r="Z201">
        <f t="shared" si="70"/>
        <v>67.199999999999989</v>
      </c>
      <c r="AA201">
        <f t="shared" si="71"/>
        <v>50.837090000000003</v>
      </c>
      <c r="AB201">
        <f t="shared" si="72"/>
        <v>50.024600000000007</v>
      </c>
      <c r="AC201">
        <f t="shared" si="73"/>
        <v>66.002279999999999</v>
      </c>
      <c r="AD201">
        <f t="shared" si="74"/>
        <v>61.668399999999998</v>
      </c>
      <c r="AE201">
        <f t="shared" si="75"/>
        <v>60</v>
      </c>
      <c r="AF201">
        <f t="shared" si="76"/>
        <v>61.123109999999997</v>
      </c>
      <c r="AG201">
        <f t="shared" si="77"/>
        <v>43.3</v>
      </c>
      <c r="AH201">
        <v>870.6</v>
      </c>
      <c r="AI201">
        <v>1073.5</v>
      </c>
      <c r="AJ201">
        <f t="shared" si="78"/>
        <v>13</v>
      </c>
      <c r="AK201">
        <f t="shared" si="79"/>
        <v>6</v>
      </c>
      <c r="AL201">
        <f t="shared" si="80"/>
        <v>1.1603505044361619</v>
      </c>
      <c r="AM201">
        <f t="shared" si="81"/>
        <v>3.6587628518257358E-2</v>
      </c>
      <c r="AN201" s="9">
        <f t="shared" si="89"/>
        <v>1008.007652</v>
      </c>
      <c r="AO201">
        <f t="shared" si="82"/>
        <v>28766.875421650733</v>
      </c>
      <c r="AP201">
        <f t="shared" si="83"/>
        <v>6.8917987594762234E-3</v>
      </c>
      <c r="AQ201">
        <f t="shared" si="84"/>
        <v>0.13238215567904618</v>
      </c>
    </row>
    <row r="202" spans="1:43" x14ac:dyDescent="0.3">
      <c r="A202" t="s">
        <v>17</v>
      </c>
      <c r="B202" s="1">
        <v>38060</v>
      </c>
      <c r="C202" s="2">
        <v>0.58062500000000006</v>
      </c>
      <c r="D202">
        <v>68.900000000000006</v>
      </c>
      <c r="E202">
        <v>50.8</v>
      </c>
      <c r="F202">
        <v>67.2</v>
      </c>
      <c r="G202">
        <v>50.1</v>
      </c>
      <c r="H202">
        <v>49.2</v>
      </c>
      <c r="I202">
        <v>65.3</v>
      </c>
      <c r="J202">
        <v>61.6</v>
      </c>
      <c r="K202">
        <v>60.1</v>
      </c>
      <c r="L202">
        <v>61.3</v>
      </c>
      <c r="M202">
        <v>41.6</v>
      </c>
      <c r="N202">
        <v>49.8</v>
      </c>
      <c r="O202">
        <v>62.3</v>
      </c>
      <c r="P202" s="4">
        <v>53</v>
      </c>
      <c r="Q202">
        <v>75.8</v>
      </c>
      <c r="R202">
        <f t="shared" si="85"/>
        <v>22.799999999999997</v>
      </c>
      <c r="S202">
        <f t="shared" si="88"/>
        <v>9.2999999999999972</v>
      </c>
      <c r="T202">
        <f t="shared" si="86"/>
        <v>1008.0230907499999</v>
      </c>
      <c r="U202">
        <f t="shared" si="87"/>
        <v>3.6565012346467543E-2</v>
      </c>
      <c r="X202">
        <f t="shared" si="68"/>
        <v>71.416359999999997</v>
      </c>
      <c r="Y202">
        <f t="shared" si="69"/>
        <v>51.646279999999997</v>
      </c>
      <c r="Z202">
        <f t="shared" si="70"/>
        <v>67.3</v>
      </c>
      <c r="AA202">
        <f t="shared" si="71"/>
        <v>50.837090000000003</v>
      </c>
      <c r="AB202">
        <f t="shared" si="72"/>
        <v>50.024600000000007</v>
      </c>
      <c r="AC202">
        <f t="shared" si="73"/>
        <v>66.103319999999997</v>
      </c>
      <c r="AD202">
        <f t="shared" si="74"/>
        <v>61.768540000000002</v>
      </c>
      <c r="AE202">
        <f t="shared" si="75"/>
        <v>60.1</v>
      </c>
      <c r="AF202">
        <f t="shared" si="76"/>
        <v>61.123109999999997</v>
      </c>
      <c r="AG202">
        <f t="shared" si="77"/>
        <v>41.6</v>
      </c>
      <c r="AH202">
        <v>870.6</v>
      </c>
      <c r="AI202">
        <v>1074.5</v>
      </c>
      <c r="AJ202">
        <f t="shared" si="78"/>
        <v>12.5</v>
      </c>
      <c r="AK202">
        <f t="shared" si="79"/>
        <v>8.1999999999999957</v>
      </c>
      <c r="AL202">
        <f t="shared" si="80"/>
        <v>1.1596332487022565</v>
      </c>
      <c r="AM202">
        <f t="shared" si="81"/>
        <v>3.6565012346467543E-2</v>
      </c>
      <c r="AN202" s="9">
        <f t="shared" si="89"/>
        <v>1008.0230907499999</v>
      </c>
      <c r="AO202">
        <f t="shared" si="82"/>
        <v>27643.782569098592</v>
      </c>
      <c r="AP202">
        <f t="shared" si="83"/>
        <v>9.4187916379508338E-3</v>
      </c>
      <c r="AQ202">
        <f t="shared" si="84"/>
        <v>0.12721379969080135</v>
      </c>
    </row>
    <row r="203" spans="1:43" x14ac:dyDescent="0.3">
      <c r="A203" t="s">
        <v>17</v>
      </c>
      <c r="B203" s="1">
        <v>38060</v>
      </c>
      <c r="C203" s="2">
        <v>0.58131944444444439</v>
      </c>
      <c r="D203">
        <v>68.8</v>
      </c>
      <c r="E203">
        <v>50.7</v>
      </c>
      <c r="F203">
        <v>67</v>
      </c>
      <c r="G203">
        <v>50.2</v>
      </c>
      <c r="H203">
        <v>48.9</v>
      </c>
      <c r="I203">
        <v>65.3</v>
      </c>
      <c r="J203">
        <v>61.6</v>
      </c>
      <c r="K203">
        <v>59.7</v>
      </c>
      <c r="L203">
        <v>61.6</v>
      </c>
      <c r="M203">
        <v>40.5</v>
      </c>
      <c r="N203">
        <v>48.5</v>
      </c>
      <c r="O203">
        <v>62.4</v>
      </c>
      <c r="P203" s="4">
        <v>58.8</v>
      </c>
      <c r="Q203">
        <v>72.400000000000006</v>
      </c>
      <c r="R203">
        <f t="shared" si="85"/>
        <v>13.600000000000009</v>
      </c>
      <c r="S203">
        <f t="shared" si="88"/>
        <v>3.6000000000000014</v>
      </c>
      <c r="T203">
        <f t="shared" si="86"/>
        <v>1007.98610075</v>
      </c>
      <c r="U203">
        <f t="shared" si="87"/>
        <v>3.6746963030845035E-2</v>
      </c>
      <c r="X203">
        <f t="shared" si="68"/>
        <v>71.31232</v>
      </c>
      <c r="Y203">
        <f t="shared" si="69"/>
        <v>51.543920000000007</v>
      </c>
      <c r="Z203">
        <f t="shared" si="70"/>
        <v>67.099999999999994</v>
      </c>
      <c r="AA203">
        <f t="shared" si="71"/>
        <v>50.939880000000009</v>
      </c>
      <c r="AB203">
        <f t="shared" si="72"/>
        <v>49.725350000000006</v>
      </c>
      <c r="AC203">
        <f t="shared" si="73"/>
        <v>66.103319999999997</v>
      </c>
      <c r="AD203">
        <f t="shared" si="74"/>
        <v>61.768540000000002</v>
      </c>
      <c r="AE203">
        <f t="shared" si="75"/>
        <v>59.7</v>
      </c>
      <c r="AF203">
        <f t="shared" si="76"/>
        <v>61.421820000000004</v>
      </c>
      <c r="AG203">
        <f t="shared" si="77"/>
        <v>40.5</v>
      </c>
      <c r="AH203">
        <v>866.9</v>
      </c>
      <c r="AI203">
        <v>1075.5</v>
      </c>
      <c r="AJ203">
        <f t="shared" si="78"/>
        <v>13.899999999999999</v>
      </c>
      <c r="AK203">
        <f t="shared" si="79"/>
        <v>8</v>
      </c>
      <c r="AL203">
        <f t="shared" si="80"/>
        <v>1.165403684692514</v>
      </c>
      <c r="AM203">
        <f t="shared" si="81"/>
        <v>3.6746963030845035E-2</v>
      </c>
      <c r="AN203" s="9">
        <f t="shared" si="89"/>
        <v>1007.98610075</v>
      </c>
      <c r="AO203">
        <f t="shared" si="82"/>
        <v>30891.716935208147</v>
      </c>
      <c r="AP203">
        <f t="shared" si="83"/>
        <v>9.228284692582767E-3</v>
      </c>
      <c r="AQ203">
        <f t="shared" si="84"/>
        <v>0.1427672067912566</v>
      </c>
    </row>
    <row r="204" spans="1:43" x14ac:dyDescent="0.3">
      <c r="A204" t="s">
        <v>17</v>
      </c>
      <c r="B204" s="1">
        <v>38060</v>
      </c>
      <c r="C204" s="2">
        <v>0.58201388888888894</v>
      </c>
      <c r="D204">
        <v>68.8</v>
      </c>
      <c r="E204">
        <v>50.8</v>
      </c>
      <c r="F204">
        <v>66.900000000000006</v>
      </c>
      <c r="G204">
        <v>50.2</v>
      </c>
      <c r="H204">
        <v>49</v>
      </c>
      <c r="I204">
        <v>65.400000000000006</v>
      </c>
      <c r="J204">
        <v>61.7</v>
      </c>
      <c r="K204">
        <v>60.3</v>
      </c>
      <c r="L204">
        <v>61.6</v>
      </c>
      <c r="M204">
        <v>40.1</v>
      </c>
      <c r="N204">
        <v>48.9</v>
      </c>
      <c r="O204">
        <v>62.6</v>
      </c>
      <c r="P204" s="4">
        <v>60.7</v>
      </c>
      <c r="Q204">
        <v>69.3</v>
      </c>
      <c r="R204">
        <f t="shared" si="85"/>
        <v>8.5999999999999943</v>
      </c>
      <c r="S204">
        <f t="shared" si="88"/>
        <v>1.8999999999999986</v>
      </c>
      <c r="T204">
        <f t="shared" si="86"/>
        <v>1008.00456875</v>
      </c>
      <c r="U204">
        <f t="shared" si="87"/>
        <v>3.6735446609069751E-2</v>
      </c>
      <c r="X204">
        <f t="shared" si="68"/>
        <v>71.31232</v>
      </c>
      <c r="Y204">
        <f t="shared" si="69"/>
        <v>51.646279999999997</v>
      </c>
      <c r="Z204">
        <f t="shared" si="70"/>
        <v>67</v>
      </c>
      <c r="AA204">
        <f t="shared" si="71"/>
        <v>50.939880000000009</v>
      </c>
      <c r="AB204">
        <f t="shared" si="72"/>
        <v>49.825100000000006</v>
      </c>
      <c r="AC204">
        <f t="shared" si="73"/>
        <v>66.204360000000008</v>
      </c>
      <c r="AD204">
        <f t="shared" si="74"/>
        <v>61.868680000000005</v>
      </c>
      <c r="AE204">
        <f t="shared" si="75"/>
        <v>60.3</v>
      </c>
      <c r="AF204">
        <f t="shared" si="76"/>
        <v>61.421820000000004</v>
      </c>
      <c r="AG204">
        <f t="shared" si="77"/>
        <v>40.1</v>
      </c>
      <c r="AH204">
        <v>908.1</v>
      </c>
      <c r="AI204">
        <v>1076.5</v>
      </c>
      <c r="AJ204">
        <f t="shared" si="78"/>
        <v>13.700000000000003</v>
      </c>
      <c r="AK204">
        <f t="shared" si="79"/>
        <v>8.7999999999999972</v>
      </c>
      <c r="AL204">
        <f t="shared" si="80"/>
        <v>1.1650384496019266</v>
      </c>
      <c r="AM204">
        <f t="shared" si="81"/>
        <v>3.6735446609069751E-2</v>
      </c>
      <c r="AN204" s="9">
        <f t="shared" si="89"/>
        <v>1008.00456875</v>
      </c>
      <c r="AO204">
        <f t="shared" si="82"/>
        <v>30438.247369985518</v>
      </c>
      <c r="AP204">
        <f t="shared" si="83"/>
        <v>9.6905627133575568E-3</v>
      </c>
      <c r="AQ204">
        <f t="shared" si="84"/>
        <v>0.13428929242403093</v>
      </c>
    </row>
    <row r="205" spans="1:43" x14ac:dyDescent="0.3">
      <c r="A205" t="s">
        <v>17</v>
      </c>
      <c r="B205" s="1">
        <v>38060</v>
      </c>
      <c r="C205" s="2">
        <v>0.58270833333333327</v>
      </c>
      <c r="D205">
        <v>68.599999999999994</v>
      </c>
      <c r="E205">
        <v>50.8</v>
      </c>
      <c r="F205">
        <v>66.7</v>
      </c>
      <c r="G205">
        <v>50.1</v>
      </c>
      <c r="H205">
        <v>49.1</v>
      </c>
      <c r="I205">
        <v>65.400000000000006</v>
      </c>
      <c r="J205">
        <v>61.7</v>
      </c>
      <c r="K205">
        <v>60.2</v>
      </c>
      <c r="L205">
        <v>61.5</v>
      </c>
      <c r="M205">
        <v>40</v>
      </c>
      <c r="N205">
        <v>49.1</v>
      </c>
      <c r="O205">
        <v>61.5</v>
      </c>
      <c r="P205" s="4">
        <v>60.8</v>
      </c>
      <c r="Q205">
        <v>66.599999999999994</v>
      </c>
      <c r="R205">
        <f t="shared" si="85"/>
        <v>5.7999999999999972</v>
      </c>
      <c r="S205">
        <f t="shared" si="88"/>
        <v>0.70000000000000284</v>
      </c>
      <c r="T205">
        <f t="shared" si="86"/>
        <v>1007.9768869999999</v>
      </c>
      <c r="U205">
        <f t="shared" si="87"/>
        <v>3.6746750976045073E-2</v>
      </c>
      <c r="X205">
        <f t="shared" si="68"/>
        <v>71.10423999999999</v>
      </c>
      <c r="Y205">
        <f t="shared" si="69"/>
        <v>51.646279999999997</v>
      </c>
      <c r="Z205">
        <f t="shared" si="70"/>
        <v>66.8</v>
      </c>
      <c r="AA205">
        <f t="shared" si="71"/>
        <v>50.837090000000003</v>
      </c>
      <c r="AB205">
        <f t="shared" si="72"/>
        <v>49.924850000000006</v>
      </c>
      <c r="AC205">
        <f t="shared" si="73"/>
        <v>66.204360000000008</v>
      </c>
      <c r="AD205">
        <f t="shared" si="74"/>
        <v>61.868680000000005</v>
      </c>
      <c r="AE205">
        <f t="shared" si="75"/>
        <v>60.2</v>
      </c>
      <c r="AF205">
        <f t="shared" si="76"/>
        <v>61.322250000000004</v>
      </c>
      <c r="AG205">
        <f t="shared" si="77"/>
        <v>40</v>
      </c>
      <c r="AH205">
        <v>919.4</v>
      </c>
      <c r="AI205">
        <v>1077.5</v>
      </c>
      <c r="AJ205">
        <f t="shared" si="78"/>
        <v>12.399999999999999</v>
      </c>
      <c r="AK205">
        <f t="shared" si="79"/>
        <v>9.1000000000000014</v>
      </c>
      <c r="AL205">
        <f t="shared" si="80"/>
        <v>1.165396959526001</v>
      </c>
      <c r="AM205">
        <f t="shared" si="81"/>
        <v>3.6746750976045073E-2</v>
      </c>
      <c r="AN205" s="9">
        <f t="shared" si="89"/>
        <v>1007.9768869999999</v>
      </c>
      <c r="AO205">
        <f t="shared" si="82"/>
        <v>27557.667488211398</v>
      </c>
      <c r="AP205">
        <f t="shared" si="83"/>
        <v>9.8977594083097687E-3</v>
      </c>
      <c r="AQ205">
        <f t="shared" si="84"/>
        <v>0.12008627547043028</v>
      </c>
    </row>
    <row r="206" spans="1:43" x14ac:dyDescent="0.3">
      <c r="A206" t="s">
        <v>17</v>
      </c>
      <c r="B206" s="1">
        <v>38060</v>
      </c>
      <c r="C206" s="2">
        <v>0.58340277777777783</v>
      </c>
      <c r="D206">
        <v>68.5</v>
      </c>
      <c r="E206">
        <v>50.7</v>
      </c>
      <c r="F206">
        <v>66.8</v>
      </c>
      <c r="G206">
        <v>50.2</v>
      </c>
      <c r="H206">
        <v>49.1</v>
      </c>
      <c r="I206">
        <v>65.400000000000006</v>
      </c>
      <c r="J206">
        <v>61.8</v>
      </c>
      <c r="K206">
        <v>60.2</v>
      </c>
      <c r="L206">
        <v>61.5</v>
      </c>
      <c r="M206">
        <v>39.200000000000003</v>
      </c>
      <c r="N206">
        <v>49.6</v>
      </c>
      <c r="O206">
        <v>61.3</v>
      </c>
      <c r="P206" s="4">
        <v>60.5</v>
      </c>
      <c r="Q206">
        <v>64.7</v>
      </c>
      <c r="R206">
        <f t="shared" si="85"/>
        <v>4.2000000000000028</v>
      </c>
      <c r="S206">
        <f t="shared" si="88"/>
        <v>0.79999999999999716</v>
      </c>
      <c r="T206">
        <f t="shared" si="86"/>
        <v>1007.98610075</v>
      </c>
      <c r="U206">
        <f t="shared" si="87"/>
        <v>3.6723874279194837E-2</v>
      </c>
      <c r="X206">
        <f t="shared" si="68"/>
        <v>71.000199999999992</v>
      </c>
      <c r="Y206">
        <f t="shared" si="69"/>
        <v>51.543920000000007</v>
      </c>
      <c r="Z206">
        <f t="shared" si="70"/>
        <v>66.899999999999991</v>
      </c>
      <c r="AA206">
        <f t="shared" si="71"/>
        <v>50.939880000000009</v>
      </c>
      <c r="AB206">
        <f t="shared" si="72"/>
        <v>49.924850000000006</v>
      </c>
      <c r="AC206">
        <f t="shared" si="73"/>
        <v>66.204360000000008</v>
      </c>
      <c r="AD206">
        <f t="shared" si="74"/>
        <v>61.968820000000001</v>
      </c>
      <c r="AE206">
        <f t="shared" si="75"/>
        <v>60.2</v>
      </c>
      <c r="AF206">
        <f t="shared" si="76"/>
        <v>61.322250000000004</v>
      </c>
      <c r="AG206">
        <f t="shared" si="77"/>
        <v>39.200000000000003</v>
      </c>
      <c r="AH206">
        <v>923.1</v>
      </c>
      <c r="AI206">
        <v>1078.5</v>
      </c>
      <c r="AJ206">
        <f t="shared" si="78"/>
        <v>11.699999999999996</v>
      </c>
      <c r="AK206">
        <f t="shared" si="79"/>
        <v>10.399999999999999</v>
      </c>
      <c r="AL206">
        <f t="shared" si="80"/>
        <v>1.1646714414258936</v>
      </c>
      <c r="AM206">
        <f t="shared" si="81"/>
        <v>3.6723874279194837E-2</v>
      </c>
      <c r="AN206" s="9">
        <f t="shared" si="89"/>
        <v>1007.98610075</v>
      </c>
      <c r="AO206">
        <f t="shared" si="82"/>
        <v>25986.042697061406</v>
      </c>
      <c r="AP206">
        <f t="shared" si="83"/>
        <v>1.1266385007041489E-2</v>
      </c>
      <c r="AQ206">
        <f t="shared" si="84"/>
        <v>0.11278382405483875</v>
      </c>
    </row>
    <row r="207" spans="1:43" x14ac:dyDescent="0.3">
      <c r="A207" t="s">
        <v>17</v>
      </c>
      <c r="B207" s="1">
        <v>38060</v>
      </c>
      <c r="C207" s="2">
        <v>0.58409722222222216</v>
      </c>
      <c r="D207">
        <v>68.5</v>
      </c>
      <c r="E207">
        <v>51</v>
      </c>
      <c r="F207">
        <v>66.400000000000006</v>
      </c>
      <c r="G207">
        <v>50</v>
      </c>
      <c r="H207">
        <v>49.3</v>
      </c>
      <c r="I207">
        <v>65.400000000000006</v>
      </c>
      <c r="J207">
        <v>61.6</v>
      </c>
      <c r="K207">
        <v>60.2</v>
      </c>
      <c r="L207">
        <v>61.5</v>
      </c>
      <c r="M207">
        <v>43.9</v>
      </c>
      <c r="N207">
        <v>49.7</v>
      </c>
      <c r="O207">
        <v>60.8</v>
      </c>
      <c r="P207" s="4">
        <v>60.8</v>
      </c>
      <c r="Q207">
        <v>63.3</v>
      </c>
      <c r="R207">
        <f t="shared" si="85"/>
        <v>2.5</v>
      </c>
      <c r="S207">
        <f t="shared" si="88"/>
        <v>0</v>
      </c>
      <c r="T207">
        <f t="shared" si="86"/>
        <v>1007.97381875</v>
      </c>
      <c r="U207">
        <f t="shared" si="87"/>
        <v>3.6746539709430849E-2</v>
      </c>
      <c r="X207">
        <f t="shared" si="68"/>
        <v>71.000199999999992</v>
      </c>
      <c r="Y207">
        <f t="shared" si="69"/>
        <v>51.850999999999999</v>
      </c>
      <c r="Z207">
        <f t="shared" si="70"/>
        <v>66.5</v>
      </c>
      <c r="AA207">
        <f t="shared" si="71"/>
        <v>50.734300000000005</v>
      </c>
      <c r="AB207">
        <f t="shared" si="72"/>
        <v>50.12435</v>
      </c>
      <c r="AC207">
        <f t="shared" si="73"/>
        <v>66.204360000000008</v>
      </c>
      <c r="AD207">
        <f t="shared" si="74"/>
        <v>61.768540000000002</v>
      </c>
      <c r="AE207">
        <f t="shared" si="75"/>
        <v>60.2</v>
      </c>
      <c r="AF207">
        <f t="shared" si="76"/>
        <v>61.322250000000004</v>
      </c>
      <c r="AG207">
        <f t="shared" si="77"/>
        <v>43.9</v>
      </c>
      <c r="AH207">
        <v>928.1</v>
      </c>
      <c r="AI207">
        <v>1079.5</v>
      </c>
      <c r="AJ207">
        <f t="shared" si="78"/>
        <v>11.099999999999994</v>
      </c>
      <c r="AK207">
        <f t="shared" si="79"/>
        <v>5.8000000000000043</v>
      </c>
      <c r="AL207">
        <f t="shared" si="80"/>
        <v>1.1653902593562355</v>
      </c>
      <c r="AM207">
        <f t="shared" si="81"/>
        <v>3.6746539709430849E-2</v>
      </c>
      <c r="AN207" s="9">
        <f t="shared" si="89"/>
        <v>1007.97381875</v>
      </c>
      <c r="AO207">
        <f t="shared" si="82"/>
        <v>24668.340271204499</v>
      </c>
      <c r="AP207">
        <f t="shared" si="83"/>
        <v>6.2493265811873764E-3</v>
      </c>
      <c r="AQ207">
        <f t="shared" si="84"/>
        <v>0.10648797701882541</v>
      </c>
    </row>
    <row r="208" spans="1:43" x14ac:dyDescent="0.3">
      <c r="A208" t="s">
        <v>17</v>
      </c>
      <c r="B208" s="1">
        <v>38060</v>
      </c>
      <c r="C208" s="2">
        <v>0.58479166666666671</v>
      </c>
      <c r="D208">
        <v>68.400000000000006</v>
      </c>
      <c r="E208">
        <v>50.8</v>
      </c>
      <c r="F208">
        <v>66.3</v>
      </c>
      <c r="G208">
        <v>50.2</v>
      </c>
      <c r="H208">
        <v>49.4</v>
      </c>
      <c r="I208">
        <v>65.400000000000006</v>
      </c>
      <c r="J208">
        <v>61.4</v>
      </c>
      <c r="K208">
        <v>59.7</v>
      </c>
      <c r="L208">
        <v>61.4</v>
      </c>
      <c r="M208">
        <v>42.7</v>
      </c>
      <c r="N208">
        <v>49.9</v>
      </c>
      <c r="O208">
        <v>59.998600000000003</v>
      </c>
      <c r="P208" s="4">
        <v>60.8</v>
      </c>
      <c r="Q208">
        <v>62.8</v>
      </c>
      <c r="R208">
        <f t="shared" si="85"/>
        <v>2</v>
      </c>
      <c r="S208">
        <f t="shared" si="88"/>
        <v>0.8013999999999939</v>
      </c>
      <c r="T208">
        <f t="shared" si="86"/>
        <v>1007.955397931147</v>
      </c>
      <c r="U208">
        <f t="shared" si="87"/>
        <v>3.6757809214577802E-2</v>
      </c>
      <c r="X208">
        <f t="shared" si="68"/>
        <v>70.896160000000009</v>
      </c>
      <c r="Y208">
        <f t="shared" si="69"/>
        <v>51.646279999999997</v>
      </c>
      <c r="Z208">
        <f t="shared" si="70"/>
        <v>66.399999999999991</v>
      </c>
      <c r="AA208">
        <f t="shared" si="71"/>
        <v>50.939880000000009</v>
      </c>
      <c r="AB208">
        <f t="shared" si="72"/>
        <v>50.2241</v>
      </c>
      <c r="AC208">
        <f t="shared" si="73"/>
        <v>66.204360000000008</v>
      </c>
      <c r="AD208">
        <f t="shared" si="74"/>
        <v>61.568260000000002</v>
      </c>
      <c r="AE208">
        <f t="shared" si="75"/>
        <v>59.7</v>
      </c>
      <c r="AF208">
        <f t="shared" si="76"/>
        <v>61.222680000000004</v>
      </c>
      <c r="AG208">
        <f t="shared" si="77"/>
        <v>42.7</v>
      </c>
      <c r="AH208">
        <v>943.1</v>
      </c>
      <c r="AI208">
        <v>1080.5</v>
      </c>
      <c r="AJ208">
        <f t="shared" si="78"/>
        <v>10.098600000000005</v>
      </c>
      <c r="AK208">
        <f t="shared" si="79"/>
        <v>7.1999999999999957</v>
      </c>
      <c r="AL208">
        <f t="shared" si="80"/>
        <v>1.1657476636623247</v>
      </c>
      <c r="AM208">
        <f t="shared" si="81"/>
        <v>3.6757809214577802E-2</v>
      </c>
      <c r="AN208" s="9">
        <f t="shared" si="89"/>
        <v>1007.955397931147</v>
      </c>
      <c r="AO208">
        <f t="shared" si="82"/>
        <v>22449.328502151951</v>
      </c>
      <c r="AP208">
        <f t="shared" si="83"/>
        <v>7.6343972007210216E-3</v>
      </c>
      <c r="AQ208">
        <f t="shared" si="84"/>
        <v>9.5367638596696711E-2</v>
      </c>
    </row>
    <row r="209" spans="1:43" x14ac:dyDescent="0.3">
      <c r="A209" t="s">
        <v>17</v>
      </c>
      <c r="B209" s="1">
        <v>38060</v>
      </c>
      <c r="C209" s="2">
        <v>0.58548611111111104</v>
      </c>
      <c r="D209">
        <v>68.400000000000006</v>
      </c>
      <c r="E209">
        <v>50.7</v>
      </c>
      <c r="F209">
        <v>66.5</v>
      </c>
      <c r="G209">
        <v>50.4</v>
      </c>
      <c r="H209">
        <v>49</v>
      </c>
      <c r="I209">
        <v>65.3</v>
      </c>
      <c r="J209">
        <v>61.6</v>
      </c>
      <c r="K209">
        <v>59.9</v>
      </c>
      <c r="L209">
        <v>61.3</v>
      </c>
      <c r="M209">
        <v>39.1</v>
      </c>
      <c r="N209">
        <v>50</v>
      </c>
      <c r="O209">
        <v>59.886200000000002</v>
      </c>
      <c r="P209" s="4">
        <v>60.8</v>
      </c>
      <c r="Q209">
        <v>62.9</v>
      </c>
      <c r="R209">
        <f t="shared" si="85"/>
        <v>2.1000000000000014</v>
      </c>
      <c r="S209">
        <f t="shared" si="88"/>
        <v>0.91379999999999484</v>
      </c>
      <c r="T209">
        <f t="shared" si="86"/>
        <v>1007.955018691283</v>
      </c>
      <c r="U209">
        <f t="shared" si="87"/>
        <v>3.6780443101807114E-2</v>
      </c>
      <c r="X209">
        <f t="shared" si="68"/>
        <v>70.896160000000009</v>
      </c>
      <c r="Y209">
        <f t="shared" si="69"/>
        <v>51.543920000000007</v>
      </c>
      <c r="Z209">
        <f t="shared" si="70"/>
        <v>66.599999999999994</v>
      </c>
      <c r="AA209">
        <f t="shared" si="71"/>
        <v>51.14546</v>
      </c>
      <c r="AB209">
        <f t="shared" si="72"/>
        <v>49.825100000000006</v>
      </c>
      <c r="AC209">
        <f t="shared" si="73"/>
        <v>66.103319999999997</v>
      </c>
      <c r="AD209">
        <f t="shared" si="74"/>
        <v>61.768540000000002</v>
      </c>
      <c r="AE209">
        <f t="shared" si="75"/>
        <v>59.9</v>
      </c>
      <c r="AF209">
        <f t="shared" si="76"/>
        <v>61.123109999999997</v>
      </c>
      <c r="AG209">
        <f t="shared" si="77"/>
        <v>39.1</v>
      </c>
      <c r="AH209">
        <v>934.4</v>
      </c>
      <c r="AI209">
        <v>1081.5</v>
      </c>
      <c r="AJ209">
        <f t="shared" si="78"/>
        <v>9.8862000000000023</v>
      </c>
      <c r="AK209">
        <f t="shared" si="79"/>
        <v>10.899999999999999</v>
      </c>
      <c r="AL209">
        <f t="shared" si="80"/>
        <v>1.1664654812287401</v>
      </c>
      <c r="AM209">
        <f t="shared" si="81"/>
        <v>3.6780443101807114E-2</v>
      </c>
      <c r="AN209" s="9">
        <f t="shared" si="89"/>
        <v>1007.955018691283</v>
      </c>
      <c r="AO209">
        <f t="shared" si="82"/>
        <v>21990.684664535147</v>
      </c>
      <c r="AP209">
        <f t="shared" si="83"/>
        <v>1.1665239726027395E-2</v>
      </c>
      <c r="AQ209">
        <f t="shared" si="84"/>
        <v>9.4289067407402991E-2</v>
      </c>
    </row>
    <row r="210" spans="1:43" x14ac:dyDescent="0.3">
      <c r="A210" t="s">
        <v>17</v>
      </c>
      <c r="B210" s="3">
        <v>38060</v>
      </c>
      <c r="C210" s="2">
        <v>0.58618055555555559</v>
      </c>
      <c r="D210">
        <v>68.3</v>
      </c>
      <c r="E210">
        <v>50.6</v>
      </c>
      <c r="F210">
        <v>66.2</v>
      </c>
      <c r="G210">
        <v>50.2</v>
      </c>
      <c r="H210">
        <v>49.1</v>
      </c>
      <c r="I210">
        <v>65.3</v>
      </c>
      <c r="J210">
        <v>61.6</v>
      </c>
      <c r="K210">
        <v>60.1</v>
      </c>
      <c r="L210">
        <v>61.4</v>
      </c>
      <c r="M210">
        <v>44.9</v>
      </c>
      <c r="N210">
        <v>50.1</v>
      </c>
      <c r="O210">
        <v>59.771800000000006</v>
      </c>
      <c r="P210" s="4">
        <v>60.7</v>
      </c>
      <c r="Q210">
        <v>62.1</v>
      </c>
      <c r="R210">
        <f t="shared" si="85"/>
        <v>1.3999999999999986</v>
      </c>
      <c r="S210">
        <f t="shared" si="88"/>
        <v>0.92819999999999681</v>
      </c>
      <c r="T210">
        <f t="shared" si="86"/>
        <v>1007.954578312643</v>
      </c>
      <c r="U210">
        <f t="shared" si="87"/>
        <v>3.6803062985084546E-2</v>
      </c>
      <c r="X210">
        <f t="shared" si="68"/>
        <v>70.792119999999997</v>
      </c>
      <c r="Y210">
        <f t="shared" si="69"/>
        <v>51.441560000000003</v>
      </c>
      <c r="Z210">
        <f t="shared" si="70"/>
        <v>66.3</v>
      </c>
      <c r="AA210">
        <f t="shared" si="71"/>
        <v>50.939880000000009</v>
      </c>
      <c r="AB210">
        <f t="shared" si="72"/>
        <v>49.924850000000006</v>
      </c>
      <c r="AC210">
        <f t="shared" si="73"/>
        <v>66.103319999999997</v>
      </c>
      <c r="AD210">
        <f t="shared" si="74"/>
        <v>61.768540000000002</v>
      </c>
      <c r="AE210">
        <f t="shared" si="75"/>
        <v>60.1</v>
      </c>
      <c r="AF210">
        <f t="shared" si="76"/>
        <v>61.222680000000004</v>
      </c>
      <c r="AG210">
        <f t="shared" si="77"/>
        <v>44.9</v>
      </c>
      <c r="AH210">
        <v>940.6</v>
      </c>
      <c r="AI210">
        <v>1082.5</v>
      </c>
      <c r="AJ210">
        <f t="shared" si="78"/>
        <v>9.6718000000000046</v>
      </c>
      <c r="AK210">
        <f t="shared" si="79"/>
        <v>5.2000000000000028</v>
      </c>
      <c r="AL210">
        <f t="shared" si="80"/>
        <v>1.1671828546698242</v>
      </c>
      <c r="AM210">
        <f t="shared" si="81"/>
        <v>3.6803062985084546E-2</v>
      </c>
      <c r="AN210" s="9">
        <f t="shared" si="89"/>
        <v>1007.954578312643</v>
      </c>
      <c r="AO210">
        <f t="shared" si="82"/>
        <v>21526.998693688016</v>
      </c>
      <c r="AP210">
        <f t="shared" si="83"/>
        <v>5.528386136508614E-3</v>
      </c>
      <c r="AQ210">
        <f t="shared" si="84"/>
        <v>9.1692524299512926E-2</v>
      </c>
    </row>
    <row r="211" spans="1:43" x14ac:dyDescent="0.3">
      <c r="A211" t="s">
        <v>17</v>
      </c>
      <c r="B211" s="3">
        <v>38060</v>
      </c>
      <c r="C211" s="2">
        <v>0.58687500000000004</v>
      </c>
      <c r="D211">
        <v>68.2</v>
      </c>
      <c r="E211">
        <v>50.6</v>
      </c>
      <c r="F211">
        <v>66.2</v>
      </c>
      <c r="G211">
        <v>50.3</v>
      </c>
      <c r="H211">
        <v>49.2</v>
      </c>
      <c r="I211">
        <v>65.3</v>
      </c>
      <c r="J211">
        <v>61.6</v>
      </c>
      <c r="K211">
        <v>60</v>
      </c>
      <c r="L211">
        <v>61.3</v>
      </c>
      <c r="M211">
        <v>44.2</v>
      </c>
      <c r="N211">
        <v>50.6</v>
      </c>
      <c r="O211">
        <v>59.655400000000007</v>
      </c>
      <c r="P211" s="4">
        <v>60.6</v>
      </c>
      <c r="Q211">
        <v>61.7</v>
      </c>
      <c r="R211">
        <f t="shared" si="85"/>
        <v>1.1000000000000014</v>
      </c>
      <c r="S211">
        <f t="shared" si="88"/>
        <v>0.94459999999999411</v>
      </c>
      <c r="T211">
        <f t="shared" si="86"/>
        <v>1007.9663201321871</v>
      </c>
      <c r="U211">
        <f t="shared" si="87"/>
        <v>3.6780169981492479E-2</v>
      </c>
      <c r="X211">
        <f t="shared" si="68"/>
        <v>70.688079999999999</v>
      </c>
      <c r="Y211">
        <f t="shared" si="69"/>
        <v>51.441560000000003</v>
      </c>
      <c r="Z211">
        <f t="shared" si="70"/>
        <v>66.3</v>
      </c>
      <c r="AA211">
        <f t="shared" si="71"/>
        <v>51.042670000000001</v>
      </c>
      <c r="AB211">
        <f t="shared" si="72"/>
        <v>50.024600000000007</v>
      </c>
      <c r="AC211">
        <f t="shared" si="73"/>
        <v>66.103319999999997</v>
      </c>
      <c r="AD211">
        <f t="shared" si="74"/>
        <v>61.768540000000002</v>
      </c>
      <c r="AE211">
        <f t="shared" si="75"/>
        <v>60</v>
      </c>
      <c r="AF211">
        <f t="shared" si="76"/>
        <v>61.123109999999997</v>
      </c>
      <c r="AG211">
        <f t="shared" si="77"/>
        <v>44.2</v>
      </c>
      <c r="AH211">
        <v>949.4</v>
      </c>
      <c r="AI211">
        <v>1083.5</v>
      </c>
      <c r="AJ211">
        <f t="shared" si="78"/>
        <v>9.0554000000000059</v>
      </c>
      <c r="AK211">
        <f t="shared" si="79"/>
        <v>6.3999999999999986</v>
      </c>
      <c r="AL211">
        <f t="shared" si="80"/>
        <v>1.1664568194130474</v>
      </c>
      <c r="AM211">
        <f t="shared" si="81"/>
        <v>3.6780169981492479E-2</v>
      </c>
      <c r="AN211" s="9">
        <f t="shared" si="89"/>
        <v>1007.9663201321871</v>
      </c>
      <c r="AO211">
        <f t="shared" si="82"/>
        <v>20142.744424333352</v>
      </c>
      <c r="AP211">
        <f t="shared" si="83"/>
        <v>6.7410996418790798E-3</v>
      </c>
      <c r="AQ211">
        <f t="shared" si="84"/>
        <v>8.5001156366020278E-2</v>
      </c>
    </row>
    <row r="212" spans="1:43" x14ac:dyDescent="0.3">
      <c r="A212" t="s">
        <v>17</v>
      </c>
      <c r="B212" s="3">
        <v>38060</v>
      </c>
      <c r="C212" s="2">
        <v>0.58756944444444448</v>
      </c>
      <c r="D212">
        <v>68.2</v>
      </c>
      <c r="E212">
        <v>50.4</v>
      </c>
      <c r="F212">
        <v>66</v>
      </c>
      <c r="G212">
        <v>50.4</v>
      </c>
      <c r="H212">
        <v>49.3</v>
      </c>
      <c r="I212">
        <v>65.2</v>
      </c>
      <c r="J212">
        <v>61.4</v>
      </c>
      <c r="K212">
        <v>59.6</v>
      </c>
      <c r="L212">
        <v>61.3</v>
      </c>
      <c r="M212">
        <v>40.799999999999997</v>
      </c>
      <c r="N212">
        <v>50.6</v>
      </c>
      <c r="O212">
        <v>59.537000000000006</v>
      </c>
      <c r="P212" s="4">
        <v>60.6</v>
      </c>
      <c r="Q212">
        <v>61.6</v>
      </c>
      <c r="R212">
        <f t="shared" si="85"/>
        <v>1</v>
      </c>
      <c r="S212">
        <f t="shared" si="88"/>
        <v>1.0629999999999953</v>
      </c>
      <c r="T212">
        <f t="shared" si="86"/>
        <v>1007.9626936076751</v>
      </c>
      <c r="U212">
        <f t="shared" si="87"/>
        <v>3.6814115685213283E-2</v>
      </c>
      <c r="X212">
        <f t="shared" si="68"/>
        <v>70.688079999999999</v>
      </c>
      <c r="Y212">
        <f t="shared" si="69"/>
        <v>51.236840000000001</v>
      </c>
      <c r="Z212">
        <f t="shared" si="70"/>
        <v>66.099999999999994</v>
      </c>
      <c r="AA212">
        <f t="shared" si="71"/>
        <v>51.14546</v>
      </c>
      <c r="AB212">
        <f t="shared" si="72"/>
        <v>50.12435</v>
      </c>
      <c r="AC212">
        <f t="shared" si="73"/>
        <v>66.002279999999999</v>
      </c>
      <c r="AD212">
        <f t="shared" si="74"/>
        <v>61.568260000000002</v>
      </c>
      <c r="AE212">
        <f t="shared" si="75"/>
        <v>59.6</v>
      </c>
      <c r="AF212">
        <f t="shared" si="76"/>
        <v>61.123109999999997</v>
      </c>
      <c r="AG212">
        <f t="shared" si="77"/>
        <v>40.799999999999997</v>
      </c>
      <c r="AH212">
        <v>959.4</v>
      </c>
      <c r="AI212">
        <v>1084.5</v>
      </c>
      <c r="AJ212">
        <f t="shared" si="78"/>
        <v>8.9370000000000047</v>
      </c>
      <c r="AK212">
        <f t="shared" si="79"/>
        <v>9.8000000000000043</v>
      </c>
      <c r="AL212">
        <f t="shared" si="80"/>
        <v>1.1675333831596213</v>
      </c>
      <c r="AM212">
        <f t="shared" si="81"/>
        <v>3.6814115685213283E-2</v>
      </c>
      <c r="AN212" s="9">
        <f t="shared" si="89"/>
        <v>1007.9626936076751</v>
      </c>
      <c r="AO212">
        <f t="shared" si="82"/>
        <v>19897.652388090708</v>
      </c>
      <c r="AP212">
        <f t="shared" si="83"/>
        <v>1.0214717531790707E-2</v>
      </c>
      <c r="AQ212">
        <f t="shared" si="84"/>
        <v>8.3091680848585203E-2</v>
      </c>
    </row>
    <row r="213" spans="1:43" x14ac:dyDescent="0.3">
      <c r="A213" t="s">
        <v>17</v>
      </c>
      <c r="B213" s="3">
        <v>38060</v>
      </c>
      <c r="C213" s="2">
        <v>0.58826388888888892</v>
      </c>
      <c r="D213">
        <v>68</v>
      </c>
      <c r="E213">
        <v>50.3</v>
      </c>
      <c r="F213">
        <v>65.900000000000006</v>
      </c>
      <c r="G213">
        <v>50.3</v>
      </c>
      <c r="H213">
        <v>49.4</v>
      </c>
      <c r="I213">
        <v>65.2</v>
      </c>
      <c r="J213">
        <v>61.5</v>
      </c>
      <c r="K213">
        <v>59.3</v>
      </c>
      <c r="L213">
        <v>61.4</v>
      </c>
      <c r="M213">
        <v>40.9</v>
      </c>
      <c r="N213">
        <v>49.3</v>
      </c>
      <c r="O213">
        <v>59.416600000000003</v>
      </c>
      <c r="P213" s="4">
        <v>60.5</v>
      </c>
      <c r="Q213">
        <v>61.67</v>
      </c>
      <c r="R213">
        <f t="shared" si="85"/>
        <v>1.1700000000000017</v>
      </c>
      <c r="S213">
        <f t="shared" si="88"/>
        <v>1.0833999999999975</v>
      </c>
      <c r="T213">
        <f t="shared" si="86"/>
        <v>1007.9193514936669</v>
      </c>
      <c r="U213">
        <f t="shared" si="87"/>
        <v>3.6996619242262094E-2</v>
      </c>
      <c r="X213">
        <f t="shared" si="68"/>
        <v>70.47999999999999</v>
      </c>
      <c r="Y213">
        <f t="shared" si="69"/>
        <v>51.134479999999996</v>
      </c>
      <c r="Z213">
        <f t="shared" si="70"/>
        <v>66</v>
      </c>
      <c r="AA213">
        <f t="shared" si="71"/>
        <v>51.042670000000001</v>
      </c>
      <c r="AB213">
        <f t="shared" si="72"/>
        <v>50.2241</v>
      </c>
      <c r="AC213">
        <f t="shared" si="73"/>
        <v>66.002279999999999</v>
      </c>
      <c r="AD213">
        <f t="shared" si="74"/>
        <v>61.668399999999998</v>
      </c>
      <c r="AE213">
        <f t="shared" si="75"/>
        <v>59.3</v>
      </c>
      <c r="AF213">
        <f t="shared" si="76"/>
        <v>61.222680000000004</v>
      </c>
      <c r="AG213">
        <f t="shared" si="77"/>
        <v>40.9</v>
      </c>
      <c r="AH213">
        <v>971.9</v>
      </c>
      <c r="AI213">
        <v>1085.5</v>
      </c>
      <c r="AJ213">
        <f t="shared" si="78"/>
        <v>10.116600000000005</v>
      </c>
      <c r="AK213">
        <f t="shared" si="79"/>
        <v>8.3999999999999986</v>
      </c>
      <c r="AL213">
        <f t="shared" si="80"/>
        <v>1.1733213531117408</v>
      </c>
      <c r="AM213">
        <f t="shared" si="81"/>
        <v>3.6996619242262094E-2</v>
      </c>
      <c r="AN213" s="9">
        <f t="shared" si="89"/>
        <v>1007.9193514936669</v>
      </c>
      <c r="AO213">
        <f t="shared" si="82"/>
        <v>22634.643185356304</v>
      </c>
      <c r="AP213">
        <f t="shared" si="83"/>
        <v>8.6428644922317104E-3</v>
      </c>
      <c r="AQ213">
        <f t="shared" si="84"/>
        <v>9.3305552637100539E-2</v>
      </c>
    </row>
    <row r="214" spans="1:43" x14ac:dyDescent="0.3">
      <c r="A214" t="s">
        <v>17</v>
      </c>
      <c r="B214" s="3">
        <v>38060</v>
      </c>
      <c r="C214" s="2">
        <v>0.58895833333333336</v>
      </c>
      <c r="D214">
        <v>67.900000000000006</v>
      </c>
      <c r="E214">
        <v>50.2</v>
      </c>
      <c r="F214">
        <v>65.599999999999994</v>
      </c>
      <c r="G214">
        <v>50.4</v>
      </c>
      <c r="H214">
        <v>49.4</v>
      </c>
      <c r="I214">
        <v>65.400000000000006</v>
      </c>
      <c r="J214">
        <v>61.4</v>
      </c>
      <c r="K214">
        <v>59.3</v>
      </c>
      <c r="L214">
        <v>61.6</v>
      </c>
      <c r="M214">
        <v>40.799999999999997</v>
      </c>
      <c r="N214">
        <v>48.5</v>
      </c>
      <c r="O214">
        <v>59.294200000000004</v>
      </c>
      <c r="P214" s="4">
        <v>60.5</v>
      </c>
      <c r="Q214">
        <v>61.8</v>
      </c>
      <c r="R214">
        <f t="shared" si="85"/>
        <v>1.2999999999999972</v>
      </c>
      <c r="S214">
        <f t="shared" si="88"/>
        <v>1.2057999999999964</v>
      </c>
      <c r="T214">
        <f t="shared" si="86"/>
        <v>1007.891367436523</v>
      </c>
      <c r="U214">
        <f t="shared" si="87"/>
        <v>3.7122803656915969E-2</v>
      </c>
      <c r="X214">
        <f t="shared" si="68"/>
        <v>70.375960000000006</v>
      </c>
      <c r="Y214">
        <f t="shared" si="69"/>
        <v>51.032120000000006</v>
      </c>
      <c r="Z214">
        <f t="shared" si="70"/>
        <v>65.699999999999989</v>
      </c>
      <c r="AA214">
        <f t="shared" si="71"/>
        <v>51.14546</v>
      </c>
      <c r="AB214">
        <f t="shared" si="72"/>
        <v>50.2241</v>
      </c>
      <c r="AC214">
        <f t="shared" si="73"/>
        <v>66.204360000000008</v>
      </c>
      <c r="AD214">
        <f t="shared" si="74"/>
        <v>61.568260000000002</v>
      </c>
      <c r="AE214">
        <f t="shared" si="75"/>
        <v>59.3</v>
      </c>
      <c r="AF214">
        <f t="shared" si="76"/>
        <v>61.421820000000004</v>
      </c>
      <c r="AG214">
        <f t="shared" si="77"/>
        <v>40.799999999999997</v>
      </c>
      <c r="AH214">
        <v>975.6</v>
      </c>
      <c r="AI214">
        <v>1086.5</v>
      </c>
      <c r="AJ214">
        <f t="shared" si="78"/>
        <v>10.794200000000004</v>
      </c>
      <c r="AK214">
        <f t="shared" si="79"/>
        <v>7.7000000000000028</v>
      </c>
      <c r="AL214">
        <f t="shared" si="80"/>
        <v>1.1773232016907638</v>
      </c>
      <c r="AM214">
        <f t="shared" si="81"/>
        <v>3.7122803656915969E-2</v>
      </c>
      <c r="AN214" s="9">
        <f t="shared" si="89"/>
        <v>1007.891367436523</v>
      </c>
      <c r="AO214">
        <f t="shared" si="82"/>
        <v>24232.387482705984</v>
      </c>
      <c r="AP214">
        <f t="shared" si="83"/>
        <v>7.8925789257892603E-3</v>
      </c>
      <c r="AQ214">
        <f t="shared" si="84"/>
        <v>9.9513003021751506E-2</v>
      </c>
    </row>
    <row r="215" spans="1:43" x14ac:dyDescent="0.3">
      <c r="A215" t="s">
        <v>17</v>
      </c>
      <c r="B215" s="3">
        <v>38060</v>
      </c>
      <c r="C215" s="2">
        <v>0.5896527777777778</v>
      </c>
      <c r="D215">
        <v>67.8</v>
      </c>
      <c r="E215">
        <v>50.3</v>
      </c>
      <c r="F215">
        <v>65.3</v>
      </c>
      <c r="G215">
        <v>50.4</v>
      </c>
      <c r="H215">
        <v>49.5</v>
      </c>
      <c r="I215">
        <v>65.400000000000006</v>
      </c>
      <c r="J215">
        <v>61.3</v>
      </c>
      <c r="K215">
        <v>59.6</v>
      </c>
      <c r="L215">
        <v>61.7</v>
      </c>
      <c r="M215">
        <v>41.3</v>
      </c>
      <c r="N215">
        <v>48.4</v>
      </c>
      <c r="O215">
        <v>59.169800000000002</v>
      </c>
      <c r="P215" s="4">
        <v>60.6</v>
      </c>
      <c r="Q215">
        <v>62</v>
      </c>
      <c r="R215">
        <f t="shared" si="85"/>
        <v>1.3999999999999986</v>
      </c>
      <c r="S215">
        <f t="shared" si="88"/>
        <v>1.4301999999999992</v>
      </c>
      <c r="T215">
        <f t="shared" si="86"/>
        <v>1007.8845788204029</v>
      </c>
      <c r="U215">
        <f t="shared" si="87"/>
        <v>3.7168526567646194E-2</v>
      </c>
      <c r="X215">
        <f t="shared" ref="X215:X238" si="90" xml:space="preserve"> 1.0404*D215 - 0.2672</f>
        <v>70.271919999999994</v>
      </c>
      <c r="Y215">
        <f t="shared" ref="Y215:Y238" si="91" xml:space="preserve"> 1.0236*E215 - 0.3526</f>
        <v>51.134479999999996</v>
      </c>
      <c r="Z215">
        <f t="shared" ref="Z215:Z238" si="92">+F215+0.1</f>
        <v>65.399999999999991</v>
      </c>
      <c r="AA215">
        <f t="shared" ref="AA215:AA238" si="93" xml:space="preserve"> 1.0279*G215 - 0.6607</f>
        <v>51.14546</v>
      </c>
      <c r="AB215">
        <f t="shared" ref="AB215:AB238" si="94" xml:space="preserve"> 0.9975*H215 + 0.9476</f>
        <v>50.323850000000007</v>
      </c>
      <c r="AC215">
        <f t="shared" ref="AC215:AC238" si="95" xml:space="preserve"> 1.0104*I215 + 0.1242</f>
        <v>66.204360000000008</v>
      </c>
      <c r="AD215">
        <f t="shared" ref="AD215:AD238" si="96" xml:space="preserve"> 1.0014*J215 + 0.0823</f>
        <v>61.468119999999999</v>
      </c>
      <c r="AE215">
        <f t="shared" ref="AE215:AE238" si="97">+K215</f>
        <v>59.6</v>
      </c>
      <c r="AF215">
        <f t="shared" ref="AF215:AF238" si="98" xml:space="preserve"> 0.9957*L215 + 0.0867</f>
        <v>61.521390000000004</v>
      </c>
      <c r="AG215">
        <f t="shared" ref="AG215:AG238" si="99">M215</f>
        <v>41.3</v>
      </c>
      <c r="AH215">
        <v>958.1</v>
      </c>
      <c r="AI215">
        <v>1087.5</v>
      </c>
      <c r="AJ215">
        <f t="shared" ref="AJ215:AJ238" si="100">O215-N215</f>
        <v>10.769800000000004</v>
      </c>
      <c r="AK215">
        <f t="shared" ref="AK215:AK238" si="101">N215-M215</f>
        <v>7.1000000000000014</v>
      </c>
      <c r="AL215">
        <f t="shared" ref="AL215:AL238" si="102">(AI215/AT$4)*(AT$2*AT$3/(N215+273.15))</f>
        <v>1.1787732711453509</v>
      </c>
      <c r="AM215">
        <f t="shared" ref="AM215:AM238" si="103">AL215*AT$12</f>
        <v>3.7168526567646194E-2</v>
      </c>
      <c r="AN215" s="9">
        <f t="shared" si="89"/>
        <v>1007.8845788204029</v>
      </c>
      <c r="AO215">
        <f t="shared" ref="AO215:AO238" si="104">AM215*AN215*AJ215*60</f>
        <v>24207.226523206617</v>
      </c>
      <c r="AP215">
        <f t="shared" ref="AP215:AP238" si="105">AK215/AH215</f>
        <v>7.4104999478133817E-3</v>
      </c>
      <c r="AQ215">
        <f t="shared" ref="AQ215:AQ238" si="106">AO215/(AT$6*AH215*60)</f>
        <v>0.10122542596996281</v>
      </c>
    </row>
    <row r="216" spans="1:43" x14ac:dyDescent="0.3">
      <c r="A216" t="s">
        <v>17</v>
      </c>
      <c r="B216" s="3">
        <v>38060</v>
      </c>
      <c r="C216" s="2">
        <v>0.59034722222222225</v>
      </c>
      <c r="D216">
        <v>67.599999999999994</v>
      </c>
      <c r="E216">
        <v>50.2</v>
      </c>
      <c r="F216">
        <v>65.3</v>
      </c>
      <c r="G216">
        <v>50.3</v>
      </c>
      <c r="H216">
        <v>49.4</v>
      </c>
      <c r="I216">
        <v>65.3</v>
      </c>
      <c r="J216">
        <v>61.2</v>
      </c>
      <c r="K216">
        <v>59.6</v>
      </c>
      <c r="L216">
        <v>61.6</v>
      </c>
      <c r="M216">
        <v>44.8</v>
      </c>
      <c r="N216">
        <v>48.6</v>
      </c>
      <c r="O216">
        <v>59.043400000000005</v>
      </c>
      <c r="P216" s="4">
        <v>60.7</v>
      </c>
      <c r="Q216">
        <v>62.3</v>
      </c>
      <c r="R216">
        <f t="shared" ref="R216:R238" si="107">ABS(Q216-P216)</f>
        <v>1.5999999999999943</v>
      </c>
      <c r="S216">
        <f t="shared" si="88"/>
        <v>1.6565999999999974</v>
      </c>
      <c r="T216">
        <f t="shared" ref="T216:T238" si="108">AN216</f>
        <v>1007.8868045572669</v>
      </c>
      <c r="U216">
        <f t="shared" ref="U216:U238" si="109">AM216</f>
        <v>3.7179579298853904E-2</v>
      </c>
      <c r="X216">
        <f t="shared" si="90"/>
        <v>70.063839999999985</v>
      </c>
      <c r="Y216">
        <f t="shared" si="91"/>
        <v>51.032120000000006</v>
      </c>
      <c r="Z216">
        <f t="shared" si="92"/>
        <v>65.399999999999991</v>
      </c>
      <c r="AA216">
        <f t="shared" si="93"/>
        <v>51.042670000000001</v>
      </c>
      <c r="AB216">
        <f t="shared" si="94"/>
        <v>50.2241</v>
      </c>
      <c r="AC216">
        <f t="shared" si="95"/>
        <v>66.103319999999997</v>
      </c>
      <c r="AD216">
        <f t="shared" si="96"/>
        <v>61.367980000000003</v>
      </c>
      <c r="AE216">
        <f t="shared" si="97"/>
        <v>59.6</v>
      </c>
      <c r="AF216">
        <f t="shared" si="98"/>
        <v>61.421820000000004</v>
      </c>
      <c r="AG216">
        <f t="shared" si="99"/>
        <v>44.8</v>
      </c>
      <c r="AH216">
        <v>978.1</v>
      </c>
      <c r="AI216">
        <v>1088.5</v>
      </c>
      <c r="AJ216">
        <f t="shared" si="100"/>
        <v>10.443400000000004</v>
      </c>
      <c r="AK216">
        <f t="shared" si="101"/>
        <v>3.8000000000000043</v>
      </c>
      <c r="AL216">
        <f t="shared" si="102"/>
        <v>1.1791238006207954</v>
      </c>
      <c r="AM216">
        <f t="shared" si="103"/>
        <v>3.7179579298853904E-2</v>
      </c>
      <c r="AN216" s="9">
        <f t="shared" si="89"/>
        <v>1007.8868045572669</v>
      </c>
      <c r="AO216">
        <f t="shared" si="104"/>
        <v>23480.610991969254</v>
      </c>
      <c r="AP216">
        <f t="shared" si="105"/>
        <v>3.885083324813418E-3</v>
      </c>
      <c r="AQ216">
        <f t="shared" si="106"/>
        <v>9.6179287092326982E-2</v>
      </c>
    </row>
    <row r="217" spans="1:43" x14ac:dyDescent="0.3">
      <c r="A217" t="s">
        <v>17</v>
      </c>
      <c r="B217" s="3">
        <v>38060</v>
      </c>
      <c r="C217" s="2">
        <v>0.59104166666666669</v>
      </c>
      <c r="D217">
        <v>67.599999999999994</v>
      </c>
      <c r="E217">
        <v>50.4</v>
      </c>
      <c r="F217">
        <v>65.099999999999994</v>
      </c>
      <c r="G217">
        <v>50.4</v>
      </c>
      <c r="H217">
        <v>49.3</v>
      </c>
      <c r="I217">
        <v>65.3</v>
      </c>
      <c r="J217">
        <v>61.2</v>
      </c>
      <c r="K217">
        <v>59.6</v>
      </c>
      <c r="L217">
        <v>61.7</v>
      </c>
      <c r="M217">
        <v>38.799999999999997</v>
      </c>
      <c r="N217">
        <v>48.4</v>
      </c>
      <c r="O217">
        <v>58.914999999999999</v>
      </c>
      <c r="P217" s="4">
        <v>60.8</v>
      </c>
      <c r="Q217">
        <v>61.3</v>
      </c>
      <c r="R217">
        <f t="shared" si="107"/>
        <v>0.5</v>
      </c>
      <c r="S217">
        <f t="shared" si="88"/>
        <v>1.884999999999998</v>
      </c>
      <c r="T217">
        <f t="shared" si="108"/>
        <v>1007.8768796918749</v>
      </c>
      <c r="U217">
        <f t="shared" si="109"/>
        <v>3.7236882478575199E-2</v>
      </c>
      <c r="X217">
        <f t="shared" si="90"/>
        <v>70.063839999999985</v>
      </c>
      <c r="Y217">
        <f t="shared" si="91"/>
        <v>51.236840000000001</v>
      </c>
      <c r="Z217">
        <f t="shared" si="92"/>
        <v>65.199999999999989</v>
      </c>
      <c r="AA217">
        <f t="shared" si="93"/>
        <v>51.14546</v>
      </c>
      <c r="AB217">
        <f t="shared" si="94"/>
        <v>50.12435</v>
      </c>
      <c r="AC217">
        <f t="shared" si="95"/>
        <v>66.103319999999997</v>
      </c>
      <c r="AD217">
        <f t="shared" si="96"/>
        <v>61.367980000000003</v>
      </c>
      <c r="AE217">
        <f t="shared" si="97"/>
        <v>59.6</v>
      </c>
      <c r="AF217">
        <f t="shared" si="98"/>
        <v>61.521390000000004</v>
      </c>
      <c r="AG217">
        <f t="shared" si="99"/>
        <v>38.799999999999997</v>
      </c>
      <c r="AH217">
        <v>995.6</v>
      </c>
      <c r="AI217">
        <v>1089.5</v>
      </c>
      <c r="AJ217">
        <f t="shared" si="100"/>
        <v>10.515000000000001</v>
      </c>
      <c r="AK217">
        <f t="shared" si="101"/>
        <v>9.6000000000000014</v>
      </c>
      <c r="AL217">
        <f t="shared" si="102"/>
        <v>1.1809411300348136</v>
      </c>
      <c r="AM217">
        <f t="shared" si="103"/>
        <v>3.7236882478575199E-2</v>
      </c>
      <c r="AN217" s="9">
        <f t="shared" si="89"/>
        <v>1007.8768796918749</v>
      </c>
      <c r="AO217">
        <f t="shared" si="104"/>
        <v>23677.798714464199</v>
      </c>
      <c r="AP217">
        <f t="shared" si="105"/>
        <v>9.6424266773804754E-3</v>
      </c>
      <c r="AQ217">
        <f t="shared" si="106"/>
        <v>9.5282217375298267E-2</v>
      </c>
    </row>
    <row r="218" spans="1:43" x14ac:dyDescent="0.3">
      <c r="A218" t="s">
        <v>17</v>
      </c>
      <c r="B218" s="3">
        <v>38060</v>
      </c>
      <c r="C218" s="2">
        <v>0.59173611111111113</v>
      </c>
      <c r="D218">
        <v>67.7</v>
      </c>
      <c r="E218">
        <v>50.9</v>
      </c>
      <c r="F218">
        <v>65.099999999999994</v>
      </c>
      <c r="G218">
        <v>50.3</v>
      </c>
      <c r="H218">
        <v>49.1</v>
      </c>
      <c r="I218">
        <v>65.5</v>
      </c>
      <c r="J218">
        <v>61.2</v>
      </c>
      <c r="K218">
        <v>60.1</v>
      </c>
      <c r="L218">
        <v>61.8</v>
      </c>
      <c r="M218">
        <v>41.7</v>
      </c>
      <c r="N218">
        <v>47.5</v>
      </c>
      <c r="O218">
        <v>58.784600000000005</v>
      </c>
      <c r="P218" s="4">
        <v>61.2</v>
      </c>
      <c r="Q218">
        <v>59.5</v>
      </c>
      <c r="R218">
        <f t="shared" si="107"/>
        <v>1.7000000000000028</v>
      </c>
      <c r="S218">
        <f t="shared" si="88"/>
        <v>2.4153999999999982</v>
      </c>
      <c r="T218">
        <f t="shared" si="108"/>
        <v>1007.845844074787</v>
      </c>
      <c r="U218">
        <f t="shared" si="109"/>
        <v>3.737567279764685E-2</v>
      </c>
      <c r="X218">
        <f t="shared" si="90"/>
        <v>70.167879999999997</v>
      </c>
      <c r="Y218">
        <f t="shared" si="91"/>
        <v>51.748640000000002</v>
      </c>
      <c r="Z218">
        <f t="shared" si="92"/>
        <v>65.199999999999989</v>
      </c>
      <c r="AA218">
        <f t="shared" si="93"/>
        <v>51.042670000000001</v>
      </c>
      <c r="AB218">
        <f t="shared" si="94"/>
        <v>49.924850000000006</v>
      </c>
      <c r="AC218">
        <f t="shared" si="95"/>
        <v>66.305400000000006</v>
      </c>
      <c r="AD218">
        <f t="shared" si="96"/>
        <v>61.367980000000003</v>
      </c>
      <c r="AE218">
        <f t="shared" si="97"/>
        <v>60.1</v>
      </c>
      <c r="AF218">
        <f t="shared" si="98"/>
        <v>61.620959999999997</v>
      </c>
      <c r="AG218">
        <f t="shared" si="99"/>
        <v>41.7</v>
      </c>
      <c r="AH218">
        <v>1003.1</v>
      </c>
      <c r="AI218">
        <v>1090.5</v>
      </c>
      <c r="AJ218">
        <f t="shared" si="100"/>
        <v>11.284600000000005</v>
      </c>
      <c r="AK218">
        <f t="shared" si="101"/>
        <v>5.7999999999999972</v>
      </c>
      <c r="AL218">
        <f t="shared" si="102"/>
        <v>1.1853427658682287</v>
      </c>
      <c r="AM218">
        <f t="shared" si="103"/>
        <v>3.737567279764685E-2</v>
      </c>
      <c r="AN218" s="9">
        <f t="shared" si="89"/>
        <v>1007.845844074787</v>
      </c>
      <c r="AO218">
        <f t="shared" si="104"/>
        <v>25504.719307211144</v>
      </c>
      <c r="AP218">
        <f t="shared" si="105"/>
        <v>5.7820755657461836E-3</v>
      </c>
      <c r="AQ218">
        <f t="shared" si="106"/>
        <v>0.10186658261317456</v>
      </c>
    </row>
    <row r="219" spans="1:43" x14ac:dyDescent="0.3">
      <c r="A219" t="s">
        <v>17</v>
      </c>
      <c r="B219" s="3">
        <v>38060</v>
      </c>
      <c r="C219" s="2">
        <v>0.59243055555555557</v>
      </c>
      <c r="D219">
        <v>67.7</v>
      </c>
      <c r="E219">
        <v>51.5</v>
      </c>
      <c r="F219">
        <v>65.2</v>
      </c>
      <c r="G219">
        <v>50.3</v>
      </c>
      <c r="H219">
        <v>49</v>
      </c>
      <c r="I219">
        <v>65.7</v>
      </c>
      <c r="J219">
        <v>61.2</v>
      </c>
      <c r="K219">
        <v>60.4</v>
      </c>
      <c r="L219">
        <v>61.8</v>
      </c>
      <c r="M219">
        <v>38.799999999999997</v>
      </c>
      <c r="N219">
        <v>47.7</v>
      </c>
      <c r="O219">
        <v>58.652200000000001</v>
      </c>
      <c r="P219" s="4">
        <v>60.4</v>
      </c>
      <c r="Q219">
        <v>57.5</v>
      </c>
      <c r="R219">
        <f t="shared" si="107"/>
        <v>2.8999999999999986</v>
      </c>
      <c r="S219">
        <f t="shared" si="88"/>
        <v>1.747799999999998</v>
      </c>
      <c r="T219">
        <f t="shared" si="108"/>
        <v>1007.847875303363</v>
      </c>
      <c r="U219">
        <f t="shared" si="109"/>
        <v>3.7386627408898476E-2</v>
      </c>
      <c r="X219">
        <f t="shared" si="90"/>
        <v>70.167879999999997</v>
      </c>
      <c r="Y219">
        <f t="shared" si="91"/>
        <v>52.3628</v>
      </c>
      <c r="Z219">
        <f t="shared" si="92"/>
        <v>65.3</v>
      </c>
      <c r="AA219">
        <f t="shared" si="93"/>
        <v>51.042670000000001</v>
      </c>
      <c r="AB219">
        <f t="shared" si="94"/>
        <v>49.825100000000006</v>
      </c>
      <c r="AC219">
        <f t="shared" si="95"/>
        <v>66.507480000000001</v>
      </c>
      <c r="AD219">
        <f t="shared" si="96"/>
        <v>61.367980000000003</v>
      </c>
      <c r="AE219">
        <f t="shared" si="97"/>
        <v>60.4</v>
      </c>
      <c r="AF219">
        <f t="shared" si="98"/>
        <v>61.620959999999997</v>
      </c>
      <c r="AG219">
        <f t="shared" si="99"/>
        <v>38.799999999999997</v>
      </c>
      <c r="AH219">
        <v>955.6</v>
      </c>
      <c r="AI219">
        <v>1091.5</v>
      </c>
      <c r="AJ219">
        <f t="shared" si="100"/>
        <v>10.952199999999998</v>
      </c>
      <c r="AK219">
        <f t="shared" si="101"/>
        <v>8.9000000000000057</v>
      </c>
      <c r="AL219">
        <f t="shared" si="102"/>
        <v>1.1856901835393518</v>
      </c>
      <c r="AM219">
        <f t="shared" si="103"/>
        <v>3.7386627408898476E-2</v>
      </c>
      <c r="AN219" s="9">
        <f t="shared" si="89"/>
        <v>1007.847875303363</v>
      </c>
      <c r="AO219">
        <f t="shared" si="104"/>
        <v>24760.755444578477</v>
      </c>
      <c r="AP219">
        <f t="shared" si="105"/>
        <v>9.313520301381337E-3</v>
      </c>
      <c r="AQ219">
        <f t="shared" si="106"/>
        <v>0.10381095078445511</v>
      </c>
    </row>
    <row r="220" spans="1:43" x14ac:dyDescent="0.3">
      <c r="A220" t="s">
        <v>17</v>
      </c>
      <c r="B220" s="3">
        <v>38060</v>
      </c>
      <c r="C220" s="2">
        <v>0.59312500000000001</v>
      </c>
      <c r="D220">
        <v>67.900000000000006</v>
      </c>
      <c r="E220">
        <v>52.1</v>
      </c>
      <c r="F220">
        <v>65.2</v>
      </c>
      <c r="G220">
        <v>50.3</v>
      </c>
      <c r="H220">
        <v>49.5</v>
      </c>
      <c r="I220">
        <v>65.900000000000006</v>
      </c>
      <c r="J220">
        <v>61.1</v>
      </c>
      <c r="K220">
        <v>60.6</v>
      </c>
      <c r="L220">
        <v>62</v>
      </c>
      <c r="M220">
        <v>35.200000000000003</v>
      </c>
      <c r="N220">
        <v>47.2</v>
      </c>
      <c r="O220">
        <v>58.517800000000001</v>
      </c>
      <c r="P220" s="4">
        <v>60.2</v>
      </c>
      <c r="Q220">
        <v>56.1</v>
      </c>
      <c r="R220">
        <f t="shared" si="107"/>
        <v>4.1000000000000014</v>
      </c>
      <c r="S220">
        <f t="shared" si="88"/>
        <v>1.6822000000000017</v>
      </c>
      <c r="T220">
        <f t="shared" si="108"/>
        <v>1007.828839972763</v>
      </c>
      <c r="U220">
        <f t="shared" si="109"/>
        <v>3.7479286173637237E-2</v>
      </c>
      <c r="X220">
        <f t="shared" si="90"/>
        <v>70.375960000000006</v>
      </c>
      <c r="Y220">
        <f t="shared" si="91"/>
        <v>52.976960000000005</v>
      </c>
      <c r="Z220">
        <f t="shared" si="92"/>
        <v>65.3</v>
      </c>
      <c r="AA220">
        <f t="shared" si="93"/>
        <v>51.042670000000001</v>
      </c>
      <c r="AB220">
        <f t="shared" si="94"/>
        <v>50.323850000000007</v>
      </c>
      <c r="AC220">
        <f t="shared" si="95"/>
        <v>66.70956000000001</v>
      </c>
      <c r="AD220">
        <f t="shared" si="96"/>
        <v>61.26784</v>
      </c>
      <c r="AE220">
        <f t="shared" si="97"/>
        <v>60.6</v>
      </c>
      <c r="AF220">
        <f t="shared" si="98"/>
        <v>61.820100000000004</v>
      </c>
      <c r="AG220">
        <f t="shared" si="99"/>
        <v>35.200000000000003</v>
      </c>
      <c r="AH220">
        <v>719.4</v>
      </c>
      <c r="AI220">
        <v>1092.5</v>
      </c>
      <c r="AJ220">
        <f t="shared" si="100"/>
        <v>11.317799999999998</v>
      </c>
      <c r="AK220">
        <f t="shared" si="101"/>
        <v>12</v>
      </c>
      <c r="AL220">
        <f t="shared" si="102"/>
        <v>1.1886287900782095</v>
      </c>
      <c r="AM220">
        <f t="shared" si="103"/>
        <v>3.7479286173637237E-2</v>
      </c>
      <c r="AN220" s="9">
        <f t="shared" si="89"/>
        <v>1007.828839972763</v>
      </c>
      <c r="AO220">
        <f t="shared" si="104"/>
        <v>25650.235583488255</v>
      </c>
      <c r="AP220">
        <f t="shared" si="105"/>
        <v>1.6680567139282735E-2</v>
      </c>
      <c r="AQ220">
        <f t="shared" si="106"/>
        <v>0.14284871687660083</v>
      </c>
    </row>
    <row r="221" spans="1:43" x14ac:dyDescent="0.3">
      <c r="A221" t="s">
        <v>17</v>
      </c>
      <c r="B221" s="3">
        <v>38060</v>
      </c>
      <c r="C221" s="2">
        <v>0.59381944444444446</v>
      </c>
      <c r="D221">
        <v>67.900000000000006</v>
      </c>
      <c r="E221">
        <v>52.6</v>
      </c>
      <c r="F221">
        <v>65</v>
      </c>
      <c r="G221">
        <v>50.3</v>
      </c>
      <c r="H221">
        <v>49.8</v>
      </c>
      <c r="I221">
        <v>66.099999999999994</v>
      </c>
      <c r="J221">
        <v>61</v>
      </c>
      <c r="K221">
        <v>60.6</v>
      </c>
      <c r="L221">
        <v>62.1</v>
      </c>
      <c r="M221">
        <v>40.299999999999997</v>
      </c>
      <c r="N221">
        <v>46.8</v>
      </c>
      <c r="O221">
        <v>58.381400000000006</v>
      </c>
      <c r="P221" s="4">
        <v>59.8</v>
      </c>
      <c r="Q221">
        <v>54.5</v>
      </c>
      <c r="R221">
        <f t="shared" si="107"/>
        <v>5.2999999999999972</v>
      </c>
      <c r="S221">
        <f t="shared" si="88"/>
        <v>1.4185999999999908</v>
      </c>
      <c r="T221">
        <f t="shared" si="108"/>
        <v>1007.8127922579471</v>
      </c>
      <c r="U221">
        <f t="shared" si="109"/>
        <v>3.7560491474618832E-2</v>
      </c>
      <c r="X221">
        <f t="shared" si="90"/>
        <v>70.375960000000006</v>
      </c>
      <c r="Y221">
        <f t="shared" si="91"/>
        <v>53.488759999999999</v>
      </c>
      <c r="Z221">
        <f t="shared" si="92"/>
        <v>65.099999999999994</v>
      </c>
      <c r="AA221">
        <f t="shared" si="93"/>
        <v>51.042670000000001</v>
      </c>
      <c r="AB221">
        <f t="shared" si="94"/>
        <v>50.623100000000001</v>
      </c>
      <c r="AC221">
        <f t="shared" si="95"/>
        <v>66.911639999999991</v>
      </c>
      <c r="AD221">
        <f t="shared" si="96"/>
        <v>61.167700000000004</v>
      </c>
      <c r="AE221">
        <f t="shared" si="97"/>
        <v>60.6</v>
      </c>
      <c r="AF221">
        <f t="shared" si="98"/>
        <v>61.919670000000004</v>
      </c>
      <c r="AG221">
        <f t="shared" si="99"/>
        <v>40.299999999999997</v>
      </c>
      <c r="AH221">
        <v>639.4</v>
      </c>
      <c r="AI221">
        <v>1093.5</v>
      </c>
      <c r="AJ221">
        <f t="shared" si="100"/>
        <v>11.581400000000009</v>
      </c>
      <c r="AK221">
        <f t="shared" si="101"/>
        <v>6.5</v>
      </c>
      <c r="AL221">
        <f t="shared" si="102"/>
        <v>1.1912041581950545</v>
      </c>
      <c r="AM221">
        <f t="shared" si="103"/>
        <v>3.7560491474618832E-2</v>
      </c>
      <c r="AN221" s="9">
        <f t="shared" si="89"/>
        <v>1007.8127922579471</v>
      </c>
      <c r="AO221">
        <f t="shared" si="104"/>
        <v>26304.099877693607</v>
      </c>
      <c r="AP221">
        <f t="shared" si="105"/>
        <v>1.0165780419142947E-2</v>
      </c>
      <c r="AQ221">
        <f t="shared" si="106"/>
        <v>0.16481860421587652</v>
      </c>
    </row>
    <row r="222" spans="1:43" x14ac:dyDescent="0.3">
      <c r="A222" t="s">
        <v>17</v>
      </c>
      <c r="B222" s="3">
        <v>38060</v>
      </c>
      <c r="C222" s="2">
        <v>0.5945138888888889</v>
      </c>
      <c r="D222">
        <v>67.900000000000006</v>
      </c>
      <c r="E222">
        <v>52.7</v>
      </c>
      <c r="F222">
        <v>65.099999999999994</v>
      </c>
      <c r="G222">
        <v>50.4</v>
      </c>
      <c r="H222">
        <v>49.8</v>
      </c>
      <c r="I222">
        <v>66.099999999999994</v>
      </c>
      <c r="J222">
        <v>61</v>
      </c>
      <c r="K222">
        <v>60.5</v>
      </c>
      <c r="L222">
        <v>62.1</v>
      </c>
      <c r="M222">
        <v>34.5</v>
      </c>
      <c r="N222">
        <v>46.2</v>
      </c>
      <c r="O222">
        <v>58.243000000000002</v>
      </c>
      <c r="P222" s="4">
        <v>59.4</v>
      </c>
      <c r="Q222">
        <v>53.6</v>
      </c>
      <c r="R222">
        <f t="shared" si="107"/>
        <v>5.7999999999999972</v>
      </c>
      <c r="S222">
        <f t="shared" si="88"/>
        <v>1.1569999999999965</v>
      </c>
      <c r="T222">
        <f t="shared" si="108"/>
        <v>1007.7907718186749</v>
      </c>
      <c r="U222">
        <f t="shared" si="109"/>
        <v>3.7665474147123561E-2</v>
      </c>
      <c r="X222">
        <f t="shared" si="90"/>
        <v>70.375960000000006</v>
      </c>
      <c r="Y222">
        <f t="shared" si="91"/>
        <v>53.591120000000004</v>
      </c>
      <c r="Z222">
        <f t="shared" si="92"/>
        <v>65.199999999999989</v>
      </c>
      <c r="AA222">
        <f t="shared" si="93"/>
        <v>51.14546</v>
      </c>
      <c r="AB222">
        <f t="shared" si="94"/>
        <v>50.623100000000001</v>
      </c>
      <c r="AC222">
        <f t="shared" si="95"/>
        <v>66.911639999999991</v>
      </c>
      <c r="AD222">
        <f t="shared" si="96"/>
        <v>61.167700000000004</v>
      </c>
      <c r="AE222">
        <f t="shared" si="97"/>
        <v>60.5</v>
      </c>
      <c r="AF222">
        <f t="shared" si="98"/>
        <v>61.919670000000004</v>
      </c>
      <c r="AG222">
        <f t="shared" si="99"/>
        <v>34.5</v>
      </c>
      <c r="AH222">
        <v>678.1</v>
      </c>
      <c r="AI222">
        <v>1094.5</v>
      </c>
      <c r="AJ222">
        <f t="shared" si="100"/>
        <v>12.042999999999999</v>
      </c>
      <c r="AK222">
        <f t="shared" si="101"/>
        <v>11.700000000000003</v>
      </c>
      <c r="AL222">
        <f t="shared" si="102"/>
        <v>1.1945336086659188</v>
      </c>
      <c r="AM222">
        <f t="shared" si="103"/>
        <v>3.7665474147123561E-2</v>
      </c>
      <c r="AN222" s="9">
        <f t="shared" si="89"/>
        <v>1007.7907718186749</v>
      </c>
      <c r="AO222">
        <f t="shared" si="104"/>
        <v>27428.354434920166</v>
      </c>
      <c r="AP222">
        <f t="shared" si="105"/>
        <v>1.7254092316767441E-2</v>
      </c>
      <c r="AQ222">
        <f t="shared" si="106"/>
        <v>0.16205462398542972</v>
      </c>
    </row>
    <row r="223" spans="1:43" x14ac:dyDescent="0.3">
      <c r="A223" t="s">
        <v>17</v>
      </c>
      <c r="B223" s="3">
        <v>38060</v>
      </c>
      <c r="C223" s="2">
        <v>0.59520833333333334</v>
      </c>
      <c r="D223">
        <v>68.099999999999994</v>
      </c>
      <c r="E223">
        <v>53.2</v>
      </c>
      <c r="F223">
        <v>65.099999999999994</v>
      </c>
      <c r="G223">
        <v>50.5</v>
      </c>
      <c r="H223">
        <v>50</v>
      </c>
      <c r="I223">
        <v>66.400000000000006</v>
      </c>
      <c r="J223">
        <v>60.9</v>
      </c>
      <c r="K223">
        <v>60.7</v>
      </c>
      <c r="L223">
        <v>62.3</v>
      </c>
      <c r="M223">
        <v>34.9</v>
      </c>
      <c r="N223">
        <v>45.5</v>
      </c>
      <c r="O223">
        <v>58.102600000000002</v>
      </c>
      <c r="P223" s="4">
        <v>59</v>
      </c>
      <c r="Q223">
        <v>52.2</v>
      </c>
      <c r="R223">
        <f t="shared" si="107"/>
        <v>6.7999999999999972</v>
      </c>
      <c r="S223">
        <f t="shared" si="88"/>
        <v>0.89739999999999753</v>
      </c>
      <c r="T223">
        <f t="shared" si="108"/>
        <v>1007.765809064507</v>
      </c>
      <c r="U223">
        <f t="shared" si="109"/>
        <v>3.7782705446300073E-2</v>
      </c>
      <c r="X223">
        <f t="shared" si="90"/>
        <v>70.584039999999987</v>
      </c>
      <c r="Y223">
        <f t="shared" si="91"/>
        <v>54.102920000000005</v>
      </c>
      <c r="Z223">
        <f t="shared" si="92"/>
        <v>65.199999999999989</v>
      </c>
      <c r="AA223">
        <f t="shared" si="93"/>
        <v>51.248250000000006</v>
      </c>
      <c r="AB223">
        <f t="shared" si="94"/>
        <v>50.822600000000001</v>
      </c>
      <c r="AC223">
        <f t="shared" si="95"/>
        <v>67.214759999999998</v>
      </c>
      <c r="AD223">
        <f t="shared" si="96"/>
        <v>61.06756</v>
      </c>
      <c r="AE223">
        <f t="shared" si="97"/>
        <v>60.7</v>
      </c>
      <c r="AF223">
        <f t="shared" si="98"/>
        <v>62.118809999999996</v>
      </c>
      <c r="AG223">
        <f t="shared" si="99"/>
        <v>34.9</v>
      </c>
      <c r="AH223">
        <v>586.9</v>
      </c>
      <c r="AI223">
        <v>1095.5</v>
      </c>
      <c r="AJ223">
        <f t="shared" si="100"/>
        <v>12.602600000000002</v>
      </c>
      <c r="AK223">
        <f t="shared" si="101"/>
        <v>10.600000000000001</v>
      </c>
      <c r="AL223">
        <f t="shared" si="102"/>
        <v>1.1982515155826596</v>
      </c>
      <c r="AM223">
        <f t="shared" si="103"/>
        <v>3.7782705446300073E-2</v>
      </c>
      <c r="AN223" s="9">
        <f t="shared" si="89"/>
        <v>1007.765809064507</v>
      </c>
      <c r="AO223">
        <f t="shared" si="104"/>
        <v>28791.485628909584</v>
      </c>
      <c r="AP223">
        <f t="shared" si="105"/>
        <v>1.8060998466519002E-2</v>
      </c>
      <c r="AQ223">
        <f t="shared" si="106"/>
        <v>0.19654200599923644</v>
      </c>
    </row>
    <row r="224" spans="1:43" x14ac:dyDescent="0.3">
      <c r="A224" t="s">
        <v>17</v>
      </c>
      <c r="B224" s="3">
        <v>38060</v>
      </c>
      <c r="C224" s="2">
        <v>0.59590277777777778</v>
      </c>
      <c r="D224">
        <v>68.2</v>
      </c>
      <c r="E224">
        <v>53.4</v>
      </c>
      <c r="F224">
        <v>65.099999999999994</v>
      </c>
      <c r="G224">
        <v>50.7</v>
      </c>
      <c r="H224">
        <v>50.1</v>
      </c>
      <c r="I224">
        <v>66.599999999999994</v>
      </c>
      <c r="J224">
        <v>60.9</v>
      </c>
      <c r="K224">
        <v>60.7</v>
      </c>
      <c r="L224">
        <v>62.4</v>
      </c>
      <c r="M224">
        <v>37.299999999999997</v>
      </c>
      <c r="N224">
        <v>45.2</v>
      </c>
      <c r="O224">
        <v>57.960200000000007</v>
      </c>
      <c r="P224" s="4">
        <v>58.5</v>
      </c>
      <c r="Q224">
        <v>50.9</v>
      </c>
      <c r="R224">
        <f t="shared" si="107"/>
        <v>7.6000000000000014</v>
      </c>
      <c r="S224">
        <f t="shared" si="88"/>
        <v>0.53979999999999251</v>
      </c>
      <c r="T224">
        <f t="shared" si="108"/>
        <v>1007.752710834803</v>
      </c>
      <c r="U224">
        <f t="shared" si="109"/>
        <v>3.7852831826741415E-2</v>
      </c>
      <c r="X224">
        <f t="shared" si="90"/>
        <v>70.688079999999999</v>
      </c>
      <c r="Y224">
        <f t="shared" si="91"/>
        <v>54.307639999999999</v>
      </c>
      <c r="Z224">
        <f t="shared" si="92"/>
        <v>65.199999999999989</v>
      </c>
      <c r="AA224">
        <f t="shared" si="93"/>
        <v>51.453830000000004</v>
      </c>
      <c r="AB224">
        <f t="shared" si="94"/>
        <v>50.922350000000009</v>
      </c>
      <c r="AC224">
        <f t="shared" si="95"/>
        <v>67.416839999999993</v>
      </c>
      <c r="AD224">
        <f t="shared" si="96"/>
        <v>61.06756</v>
      </c>
      <c r="AE224">
        <f t="shared" si="97"/>
        <v>60.7</v>
      </c>
      <c r="AF224">
        <f t="shared" si="98"/>
        <v>62.218380000000003</v>
      </c>
      <c r="AG224">
        <f t="shared" si="99"/>
        <v>37.299999999999997</v>
      </c>
      <c r="AH224">
        <v>396.9</v>
      </c>
      <c r="AI224">
        <v>1096.5</v>
      </c>
      <c r="AJ224">
        <f t="shared" si="100"/>
        <v>12.760200000000005</v>
      </c>
      <c r="AK224">
        <f t="shared" si="101"/>
        <v>7.9000000000000057</v>
      </c>
      <c r="AL224">
        <f t="shared" si="102"/>
        <v>1.2004755236480851</v>
      </c>
      <c r="AM224">
        <f t="shared" si="103"/>
        <v>3.7852831826741415E-2</v>
      </c>
      <c r="AN224" s="9">
        <f t="shared" si="89"/>
        <v>1007.752710834803</v>
      </c>
      <c r="AO224">
        <f t="shared" si="104"/>
        <v>29205.260354780366</v>
      </c>
      <c r="AP224">
        <f t="shared" si="105"/>
        <v>1.9904257999496109E-2</v>
      </c>
      <c r="AQ224">
        <f t="shared" si="106"/>
        <v>0.29480537824772968</v>
      </c>
    </row>
    <row r="225" spans="1:43" x14ac:dyDescent="0.3">
      <c r="A225" t="s">
        <v>17</v>
      </c>
      <c r="B225" s="3">
        <v>38060</v>
      </c>
      <c r="C225" s="2">
        <v>0.59659722222222222</v>
      </c>
      <c r="D225">
        <v>68.099999999999994</v>
      </c>
      <c r="E225">
        <v>53.3</v>
      </c>
      <c r="F225">
        <v>64.900000000000006</v>
      </c>
      <c r="G225">
        <v>50.8</v>
      </c>
      <c r="H225">
        <v>49.9</v>
      </c>
      <c r="I225">
        <v>66.5</v>
      </c>
      <c r="J225">
        <v>60.8</v>
      </c>
      <c r="K225">
        <v>60.6</v>
      </c>
      <c r="L225">
        <v>62.3</v>
      </c>
      <c r="M225">
        <v>39</v>
      </c>
      <c r="N225">
        <v>45.2</v>
      </c>
      <c r="O225">
        <v>57.815800000000003</v>
      </c>
      <c r="P225" s="4">
        <v>58.5</v>
      </c>
      <c r="Q225">
        <v>50.8</v>
      </c>
      <c r="R225">
        <f t="shared" si="107"/>
        <v>7.7000000000000028</v>
      </c>
      <c r="S225">
        <f t="shared" si="88"/>
        <v>0.68419999999999703</v>
      </c>
      <c r="T225">
        <f t="shared" si="108"/>
        <v>1007.748441908723</v>
      </c>
      <c r="U225">
        <f t="shared" si="109"/>
        <v>3.7887353333195345E-2</v>
      </c>
      <c r="X225">
        <f t="shared" si="90"/>
        <v>70.584039999999987</v>
      </c>
      <c r="Y225">
        <f t="shared" si="91"/>
        <v>54.205279999999995</v>
      </c>
      <c r="Z225">
        <f t="shared" si="92"/>
        <v>65</v>
      </c>
      <c r="AA225">
        <f t="shared" si="93"/>
        <v>51.556620000000002</v>
      </c>
      <c r="AB225">
        <f t="shared" si="94"/>
        <v>50.722850000000001</v>
      </c>
      <c r="AC225">
        <f t="shared" si="95"/>
        <v>67.315799999999996</v>
      </c>
      <c r="AD225">
        <f t="shared" si="96"/>
        <v>60.967419999999997</v>
      </c>
      <c r="AE225">
        <f t="shared" si="97"/>
        <v>60.6</v>
      </c>
      <c r="AF225">
        <f t="shared" si="98"/>
        <v>62.118809999999996</v>
      </c>
      <c r="AG225">
        <f t="shared" si="99"/>
        <v>39</v>
      </c>
      <c r="AH225">
        <v>233.1</v>
      </c>
      <c r="AI225">
        <v>1097.5</v>
      </c>
      <c r="AJ225">
        <f t="shared" si="100"/>
        <v>12.6158</v>
      </c>
      <c r="AK225">
        <f t="shared" si="101"/>
        <v>6.2000000000000028</v>
      </c>
      <c r="AL225">
        <f t="shared" si="102"/>
        <v>1.2015703485670526</v>
      </c>
      <c r="AM225">
        <f t="shared" si="103"/>
        <v>3.7887353333195345E-2</v>
      </c>
      <c r="AN225" s="9">
        <f t="shared" si="89"/>
        <v>1007.748441908723</v>
      </c>
      <c r="AO225">
        <f t="shared" si="104"/>
        <v>28900.972008299606</v>
      </c>
      <c r="AP225">
        <f t="shared" si="105"/>
        <v>2.6598026598026611E-2</v>
      </c>
      <c r="AQ225">
        <f t="shared" si="106"/>
        <v>0.49673595312860258</v>
      </c>
    </row>
    <row r="226" spans="1:43" x14ac:dyDescent="0.3">
      <c r="A226" t="s">
        <v>17</v>
      </c>
      <c r="B226" s="3">
        <v>38060</v>
      </c>
      <c r="C226" s="2">
        <v>0.59729166666666667</v>
      </c>
      <c r="D226">
        <v>67.900000000000006</v>
      </c>
      <c r="E226">
        <v>53.2</v>
      </c>
      <c r="F226">
        <v>64.900000000000006</v>
      </c>
      <c r="G226">
        <v>50.9</v>
      </c>
      <c r="H226">
        <v>49.9</v>
      </c>
      <c r="I226">
        <v>66.5</v>
      </c>
      <c r="J226">
        <v>60.8</v>
      </c>
      <c r="K226">
        <v>60.4</v>
      </c>
      <c r="L226">
        <v>62.4</v>
      </c>
      <c r="M226">
        <v>34.9</v>
      </c>
      <c r="N226">
        <v>44.6</v>
      </c>
      <c r="O226">
        <v>57.669400000000003</v>
      </c>
      <c r="P226" s="4">
        <v>58.3</v>
      </c>
      <c r="Q226">
        <v>49.7</v>
      </c>
      <c r="R226">
        <f t="shared" si="107"/>
        <v>8.5999999999999943</v>
      </c>
      <c r="S226">
        <f t="shared" si="88"/>
        <v>0.63059999999999405</v>
      </c>
      <c r="T226">
        <f t="shared" si="108"/>
        <v>1007.726425803227</v>
      </c>
      <c r="U226">
        <f t="shared" si="109"/>
        <v>3.7993481841706853E-2</v>
      </c>
      <c r="X226">
        <f t="shared" si="90"/>
        <v>70.375960000000006</v>
      </c>
      <c r="Y226">
        <f t="shared" si="91"/>
        <v>54.102920000000005</v>
      </c>
      <c r="Z226">
        <f t="shared" si="92"/>
        <v>65</v>
      </c>
      <c r="AA226">
        <f t="shared" si="93"/>
        <v>51.659410000000001</v>
      </c>
      <c r="AB226">
        <f t="shared" si="94"/>
        <v>50.722850000000001</v>
      </c>
      <c r="AC226">
        <f t="shared" si="95"/>
        <v>67.315799999999996</v>
      </c>
      <c r="AD226">
        <f t="shared" si="96"/>
        <v>60.967419999999997</v>
      </c>
      <c r="AE226">
        <f t="shared" si="97"/>
        <v>60.4</v>
      </c>
      <c r="AF226">
        <f t="shared" si="98"/>
        <v>62.218380000000003</v>
      </c>
      <c r="AG226">
        <f t="shared" si="99"/>
        <v>34.9</v>
      </c>
      <c r="AH226">
        <v>220.6</v>
      </c>
      <c r="AI226">
        <v>1098.5</v>
      </c>
      <c r="AJ226">
        <f t="shared" si="100"/>
        <v>13.069400000000002</v>
      </c>
      <c r="AK226">
        <f t="shared" si="101"/>
        <v>9.7000000000000028</v>
      </c>
      <c r="AL226">
        <f t="shared" si="102"/>
        <v>1.2049361384084174</v>
      </c>
      <c r="AM226">
        <f t="shared" si="103"/>
        <v>3.7993481841706853E-2</v>
      </c>
      <c r="AN226" s="9">
        <f t="shared" si="89"/>
        <v>1007.726425803227</v>
      </c>
      <c r="AO226">
        <f t="shared" si="104"/>
        <v>30023.315031416107</v>
      </c>
      <c r="AP226">
        <f t="shared" si="105"/>
        <v>4.3970988213961934E-2</v>
      </c>
      <c r="AQ226">
        <f t="shared" si="106"/>
        <v>0.54526617077652628</v>
      </c>
    </row>
    <row r="227" spans="1:43" x14ac:dyDescent="0.3">
      <c r="A227" t="s">
        <v>17</v>
      </c>
      <c r="B227" s="3">
        <v>38060</v>
      </c>
      <c r="C227" s="2">
        <v>0.59798611111111111</v>
      </c>
      <c r="D227">
        <v>67.8</v>
      </c>
      <c r="E227">
        <v>52.8</v>
      </c>
      <c r="F227">
        <v>64.900000000000006</v>
      </c>
      <c r="G227">
        <v>50.8</v>
      </c>
      <c r="H227">
        <v>49.9</v>
      </c>
      <c r="I227">
        <v>66.5</v>
      </c>
      <c r="J227">
        <v>60.8</v>
      </c>
      <c r="K227">
        <v>60.4</v>
      </c>
      <c r="L227">
        <v>62.4</v>
      </c>
      <c r="M227">
        <v>35.4</v>
      </c>
      <c r="N227">
        <v>43.8</v>
      </c>
      <c r="O227">
        <v>57.521000000000001</v>
      </c>
      <c r="P227" s="4">
        <v>58.2</v>
      </c>
      <c r="Q227">
        <v>48.8</v>
      </c>
      <c r="R227">
        <f t="shared" si="107"/>
        <v>9.4000000000000057</v>
      </c>
      <c r="S227">
        <f t="shared" si="88"/>
        <v>0.67900000000000205</v>
      </c>
      <c r="T227">
        <f t="shared" si="108"/>
        <v>1007.6985719780749</v>
      </c>
      <c r="U227">
        <f t="shared" si="109"/>
        <v>3.8124053562965644E-2</v>
      </c>
      <c r="X227">
        <f t="shared" si="90"/>
        <v>70.271919999999994</v>
      </c>
      <c r="Y227">
        <f t="shared" si="91"/>
        <v>53.693480000000001</v>
      </c>
      <c r="Z227">
        <f t="shared" si="92"/>
        <v>65</v>
      </c>
      <c r="AA227">
        <f t="shared" si="93"/>
        <v>51.556620000000002</v>
      </c>
      <c r="AB227">
        <f t="shared" si="94"/>
        <v>50.722850000000001</v>
      </c>
      <c r="AC227">
        <f t="shared" si="95"/>
        <v>67.315799999999996</v>
      </c>
      <c r="AD227">
        <f t="shared" si="96"/>
        <v>60.967419999999997</v>
      </c>
      <c r="AE227">
        <f t="shared" si="97"/>
        <v>60.4</v>
      </c>
      <c r="AF227">
        <f t="shared" si="98"/>
        <v>62.218380000000003</v>
      </c>
      <c r="AG227">
        <f t="shared" si="99"/>
        <v>35.4</v>
      </c>
      <c r="AH227">
        <v>391.9</v>
      </c>
      <c r="AI227">
        <v>1099.5</v>
      </c>
      <c r="AJ227">
        <f t="shared" si="100"/>
        <v>13.721000000000004</v>
      </c>
      <c r="AK227">
        <f t="shared" si="101"/>
        <v>8.3999999999999986</v>
      </c>
      <c r="AL227">
        <f t="shared" si="102"/>
        <v>1.2090771272826248</v>
      </c>
      <c r="AM227">
        <f t="shared" si="103"/>
        <v>3.8124053562965644E-2</v>
      </c>
      <c r="AN227" s="9">
        <f t="shared" si="89"/>
        <v>1007.6985719780749</v>
      </c>
      <c r="AO227">
        <f t="shared" si="104"/>
        <v>31627.635780528166</v>
      </c>
      <c r="AP227">
        <f t="shared" si="105"/>
        <v>2.1434039295738706E-2</v>
      </c>
      <c r="AQ227">
        <f t="shared" si="106"/>
        <v>0.32333065674181183</v>
      </c>
    </row>
    <row r="228" spans="1:43" x14ac:dyDescent="0.3">
      <c r="A228" t="s">
        <v>17</v>
      </c>
      <c r="B228" s="3">
        <v>38060</v>
      </c>
      <c r="C228" s="2">
        <v>0.59868055555555555</v>
      </c>
      <c r="D228">
        <v>67.8</v>
      </c>
      <c r="E228">
        <v>53</v>
      </c>
      <c r="F228">
        <v>64.8</v>
      </c>
      <c r="G228">
        <v>50.9</v>
      </c>
      <c r="H228">
        <v>50.2</v>
      </c>
      <c r="I228">
        <v>66.5</v>
      </c>
      <c r="J228">
        <v>60.8</v>
      </c>
      <c r="K228">
        <v>60.5</v>
      </c>
      <c r="L228">
        <v>62.5</v>
      </c>
      <c r="M228">
        <v>35.1</v>
      </c>
      <c r="N228">
        <v>43.6</v>
      </c>
      <c r="O228">
        <v>57.370600000000003</v>
      </c>
      <c r="P228" s="4">
        <v>57.8</v>
      </c>
      <c r="Q228">
        <v>48</v>
      </c>
      <c r="R228">
        <f t="shared" si="107"/>
        <v>9.7999999999999972</v>
      </c>
      <c r="S228">
        <f t="shared" si="88"/>
        <v>0.42939999999999401</v>
      </c>
      <c r="T228">
        <f t="shared" si="108"/>
        <v>1007.688315114827</v>
      </c>
      <c r="U228">
        <f t="shared" si="109"/>
        <v>3.8182821462862108E-2</v>
      </c>
      <c r="X228">
        <f t="shared" si="90"/>
        <v>70.271919999999994</v>
      </c>
      <c r="Y228">
        <f t="shared" si="91"/>
        <v>53.898200000000003</v>
      </c>
      <c r="Z228">
        <f t="shared" si="92"/>
        <v>64.899999999999991</v>
      </c>
      <c r="AA228">
        <f t="shared" si="93"/>
        <v>51.659410000000001</v>
      </c>
      <c r="AB228">
        <f t="shared" si="94"/>
        <v>51.022100000000009</v>
      </c>
      <c r="AC228">
        <f t="shared" si="95"/>
        <v>67.315799999999996</v>
      </c>
      <c r="AD228">
        <f t="shared" si="96"/>
        <v>60.967419999999997</v>
      </c>
      <c r="AE228">
        <f t="shared" si="97"/>
        <v>60.5</v>
      </c>
      <c r="AF228">
        <f t="shared" si="98"/>
        <v>62.317950000000003</v>
      </c>
      <c r="AG228">
        <f t="shared" si="99"/>
        <v>35.1</v>
      </c>
      <c r="AH228">
        <v>414.4</v>
      </c>
      <c r="AI228">
        <v>1100.5</v>
      </c>
      <c r="AJ228">
        <f t="shared" si="100"/>
        <v>13.770600000000002</v>
      </c>
      <c r="AK228">
        <f t="shared" si="101"/>
        <v>8.5</v>
      </c>
      <c r="AL228">
        <f t="shared" si="102"/>
        <v>1.2109409092507699</v>
      </c>
      <c r="AM228">
        <f t="shared" si="103"/>
        <v>3.8182821462862108E-2</v>
      </c>
      <c r="AN228" s="9">
        <f t="shared" si="89"/>
        <v>1007.688315114827</v>
      </c>
      <c r="AO228">
        <f t="shared" si="104"/>
        <v>31790.572806069897</v>
      </c>
      <c r="AP228">
        <f t="shared" si="105"/>
        <v>2.0511583011583012E-2</v>
      </c>
      <c r="AQ228">
        <f t="shared" si="106"/>
        <v>0.30735057178425534</v>
      </c>
    </row>
    <row r="229" spans="1:43" x14ac:dyDescent="0.3">
      <c r="A229" t="s">
        <v>17</v>
      </c>
      <c r="B229" s="3">
        <v>38060</v>
      </c>
      <c r="C229" s="2">
        <v>0.59937499999999999</v>
      </c>
      <c r="D229">
        <v>67.900000000000006</v>
      </c>
      <c r="E229">
        <v>53.3</v>
      </c>
      <c r="F229">
        <v>64.7</v>
      </c>
      <c r="G229">
        <v>50.9</v>
      </c>
      <c r="H229">
        <v>50.1</v>
      </c>
      <c r="I229">
        <v>66.599999999999994</v>
      </c>
      <c r="J229">
        <v>60.7</v>
      </c>
      <c r="K229">
        <v>60.6</v>
      </c>
      <c r="L229">
        <v>62.5</v>
      </c>
      <c r="M229">
        <v>36.799999999999997</v>
      </c>
      <c r="N229">
        <v>43.4</v>
      </c>
      <c r="O229">
        <v>57.218200000000003</v>
      </c>
      <c r="P229" s="4">
        <v>57.9</v>
      </c>
      <c r="Q229">
        <v>46.9</v>
      </c>
      <c r="R229">
        <f t="shared" si="107"/>
        <v>11</v>
      </c>
      <c r="S229">
        <f t="shared" si="88"/>
        <v>0.68179999999999552</v>
      </c>
      <c r="T229">
        <f t="shared" si="108"/>
        <v>1007.678018282843</v>
      </c>
      <c r="U229">
        <f t="shared" si="109"/>
        <v>3.8241663623254409E-2</v>
      </c>
      <c r="X229">
        <f t="shared" si="90"/>
        <v>70.375960000000006</v>
      </c>
      <c r="Y229">
        <f t="shared" si="91"/>
        <v>54.205279999999995</v>
      </c>
      <c r="Z229">
        <f t="shared" si="92"/>
        <v>64.8</v>
      </c>
      <c r="AA229">
        <f t="shared" si="93"/>
        <v>51.659410000000001</v>
      </c>
      <c r="AB229">
        <f t="shared" si="94"/>
        <v>50.922350000000009</v>
      </c>
      <c r="AC229">
        <f t="shared" si="95"/>
        <v>67.416839999999993</v>
      </c>
      <c r="AD229">
        <f t="shared" si="96"/>
        <v>60.867280000000001</v>
      </c>
      <c r="AE229">
        <f t="shared" si="97"/>
        <v>60.6</v>
      </c>
      <c r="AF229">
        <f t="shared" si="98"/>
        <v>62.317950000000003</v>
      </c>
      <c r="AG229">
        <f t="shared" si="99"/>
        <v>36.799999999999997</v>
      </c>
      <c r="AH229">
        <v>323.10000000000002</v>
      </c>
      <c r="AI229">
        <v>1101.5</v>
      </c>
      <c r="AJ229">
        <f t="shared" si="100"/>
        <v>13.818200000000004</v>
      </c>
      <c r="AK229">
        <f t="shared" si="101"/>
        <v>6.6000000000000014</v>
      </c>
      <c r="AL229">
        <f t="shared" si="102"/>
        <v>1.2128070463374971</v>
      </c>
      <c r="AM229">
        <f t="shared" si="103"/>
        <v>3.8241663623254409E-2</v>
      </c>
      <c r="AN229" s="9">
        <f t="shared" si="89"/>
        <v>1007.678018282843</v>
      </c>
      <c r="AO229">
        <f t="shared" si="104"/>
        <v>31949.29552934301</v>
      </c>
      <c r="AP229">
        <f t="shared" si="105"/>
        <v>2.0427112349117923E-2</v>
      </c>
      <c r="AQ229">
        <f t="shared" si="106"/>
        <v>0.39616832341022029</v>
      </c>
    </row>
    <row r="230" spans="1:43" x14ac:dyDescent="0.3">
      <c r="A230" t="s">
        <v>17</v>
      </c>
      <c r="B230" s="3">
        <v>38060</v>
      </c>
      <c r="C230" s="2">
        <v>0.60006944444444443</v>
      </c>
      <c r="D230">
        <v>67.900000000000006</v>
      </c>
      <c r="E230">
        <v>53.5</v>
      </c>
      <c r="F230">
        <v>64.7</v>
      </c>
      <c r="G230">
        <v>50.9</v>
      </c>
      <c r="H230">
        <v>50.3</v>
      </c>
      <c r="I230">
        <v>66.7</v>
      </c>
      <c r="J230">
        <v>60.7</v>
      </c>
      <c r="K230">
        <v>60.6</v>
      </c>
      <c r="L230">
        <v>62.6</v>
      </c>
      <c r="M230">
        <v>35</v>
      </c>
      <c r="N230">
        <v>43.2</v>
      </c>
      <c r="O230">
        <v>57.063800000000008</v>
      </c>
      <c r="P230" s="4">
        <v>57.9</v>
      </c>
      <c r="Q230">
        <v>46.2</v>
      </c>
      <c r="R230">
        <f t="shared" si="107"/>
        <v>11.699999999999996</v>
      </c>
      <c r="S230">
        <f t="shared" si="88"/>
        <v>0.83619999999999095</v>
      </c>
      <c r="T230">
        <f t="shared" si="108"/>
        <v>1007.6676817992831</v>
      </c>
      <c r="U230">
        <f t="shared" si="109"/>
        <v>3.8300580184987498E-2</v>
      </c>
      <c r="X230">
        <f t="shared" si="90"/>
        <v>70.375960000000006</v>
      </c>
      <c r="Y230">
        <f t="shared" si="91"/>
        <v>54.410000000000004</v>
      </c>
      <c r="Z230">
        <f t="shared" si="92"/>
        <v>64.8</v>
      </c>
      <c r="AA230">
        <f t="shared" si="93"/>
        <v>51.659410000000001</v>
      </c>
      <c r="AB230">
        <f t="shared" si="94"/>
        <v>51.121850000000002</v>
      </c>
      <c r="AC230">
        <f t="shared" si="95"/>
        <v>67.517880000000005</v>
      </c>
      <c r="AD230">
        <f t="shared" si="96"/>
        <v>60.867280000000001</v>
      </c>
      <c r="AE230">
        <f t="shared" si="97"/>
        <v>60.6</v>
      </c>
      <c r="AF230">
        <f t="shared" si="98"/>
        <v>62.417520000000003</v>
      </c>
      <c r="AG230">
        <f t="shared" si="99"/>
        <v>35</v>
      </c>
      <c r="AH230">
        <v>250.6</v>
      </c>
      <c r="AI230">
        <v>1102.5</v>
      </c>
      <c r="AJ230">
        <f t="shared" si="100"/>
        <v>13.863800000000005</v>
      </c>
      <c r="AK230">
        <f t="shared" si="101"/>
        <v>8.2000000000000028</v>
      </c>
      <c r="AL230">
        <f t="shared" si="102"/>
        <v>1.2146755430096037</v>
      </c>
      <c r="AM230">
        <f t="shared" si="103"/>
        <v>3.8300580184987498E-2</v>
      </c>
      <c r="AN230" s="9">
        <f t="shared" si="89"/>
        <v>1007.6676817992831</v>
      </c>
      <c r="AO230">
        <f t="shared" si="104"/>
        <v>32103.78348417189</v>
      </c>
      <c r="AP230">
        <f t="shared" si="105"/>
        <v>3.2721468475658433E-2</v>
      </c>
      <c r="AQ230">
        <f t="shared" si="106"/>
        <v>0.51325190510997776</v>
      </c>
    </row>
    <row r="231" spans="1:43" x14ac:dyDescent="0.3">
      <c r="A231" t="s">
        <v>17</v>
      </c>
      <c r="B231" s="3">
        <v>38060</v>
      </c>
      <c r="C231" s="2">
        <v>0.60076388888888888</v>
      </c>
      <c r="D231">
        <v>67.8</v>
      </c>
      <c r="E231">
        <v>53.8</v>
      </c>
      <c r="F231">
        <v>64.599999999999994</v>
      </c>
      <c r="G231">
        <v>51</v>
      </c>
      <c r="H231">
        <v>50.2</v>
      </c>
      <c r="I231">
        <v>66.8</v>
      </c>
      <c r="J231">
        <v>60.6</v>
      </c>
      <c r="K231">
        <v>60.7</v>
      </c>
      <c r="L231">
        <v>62.6</v>
      </c>
      <c r="M231">
        <v>34.6</v>
      </c>
      <c r="N231">
        <v>42.7</v>
      </c>
      <c r="O231">
        <v>56.90740000000001</v>
      </c>
      <c r="P231" s="4">
        <v>58</v>
      </c>
      <c r="Q231">
        <v>45.9</v>
      </c>
      <c r="R231">
        <f t="shared" si="107"/>
        <v>12.100000000000001</v>
      </c>
      <c r="S231">
        <f t="shared" si="88"/>
        <v>1.0925999999999902</v>
      </c>
      <c r="T231">
        <f t="shared" si="108"/>
        <v>1007.648586900107</v>
      </c>
      <c r="U231">
        <f t="shared" si="109"/>
        <v>3.8396005898687365E-2</v>
      </c>
      <c r="X231">
        <f t="shared" si="90"/>
        <v>70.271919999999994</v>
      </c>
      <c r="Y231">
        <f t="shared" si="91"/>
        <v>54.717079999999996</v>
      </c>
      <c r="Z231">
        <f t="shared" si="92"/>
        <v>64.699999999999989</v>
      </c>
      <c r="AA231">
        <f t="shared" si="93"/>
        <v>51.7622</v>
      </c>
      <c r="AB231">
        <f t="shared" si="94"/>
        <v>51.022100000000009</v>
      </c>
      <c r="AC231">
        <f t="shared" si="95"/>
        <v>67.618920000000003</v>
      </c>
      <c r="AD231">
        <f t="shared" si="96"/>
        <v>60.767140000000005</v>
      </c>
      <c r="AE231">
        <f t="shared" si="97"/>
        <v>60.7</v>
      </c>
      <c r="AF231">
        <f t="shared" si="98"/>
        <v>62.417520000000003</v>
      </c>
      <c r="AG231">
        <f t="shared" si="99"/>
        <v>34.6</v>
      </c>
      <c r="AH231">
        <v>200.6</v>
      </c>
      <c r="AI231">
        <v>1103.5</v>
      </c>
      <c r="AJ231">
        <f t="shared" si="100"/>
        <v>14.207400000000007</v>
      </c>
      <c r="AK231">
        <f t="shared" si="101"/>
        <v>8.1000000000000014</v>
      </c>
      <c r="AL231">
        <f t="shared" si="102"/>
        <v>1.2177019013583708</v>
      </c>
      <c r="AM231">
        <f t="shared" si="103"/>
        <v>3.8396005898687365E-2</v>
      </c>
      <c r="AN231" s="9">
        <f t="shared" si="89"/>
        <v>1007.648586900107</v>
      </c>
      <c r="AO231">
        <f t="shared" si="104"/>
        <v>32980.786504032658</v>
      </c>
      <c r="AP231">
        <f t="shared" si="105"/>
        <v>4.0378863409770697E-2</v>
      </c>
      <c r="AQ231">
        <f t="shared" si="106"/>
        <v>0.65869671642190131</v>
      </c>
    </row>
    <row r="232" spans="1:43" x14ac:dyDescent="0.3">
      <c r="A232" t="s">
        <v>17</v>
      </c>
      <c r="B232" s="3">
        <v>38060</v>
      </c>
      <c r="C232" s="2">
        <v>0.60145833333333332</v>
      </c>
      <c r="D232">
        <v>67.8</v>
      </c>
      <c r="E232">
        <v>53.7</v>
      </c>
      <c r="F232">
        <v>64.5</v>
      </c>
      <c r="G232">
        <v>51.1</v>
      </c>
      <c r="H232">
        <v>50.4</v>
      </c>
      <c r="I232">
        <v>66.8</v>
      </c>
      <c r="J232">
        <v>60.6</v>
      </c>
      <c r="K232">
        <v>60.5</v>
      </c>
      <c r="L232">
        <v>62.7</v>
      </c>
      <c r="M232">
        <v>36.299999999999997</v>
      </c>
      <c r="N232">
        <v>42.4</v>
      </c>
      <c r="O232">
        <v>56.749000000000009</v>
      </c>
      <c r="P232" s="4">
        <v>57.5</v>
      </c>
      <c r="Q232">
        <v>45.9</v>
      </c>
      <c r="R232">
        <f t="shared" si="107"/>
        <v>11.600000000000001</v>
      </c>
      <c r="S232">
        <f t="shared" si="88"/>
        <v>0.75099999999999056</v>
      </c>
      <c r="T232">
        <f t="shared" si="108"/>
        <v>1007.6352902150751</v>
      </c>
      <c r="U232">
        <f t="shared" si="109"/>
        <v>3.84673376158454E-2</v>
      </c>
      <c r="X232">
        <f t="shared" si="90"/>
        <v>70.271919999999994</v>
      </c>
      <c r="Y232">
        <f t="shared" si="91"/>
        <v>54.614720000000005</v>
      </c>
      <c r="Z232">
        <f t="shared" si="92"/>
        <v>64.599999999999994</v>
      </c>
      <c r="AA232">
        <f t="shared" si="93"/>
        <v>51.864990000000006</v>
      </c>
      <c r="AB232">
        <f t="shared" si="94"/>
        <v>51.221600000000002</v>
      </c>
      <c r="AC232">
        <f t="shared" si="95"/>
        <v>67.618920000000003</v>
      </c>
      <c r="AD232">
        <f t="shared" si="96"/>
        <v>60.767140000000005</v>
      </c>
      <c r="AE232">
        <f t="shared" si="97"/>
        <v>60.5</v>
      </c>
      <c r="AF232">
        <f t="shared" si="98"/>
        <v>62.517090000000003</v>
      </c>
      <c r="AG232">
        <f t="shared" si="99"/>
        <v>36.299999999999997</v>
      </c>
      <c r="AH232">
        <v>198.1</v>
      </c>
      <c r="AI232">
        <v>1104.5</v>
      </c>
      <c r="AJ232">
        <f t="shared" si="100"/>
        <v>14.349000000000011</v>
      </c>
      <c r="AK232">
        <f t="shared" si="101"/>
        <v>6.1000000000000014</v>
      </c>
      <c r="AL232">
        <f t="shared" si="102"/>
        <v>1.2199641358168114</v>
      </c>
      <c r="AM232">
        <f t="shared" si="103"/>
        <v>3.84673376158454E-2</v>
      </c>
      <c r="AN232" s="9">
        <f t="shared" si="89"/>
        <v>1007.6352902150751</v>
      </c>
      <c r="AO232">
        <f t="shared" si="104"/>
        <v>33370.935720103764</v>
      </c>
      <c r="AP232">
        <f t="shared" si="105"/>
        <v>3.0792529025744583E-2</v>
      </c>
      <c r="AQ232">
        <f t="shared" si="106"/>
        <v>0.67489984419500804</v>
      </c>
    </row>
    <row r="233" spans="1:43" x14ac:dyDescent="0.3">
      <c r="A233" t="s">
        <v>17</v>
      </c>
      <c r="B233" s="3">
        <v>38060</v>
      </c>
      <c r="C233" s="2">
        <v>0.60215277777777776</v>
      </c>
      <c r="D233">
        <v>67.7</v>
      </c>
      <c r="E233">
        <v>53.6</v>
      </c>
      <c r="F233">
        <v>64.400000000000006</v>
      </c>
      <c r="G233">
        <v>51</v>
      </c>
      <c r="H233">
        <v>50.4</v>
      </c>
      <c r="I233">
        <v>66.7</v>
      </c>
      <c r="J233">
        <v>60.6</v>
      </c>
      <c r="K233">
        <v>60.5</v>
      </c>
      <c r="L233">
        <v>62.7</v>
      </c>
      <c r="M233">
        <v>35.299999999999997</v>
      </c>
      <c r="N233">
        <v>42.2</v>
      </c>
      <c r="O233">
        <v>56.588600000000007</v>
      </c>
      <c r="P233" s="4">
        <v>57.4</v>
      </c>
      <c r="Q233">
        <v>44.5</v>
      </c>
      <c r="R233">
        <f t="shared" si="107"/>
        <v>12.899999999999999</v>
      </c>
      <c r="S233">
        <f t="shared" si="88"/>
        <v>0.81139999999999191</v>
      </c>
      <c r="T233">
        <f t="shared" si="108"/>
        <v>1007.624858321747</v>
      </c>
      <c r="U233">
        <f t="shared" si="109"/>
        <v>3.852658413274021E-2</v>
      </c>
      <c r="X233">
        <f t="shared" si="90"/>
        <v>70.167879999999997</v>
      </c>
      <c r="Y233">
        <f t="shared" si="91"/>
        <v>54.512360000000001</v>
      </c>
      <c r="Z233">
        <f t="shared" si="92"/>
        <v>64.5</v>
      </c>
      <c r="AA233">
        <f t="shared" si="93"/>
        <v>51.7622</v>
      </c>
      <c r="AB233">
        <f t="shared" si="94"/>
        <v>51.221600000000002</v>
      </c>
      <c r="AC233">
        <f t="shared" si="95"/>
        <v>67.517880000000005</v>
      </c>
      <c r="AD233">
        <f t="shared" si="96"/>
        <v>60.767140000000005</v>
      </c>
      <c r="AE233">
        <f t="shared" si="97"/>
        <v>60.5</v>
      </c>
      <c r="AF233">
        <f t="shared" si="98"/>
        <v>62.517090000000003</v>
      </c>
      <c r="AG233">
        <f t="shared" si="99"/>
        <v>35.299999999999997</v>
      </c>
      <c r="AH233">
        <v>198.1</v>
      </c>
      <c r="AI233">
        <v>1105.5</v>
      </c>
      <c r="AJ233">
        <f t="shared" si="100"/>
        <v>14.388600000000004</v>
      </c>
      <c r="AK233">
        <f t="shared" si="101"/>
        <v>6.9000000000000057</v>
      </c>
      <c r="AL233">
        <f t="shared" si="102"/>
        <v>1.2218430967811897</v>
      </c>
      <c r="AM233">
        <f t="shared" si="103"/>
        <v>3.852658413274021E-2</v>
      </c>
      <c r="AN233" s="9">
        <f t="shared" si="89"/>
        <v>1007.624858321747</v>
      </c>
      <c r="AO233">
        <f t="shared" si="104"/>
        <v>33514.223995701657</v>
      </c>
      <c r="AP233">
        <f t="shared" si="105"/>
        <v>3.4830893488137331E-2</v>
      </c>
      <c r="AQ233">
        <f t="shared" si="106"/>
        <v>0.67779773221610218</v>
      </c>
    </row>
    <row r="234" spans="1:43" x14ac:dyDescent="0.3">
      <c r="A234" t="s">
        <v>17</v>
      </c>
      <c r="B234" s="3">
        <v>38060</v>
      </c>
      <c r="C234" s="2">
        <v>0.6028472222222222</v>
      </c>
      <c r="D234">
        <v>67.599999999999994</v>
      </c>
      <c r="E234">
        <v>53.6</v>
      </c>
      <c r="F234">
        <v>64.400000000000006</v>
      </c>
      <c r="G234">
        <v>51.1</v>
      </c>
      <c r="H234">
        <v>50.4</v>
      </c>
      <c r="I234">
        <v>66.7</v>
      </c>
      <c r="J234">
        <v>60.6</v>
      </c>
      <c r="K234">
        <v>60.5</v>
      </c>
      <c r="L234">
        <v>62.7</v>
      </c>
      <c r="M234">
        <v>35.5</v>
      </c>
      <c r="N234">
        <v>42.1</v>
      </c>
      <c r="O234">
        <v>56.426200000000009</v>
      </c>
      <c r="P234" s="4">
        <v>57.2</v>
      </c>
      <c r="Q234">
        <v>44.3</v>
      </c>
      <c r="R234">
        <f t="shared" si="107"/>
        <v>12.900000000000006</v>
      </c>
      <c r="S234">
        <f t="shared" si="88"/>
        <v>0.77379999999999427</v>
      </c>
      <c r="T234">
        <f t="shared" si="108"/>
        <v>1007.617275326483</v>
      </c>
      <c r="U234">
        <f t="shared" si="109"/>
        <v>3.8573666067689888E-2</v>
      </c>
      <c r="X234">
        <f t="shared" si="90"/>
        <v>70.063839999999985</v>
      </c>
      <c r="Y234">
        <f t="shared" si="91"/>
        <v>54.512360000000001</v>
      </c>
      <c r="Z234">
        <f t="shared" si="92"/>
        <v>64.5</v>
      </c>
      <c r="AA234">
        <f t="shared" si="93"/>
        <v>51.864990000000006</v>
      </c>
      <c r="AB234">
        <f t="shared" si="94"/>
        <v>51.221600000000002</v>
      </c>
      <c r="AC234">
        <f t="shared" si="95"/>
        <v>67.517880000000005</v>
      </c>
      <c r="AD234">
        <f t="shared" si="96"/>
        <v>60.767140000000005</v>
      </c>
      <c r="AE234">
        <f t="shared" si="97"/>
        <v>60.5</v>
      </c>
      <c r="AF234">
        <f t="shared" si="98"/>
        <v>62.517090000000003</v>
      </c>
      <c r="AG234">
        <f t="shared" si="99"/>
        <v>35.5</v>
      </c>
      <c r="AH234">
        <v>191.9</v>
      </c>
      <c r="AI234">
        <v>1106.5</v>
      </c>
      <c r="AJ234">
        <f t="shared" si="100"/>
        <v>14.326200000000007</v>
      </c>
      <c r="AK234">
        <f t="shared" si="101"/>
        <v>6.6000000000000014</v>
      </c>
      <c r="AL234">
        <f t="shared" si="102"/>
        <v>1.2233362667181651</v>
      </c>
      <c r="AM234">
        <f t="shared" si="103"/>
        <v>3.8573666067689888E-2</v>
      </c>
      <c r="AN234" s="9">
        <f t="shared" si="89"/>
        <v>1007.617275326483</v>
      </c>
      <c r="AO234">
        <f t="shared" si="104"/>
        <v>33409.408093426748</v>
      </c>
      <c r="AP234">
        <f t="shared" si="105"/>
        <v>3.4392912975508082E-2</v>
      </c>
      <c r="AQ234">
        <f t="shared" si="106"/>
        <v>0.69750805235070734</v>
      </c>
    </row>
    <row r="235" spans="1:43" x14ac:dyDescent="0.3">
      <c r="A235" t="s">
        <v>17</v>
      </c>
      <c r="B235" s="3">
        <v>38060</v>
      </c>
      <c r="C235" s="2">
        <v>0.60354166666666664</v>
      </c>
      <c r="D235">
        <v>67.599999999999994</v>
      </c>
      <c r="E235">
        <v>53.5</v>
      </c>
      <c r="F235">
        <v>64.2</v>
      </c>
      <c r="G235">
        <v>51.1</v>
      </c>
      <c r="H235">
        <v>50.4</v>
      </c>
      <c r="I235">
        <v>66.7</v>
      </c>
      <c r="J235">
        <v>60.5</v>
      </c>
      <c r="K235">
        <v>60.5</v>
      </c>
      <c r="L235">
        <v>62.6</v>
      </c>
      <c r="M235">
        <v>35.1</v>
      </c>
      <c r="N235">
        <v>42.3</v>
      </c>
      <c r="O235">
        <v>56.261800000000008</v>
      </c>
      <c r="P235" s="4">
        <v>49.7</v>
      </c>
      <c r="Q235">
        <v>44.1</v>
      </c>
      <c r="R235">
        <f t="shared" si="107"/>
        <v>5.6000000000000014</v>
      </c>
      <c r="S235">
        <f t="shared" si="88"/>
        <v>6.5618000000000052</v>
      </c>
      <c r="T235">
        <f t="shared" si="108"/>
        <v>1007.6183035114429</v>
      </c>
      <c r="U235">
        <f t="shared" si="109"/>
        <v>3.8584048658801232E-2</v>
      </c>
      <c r="X235">
        <f t="shared" si="90"/>
        <v>70.063839999999985</v>
      </c>
      <c r="Y235">
        <f t="shared" si="91"/>
        <v>54.410000000000004</v>
      </c>
      <c r="Z235">
        <f t="shared" si="92"/>
        <v>64.3</v>
      </c>
      <c r="AA235">
        <f t="shared" si="93"/>
        <v>51.864990000000006</v>
      </c>
      <c r="AB235">
        <f t="shared" si="94"/>
        <v>51.221600000000002</v>
      </c>
      <c r="AC235">
        <f t="shared" si="95"/>
        <v>67.517880000000005</v>
      </c>
      <c r="AD235">
        <f t="shared" si="96"/>
        <v>60.667000000000002</v>
      </c>
      <c r="AE235">
        <f t="shared" si="97"/>
        <v>60.5</v>
      </c>
      <c r="AF235">
        <f t="shared" si="98"/>
        <v>62.417520000000003</v>
      </c>
      <c r="AG235">
        <f t="shared" si="99"/>
        <v>35.1</v>
      </c>
      <c r="AH235">
        <v>188.1</v>
      </c>
      <c r="AI235">
        <v>1107.5</v>
      </c>
      <c r="AJ235">
        <f t="shared" si="100"/>
        <v>13.961800000000011</v>
      </c>
      <c r="AK235">
        <f t="shared" si="101"/>
        <v>7.1999999999999957</v>
      </c>
      <c r="AL235">
        <f t="shared" si="102"/>
        <v>1.2236655431791248</v>
      </c>
      <c r="AM235">
        <f t="shared" si="103"/>
        <v>3.8584048658801232E-2</v>
      </c>
      <c r="AN235" s="9">
        <f t="shared" si="89"/>
        <v>1007.6183035114429</v>
      </c>
      <c r="AO235">
        <f t="shared" si="104"/>
        <v>32568.406306384</v>
      </c>
      <c r="AP235">
        <f t="shared" si="105"/>
        <v>3.8277511961722466E-2</v>
      </c>
      <c r="AQ235">
        <f t="shared" si="106"/>
        <v>0.69368632142920428</v>
      </c>
    </row>
    <row r="236" spans="1:43" x14ac:dyDescent="0.3">
      <c r="A236" t="s">
        <v>17</v>
      </c>
      <c r="B236" s="3">
        <v>38060</v>
      </c>
      <c r="C236" s="2">
        <v>0.60423611111111108</v>
      </c>
      <c r="D236">
        <v>67.400000000000006</v>
      </c>
      <c r="E236">
        <v>53.5</v>
      </c>
      <c r="F236">
        <v>64</v>
      </c>
      <c r="G236">
        <v>51.1</v>
      </c>
      <c r="H236">
        <v>50.5</v>
      </c>
      <c r="I236">
        <v>66.7</v>
      </c>
      <c r="J236">
        <v>60.5</v>
      </c>
      <c r="K236">
        <v>60.3</v>
      </c>
      <c r="L236">
        <v>62.6</v>
      </c>
      <c r="M236">
        <v>33.799999999999997</v>
      </c>
      <c r="N236">
        <v>42.2</v>
      </c>
      <c r="O236">
        <v>56.095400000000005</v>
      </c>
      <c r="P236" s="4">
        <v>48.1</v>
      </c>
      <c r="Q236">
        <v>43.9</v>
      </c>
      <c r="R236">
        <f t="shared" si="107"/>
        <v>4.2000000000000028</v>
      </c>
      <c r="S236">
        <f t="shared" si="88"/>
        <v>7.9954000000000036</v>
      </c>
      <c r="T236">
        <f t="shared" si="108"/>
        <v>1007.610614064587</v>
      </c>
      <c r="U236">
        <f t="shared" si="109"/>
        <v>3.863113388615335E-2</v>
      </c>
      <c r="X236">
        <f t="shared" si="90"/>
        <v>69.855760000000004</v>
      </c>
      <c r="Y236">
        <f t="shared" si="91"/>
        <v>54.410000000000004</v>
      </c>
      <c r="Z236">
        <f t="shared" si="92"/>
        <v>64.099999999999994</v>
      </c>
      <c r="AA236">
        <f t="shared" si="93"/>
        <v>51.864990000000006</v>
      </c>
      <c r="AB236">
        <f t="shared" si="94"/>
        <v>51.321350000000002</v>
      </c>
      <c r="AC236">
        <f t="shared" si="95"/>
        <v>67.517880000000005</v>
      </c>
      <c r="AD236">
        <f t="shared" si="96"/>
        <v>60.667000000000002</v>
      </c>
      <c r="AE236">
        <f t="shared" si="97"/>
        <v>60.3</v>
      </c>
      <c r="AF236">
        <f t="shared" si="98"/>
        <v>62.417520000000003</v>
      </c>
      <c r="AG236">
        <f t="shared" si="99"/>
        <v>33.799999999999997</v>
      </c>
      <c r="AH236">
        <v>189.4</v>
      </c>
      <c r="AI236">
        <v>1108.5</v>
      </c>
      <c r="AJ236">
        <f t="shared" si="100"/>
        <v>13.895400000000002</v>
      </c>
      <c r="AK236">
        <f t="shared" si="101"/>
        <v>8.4000000000000057</v>
      </c>
      <c r="AL236">
        <f t="shared" si="102"/>
        <v>1.2251588175322921</v>
      </c>
      <c r="AM236">
        <f t="shared" si="103"/>
        <v>3.863113388615335E-2</v>
      </c>
      <c r="AN236" s="9">
        <f t="shared" si="89"/>
        <v>1007.610614064587</v>
      </c>
      <c r="AO236">
        <f t="shared" si="104"/>
        <v>32452.823869101685</v>
      </c>
      <c r="AP236">
        <f t="shared" si="105"/>
        <v>4.4350580781415024E-2</v>
      </c>
      <c r="AQ236">
        <f t="shared" si="106"/>
        <v>0.68648007602241068</v>
      </c>
    </row>
    <row r="237" spans="1:43" x14ac:dyDescent="0.3">
      <c r="A237" t="s">
        <v>17</v>
      </c>
      <c r="B237" s="3">
        <v>38060</v>
      </c>
      <c r="C237" s="2">
        <v>0.60493055555555553</v>
      </c>
      <c r="D237">
        <v>67.3</v>
      </c>
      <c r="E237">
        <v>53.6</v>
      </c>
      <c r="F237">
        <v>63.9</v>
      </c>
      <c r="G237">
        <v>51.1</v>
      </c>
      <c r="H237">
        <v>50.5</v>
      </c>
      <c r="I237">
        <v>66.599999999999994</v>
      </c>
      <c r="J237">
        <v>60.5</v>
      </c>
      <c r="K237">
        <v>60.3</v>
      </c>
      <c r="L237">
        <v>62.6</v>
      </c>
      <c r="M237">
        <v>35.700000000000003</v>
      </c>
      <c r="N237">
        <v>41.8</v>
      </c>
      <c r="O237">
        <v>55.927000000000007</v>
      </c>
      <c r="P237" s="4">
        <v>47.8</v>
      </c>
      <c r="Q237">
        <v>43.7</v>
      </c>
      <c r="R237">
        <f t="shared" si="107"/>
        <v>4.0999999999999943</v>
      </c>
      <c r="S237">
        <f t="shared" si="88"/>
        <v>8.1270000000000095</v>
      </c>
      <c r="T237">
        <f t="shared" si="108"/>
        <v>1007.594243189675</v>
      </c>
      <c r="U237">
        <f t="shared" si="109"/>
        <v>3.8715091260765416E-2</v>
      </c>
      <c r="X237">
        <f t="shared" si="90"/>
        <v>69.751719999999992</v>
      </c>
      <c r="Y237">
        <f t="shared" si="91"/>
        <v>54.512360000000001</v>
      </c>
      <c r="Z237">
        <f t="shared" si="92"/>
        <v>64</v>
      </c>
      <c r="AA237">
        <f t="shared" si="93"/>
        <v>51.864990000000006</v>
      </c>
      <c r="AB237">
        <f t="shared" si="94"/>
        <v>51.321350000000002</v>
      </c>
      <c r="AC237">
        <f t="shared" si="95"/>
        <v>67.416839999999993</v>
      </c>
      <c r="AD237">
        <f t="shared" si="96"/>
        <v>60.667000000000002</v>
      </c>
      <c r="AE237">
        <f t="shared" si="97"/>
        <v>60.3</v>
      </c>
      <c r="AF237">
        <f t="shared" si="98"/>
        <v>62.417520000000003</v>
      </c>
      <c r="AG237">
        <f t="shared" si="99"/>
        <v>35.700000000000003</v>
      </c>
      <c r="AH237">
        <v>193.1</v>
      </c>
      <c r="AI237">
        <v>1109.5</v>
      </c>
      <c r="AJ237">
        <f t="shared" si="100"/>
        <v>14.12700000000001</v>
      </c>
      <c r="AK237">
        <f t="shared" si="101"/>
        <v>6.0999999999999943</v>
      </c>
      <c r="AL237">
        <f t="shared" si="102"/>
        <v>1.2278214656985604</v>
      </c>
      <c r="AM237">
        <f t="shared" si="103"/>
        <v>3.8715091260765416E-2</v>
      </c>
      <c r="AN237" s="9">
        <f t="shared" si="89"/>
        <v>1007.594243189675</v>
      </c>
      <c r="AO237">
        <f t="shared" si="104"/>
        <v>33064.895951745828</v>
      </c>
      <c r="AP237">
        <f t="shared" si="105"/>
        <v>3.1589849818746733E-2</v>
      </c>
      <c r="AQ237">
        <f t="shared" si="106"/>
        <v>0.68602557363134353</v>
      </c>
    </row>
    <row r="238" spans="1:43" x14ac:dyDescent="0.3">
      <c r="A238" t="s">
        <v>17</v>
      </c>
      <c r="B238" s="3">
        <v>38060</v>
      </c>
      <c r="C238" s="2">
        <v>0.60562499999999997</v>
      </c>
      <c r="D238">
        <v>67.099999999999994</v>
      </c>
      <c r="E238">
        <v>53.6</v>
      </c>
      <c r="F238">
        <v>63.7</v>
      </c>
      <c r="G238">
        <v>51.2</v>
      </c>
      <c r="H238">
        <v>50.7</v>
      </c>
      <c r="I238">
        <v>66.7</v>
      </c>
      <c r="J238">
        <v>60.4</v>
      </c>
      <c r="K238">
        <v>60.2</v>
      </c>
      <c r="L238">
        <v>62.7</v>
      </c>
      <c r="M238">
        <v>34.4</v>
      </c>
      <c r="N238">
        <v>41.1</v>
      </c>
      <c r="O238">
        <v>55.756600000000006</v>
      </c>
      <c r="P238" s="4">
        <v>47.5</v>
      </c>
      <c r="Q238">
        <v>43.5</v>
      </c>
      <c r="R238">
        <f t="shared" si="107"/>
        <v>4</v>
      </c>
      <c r="S238">
        <f t="shared" si="88"/>
        <v>8.2566000000000059</v>
      </c>
      <c r="T238">
        <f t="shared" si="108"/>
        <v>1007.5692681322671</v>
      </c>
      <c r="U238">
        <f t="shared" si="109"/>
        <v>3.8836302033914652E-2</v>
      </c>
      <c r="X238">
        <f t="shared" si="90"/>
        <v>69.543639999999996</v>
      </c>
      <c r="Y238">
        <f t="shared" si="91"/>
        <v>54.512360000000001</v>
      </c>
      <c r="Z238">
        <f t="shared" si="92"/>
        <v>63.800000000000004</v>
      </c>
      <c r="AA238">
        <f t="shared" si="93"/>
        <v>51.967780000000005</v>
      </c>
      <c r="AB238">
        <f t="shared" si="94"/>
        <v>51.52085000000001</v>
      </c>
      <c r="AC238">
        <f t="shared" si="95"/>
        <v>67.517880000000005</v>
      </c>
      <c r="AD238">
        <f t="shared" si="96"/>
        <v>60.566859999999998</v>
      </c>
      <c r="AE238">
        <f t="shared" si="97"/>
        <v>60.2</v>
      </c>
      <c r="AF238">
        <f t="shared" si="98"/>
        <v>62.517090000000003</v>
      </c>
      <c r="AG238">
        <f t="shared" si="99"/>
        <v>34.4</v>
      </c>
      <c r="AH238">
        <v>283.10000000000002</v>
      </c>
      <c r="AI238">
        <v>1110.5</v>
      </c>
      <c r="AJ238">
        <f t="shared" si="100"/>
        <v>14.656600000000005</v>
      </c>
      <c r="AK238">
        <f t="shared" si="101"/>
        <v>6.7000000000000028</v>
      </c>
      <c r="AL238">
        <f t="shared" si="102"/>
        <v>1.2316655787898647</v>
      </c>
      <c r="AM238">
        <f t="shared" si="103"/>
        <v>3.8836302033914652E-2</v>
      </c>
      <c r="AN238" s="9">
        <f t="shared" si="89"/>
        <v>1007.5692681322671</v>
      </c>
      <c r="AO238">
        <f t="shared" si="104"/>
        <v>34410.998007494032</v>
      </c>
      <c r="AP238">
        <f t="shared" si="105"/>
        <v>2.3666548922642184E-2</v>
      </c>
      <c r="AQ238">
        <f t="shared" si="106"/>
        <v>0.48698189809444353</v>
      </c>
    </row>
    <row r="239" spans="1:43" x14ac:dyDescent="0.3">
      <c r="D239">
        <f>MIN(D2:D238)</f>
        <v>38.700000000000003</v>
      </c>
      <c r="E239">
        <f t="shared" ref="E239:L239" si="110">MIN(E2:E238)</f>
        <v>44</v>
      </c>
      <c r="F239">
        <f t="shared" si="110"/>
        <v>39.200000000000003</v>
      </c>
      <c r="G239">
        <f t="shared" si="110"/>
        <v>44.6</v>
      </c>
      <c r="H239">
        <f t="shared" si="110"/>
        <v>34.5</v>
      </c>
      <c r="I239">
        <f t="shared" si="110"/>
        <v>42.3</v>
      </c>
      <c r="J239">
        <f t="shared" si="110"/>
        <v>43.9</v>
      </c>
      <c r="K239">
        <f t="shared" si="110"/>
        <v>45.6</v>
      </c>
      <c r="L239">
        <f t="shared" si="110"/>
        <v>43.8</v>
      </c>
      <c r="R239">
        <f>AVERAGE(R34:R238)</f>
        <v>20.208634146341456</v>
      </c>
      <c r="S239">
        <f>AVERAGE(S34:S238)</f>
        <v>10.122794146341464</v>
      </c>
      <c r="T239">
        <f t="shared" ref="T239:U239" si="111">AVERAGE(T34:T238)</f>
        <v>1007.7460053493476</v>
      </c>
      <c r="U239">
        <f t="shared" si="111"/>
        <v>3.4506360798484202E-2</v>
      </c>
      <c r="V239" t="s">
        <v>50</v>
      </c>
      <c r="X239">
        <f>AVERAGE(X34:X238)</f>
        <v>64.440604878048816</v>
      </c>
      <c r="Y239">
        <f t="shared" ref="Y239:AQ239" si="112">AVERAGE(Y34:Y238)</f>
        <v>48.421191024390211</v>
      </c>
      <c r="Z239">
        <f t="shared" si="112"/>
        <v>59.954146341463414</v>
      </c>
      <c r="AA239">
        <f t="shared" si="112"/>
        <v>48.252297560975627</v>
      </c>
      <c r="AB239">
        <f t="shared" si="112"/>
        <v>45.526118292682973</v>
      </c>
      <c r="AC239">
        <f t="shared" si="112"/>
        <v>58.474553560975622</v>
      </c>
      <c r="AD239">
        <f t="shared" si="112"/>
        <v>56.110385756097578</v>
      </c>
      <c r="AE239">
        <f t="shared" si="112"/>
        <v>54.710731707317102</v>
      </c>
      <c r="AF239">
        <f t="shared" si="112"/>
        <v>55.384963756097576</v>
      </c>
      <c r="AG239">
        <f t="shared" si="112"/>
        <v>36.625853658536592</v>
      </c>
      <c r="AH239" s="9">
        <f t="shared" si="112"/>
        <v>781.19073170731713</v>
      </c>
      <c r="AI239">
        <f t="shared" si="112"/>
        <v>992.35170731707308</v>
      </c>
      <c r="AJ239">
        <f t="shared" si="112"/>
        <v>17.552158048780484</v>
      </c>
      <c r="AK239">
        <f t="shared" si="112"/>
        <v>5.9931707317073188</v>
      </c>
      <c r="AL239">
        <f t="shared" si="112"/>
        <v>1.0943445853233562</v>
      </c>
      <c r="AM239">
        <f t="shared" si="112"/>
        <v>3.4506360798484202E-2</v>
      </c>
      <c r="AN239" s="9">
        <f t="shared" si="89"/>
        <v>1005.5</v>
      </c>
      <c r="AO239">
        <f t="shared" si="112"/>
        <v>36171.768838892611</v>
      </c>
      <c r="AP239">
        <f t="shared" si="112"/>
        <v>9.0306961239135508E-3</v>
      </c>
      <c r="AQ239">
        <f t="shared" si="112"/>
        <v>0.21209316061881808</v>
      </c>
    </row>
    <row r="240" spans="1:43" x14ac:dyDescent="0.3">
      <c r="D240">
        <f>MAX(D3:D239)</f>
        <v>69</v>
      </c>
      <c r="E240">
        <f t="shared" ref="E240:L240" si="113">MAX(E3:E239)</f>
        <v>53.8</v>
      </c>
      <c r="F240">
        <f t="shared" si="113"/>
        <v>67.2</v>
      </c>
      <c r="G240">
        <f t="shared" si="113"/>
        <v>51.2</v>
      </c>
      <c r="H240">
        <f t="shared" si="113"/>
        <v>50.7</v>
      </c>
      <c r="I240">
        <f t="shared" si="113"/>
        <v>66.8</v>
      </c>
      <c r="J240">
        <f t="shared" si="113"/>
        <v>61.8</v>
      </c>
      <c r="K240">
        <f t="shared" si="113"/>
        <v>60.7</v>
      </c>
      <c r="L240">
        <f t="shared" si="113"/>
        <v>62.7</v>
      </c>
    </row>
    <row r="241" spans="4:43" x14ac:dyDescent="0.3">
      <c r="D241" s="5" t="s">
        <v>4</v>
      </c>
      <c r="E241" s="5" t="s">
        <v>5</v>
      </c>
      <c r="F241" s="5" t="s">
        <v>6</v>
      </c>
      <c r="G241" s="5" t="s">
        <v>7</v>
      </c>
      <c r="H241" s="5" t="s">
        <v>8</v>
      </c>
      <c r="I241" s="5" t="s">
        <v>9</v>
      </c>
      <c r="J241" s="5" t="s">
        <v>10</v>
      </c>
      <c r="K241" s="5" t="s">
        <v>11</v>
      </c>
      <c r="L241" s="5" t="s">
        <v>12</v>
      </c>
    </row>
    <row r="244" spans="4:43" x14ac:dyDescent="0.3">
      <c r="M244" s="5" t="s">
        <v>13</v>
      </c>
      <c r="N244" s="5" t="s">
        <v>14</v>
      </c>
      <c r="O244" s="5" t="s">
        <v>15</v>
      </c>
      <c r="P244" s="5" t="s">
        <v>16</v>
      </c>
      <c r="Q244" s="5" t="s">
        <v>3</v>
      </c>
      <c r="R244" s="5" t="s">
        <v>18</v>
      </c>
      <c r="S244" s="5" t="s">
        <v>19</v>
      </c>
      <c r="T244" s="5" t="s">
        <v>20</v>
      </c>
      <c r="U244" s="5" t="s">
        <v>21</v>
      </c>
      <c r="V244" s="5" t="s">
        <v>22</v>
      </c>
      <c r="W244" s="5" t="s">
        <v>23</v>
      </c>
      <c r="X244" s="5" t="s">
        <v>4</v>
      </c>
      <c r="Y244" s="5" t="s">
        <v>5</v>
      </c>
      <c r="Z244" s="5" t="s">
        <v>6</v>
      </c>
      <c r="AA244" s="5" t="s">
        <v>7</v>
      </c>
      <c r="AB244" s="5" t="s">
        <v>8</v>
      </c>
      <c r="AC244" s="5" t="s">
        <v>9</v>
      </c>
      <c r="AD244" s="5" t="s">
        <v>10</v>
      </c>
      <c r="AE244" s="5" t="s">
        <v>11</v>
      </c>
      <c r="AF244" s="5" t="s">
        <v>12</v>
      </c>
      <c r="AG244" s="5" t="s">
        <v>13</v>
      </c>
      <c r="AH244" s="5" t="s">
        <v>24</v>
      </c>
      <c r="AI244" s="5" t="s">
        <v>25</v>
      </c>
      <c r="AJ244" s="5" t="s">
        <v>26</v>
      </c>
      <c r="AK244" s="5" t="s">
        <v>27</v>
      </c>
      <c r="AL244" s="5" t="s">
        <v>28</v>
      </c>
      <c r="AM244" s="5" t="s">
        <v>29</v>
      </c>
      <c r="AN244" s="5" t="s">
        <v>30</v>
      </c>
      <c r="AO244" s="5" t="s">
        <v>31</v>
      </c>
      <c r="AP244" s="5" t="s">
        <v>32</v>
      </c>
      <c r="AQ244" s="5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TMB0100dee1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2024-03-14T18:07:10Z</dcterms:created>
  <dcterms:modified xsi:type="dcterms:W3CDTF">2024-04-10T15:45:01Z</dcterms:modified>
</cp:coreProperties>
</file>