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" windowHeight="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F67" i="1" l="1"/>
  <c r="F65" i="1"/>
  <c r="D64" i="1"/>
  <c r="F61" i="1"/>
  <c r="F60" i="1"/>
  <c r="D60" i="1"/>
  <c r="B61" i="1"/>
  <c r="F58" i="1"/>
  <c r="D58" i="1"/>
  <c r="F55" i="1"/>
  <c r="D54" i="1"/>
  <c r="F49" i="1"/>
  <c r="F43" i="1"/>
  <c r="F40" i="1"/>
  <c r="D40" i="1"/>
  <c r="F37" i="1"/>
  <c r="D35" i="1"/>
  <c r="F35" i="1"/>
  <c r="F31" i="1"/>
  <c r="F25" i="1"/>
  <c r="F23" i="1"/>
  <c r="D23" i="1"/>
  <c r="F22" i="1"/>
  <c r="D22" i="1"/>
  <c r="F19" i="1"/>
  <c r="F17" i="1"/>
  <c r="D6" i="1"/>
  <c r="F13" i="1"/>
  <c r="F7" i="1"/>
  <c r="F12" i="1"/>
  <c r="D12" i="1"/>
  <c r="D11" i="1"/>
  <c r="F11" i="1" s="1"/>
</calcChain>
</file>

<file path=xl/sharedStrings.xml><?xml version="1.0" encoding="utf-8"?>
<sst xmlns="http://schemas.openxmlformats.org/spreadsheetml/2006/main" count="168" uniqueCount="82">
  <si>
    <t>小台指期期貨W2</t>
    <phoneticPr fontId="1" type="noConversion"/>
  </si>
  <si>
    <t>策略</t>
    <phoneticPr fontId="1" type="noConversion"/>
  </si>
  <si>
    <t>成交價</t>
    <phoneticPr fontId="1" type="noConversion"/>
  </si>
  <si>
    <t>履約價</t>
    <phoneticPr fontId="1" type="noConversion"/>
  </si>
  <si>
    <t>單一費用</t>
    <phoneticPr fontId="1" type="noConversion"/>
  </si>
  <si>
    <t>組數</t>
    <phoneticPr fontId="1" type="noConversion"/>
  </si>
  <si>
    <t>總費用</t>
    <phoneticPr fontId="1" type="noConversion"/>
  </si>
  <si>
    <t>損益</t>
    <phoneticPr fontId="1" type="noConversion"/>
  </si>
  <si>
    <t>SC</t>
    <phoneticPr fontId="1" type="noConversion"/>
  </si>
  <si>
    <t>SCBC</t>
    <phoneticPr fontId="1" type="noConversion"/>
  </si>
  <si>
    <t>11600+11700</t>
    <phoneticPr fontId="1" type="noConversion"/>
  </si>
  <si>
    <t>我們組(第一組)</t>
    <phoneticPr fontId="1" type="noConversion"/>
  </si>
  <si>
    <t>第二組</t>
    <phoneticPr fontId="1" type="noConversion"/>
  </si>
  <si>
    <t>SC</t>
    <phoneticPr fontId="1" type="noConversion"/>
  </si>
  <si>
    <t>BP</t>
    <phoneticPr fontId="1" type="noConversion"/>
  </si>
  <si>
    <t>SCBC</t>
    <phoneticPr fontId="1" type="noConversion"/>
  </si>
  <si>
    <t>CALL成交價</t>
    <phoneticPr fontId="1" type="noConversion"/>
  </si>
  <si>
    <t>PUT成交價</t>
    <phoneticPr fontId="1" type="noConversion"/>
  </si>
  <si>
    <t>履約價格</t>
    <phoneticPr fontId="1" type="noConversion"/>
  </si>
  <si>
    <t>11750+11400</t>
    <phoneticPr fontId="1" type="noConversion"/>
  </si>
  <si>
    <r>
      <t>第三組</t>
    </r>
    <r>
      <rPr>
        <sz val="11"/>
        <color rgb="FFFF0000"/>
        <rFont val="新細明體"/>
        <family val="1"/>
        <charset val="136"/>
        <scheme val="minor"/>
      </rPr>
      <t>(錯的)</t>
    </r>
    <phoneticPr fontId="1" type="noConversion"/>
  </si>
  <si>
    <t>SC</t>
    <phoneticPr fontId="1" type="noConversion"/>
  </si>
  <si>
    <t>BP</t>
    <phoneticPr fontId="1" type="noConversion"/>
  </si>
  <si>
    <t>SPSC</t>
    <phoneticPr fontId="1" type="noConversion"/>
  </si>
  <si>
    <t>15+18</t>
    <phoneticPr fontId="1" type="noConversion"/>
  </si>
  <si>
    <t>11450+11700</t>
    <phoneticPr fontId="1" type="noConversion"/>
  </si>
  <si>
    <t>BP</t>
    <phoneticPr fontId="1" type="noConversion"/>
  </si>
  <si>
    <t>BP</t>
    <phoneticPr fontId="1" type="noConversion"/>
  </si>
  <si>
    <t>BPSP</t>
    <phoneticPr fontId="1" type="noConversion"/>
  </si>
  <si>
    <t>23+10</t>
    <phoneticPr fontId="1" type="noConversion"/>
  </si>
  <si>
    <t>11500+11400</t>
    <phoneticPr fontId="1" type="noConversion"/>
  </si>
  <si>
    <r>
      <t>第四組</t>
    </r>
    <r>
      <rPr>
        <sz val="11"/>
        <color rgb="FFFF0000"/>
        <rFont val="新細明體"/>
        <family val="1"/>
        <charset val="136"/>
        <scheme val="minor"/>
      </rPr>
      <t>(錯的)</t>
    </r>
    <phoneticPr fontId="1" type="noConversion"/>
  </si>
  <si>
    <t>成交價18為CALL的價格不是PUT的，50000==&gt;12500</t>
    <phoneticPr fontId="1" type="noConversion"/>
  </si>
  <si>
    <t>5000==&gt;650，98能買到?</t>
    <phoneticPr fontId="1" type="noConversion"/>
  </si>
  <si>
    <t>SC</t>
    <phoneticPr fontId="1" type="noConversion"/>
  </si>
  <si>
    <t>BCSC</t>
    <phoneticPr fontId="1" type="noConversion"/>
  </si>
  <si>
    <t>11750+</t>
    <phoneticPr fontId="1" type="noConversion"/>
  </si>
  <si>
    <t>SPBP</t>
    <phoneticPr fontId="1" type="noConversion"/>
  </si>
  <si>
    <t>11750+11500</t>
    <phoneticPr fontId="1" type="noConversion"/>
  </si>
  <si>
    <t>SC</t>
    <phoneticPr fontId="1" type="noConversion"/>
  </si>
  <si>
    <t>BCSC</t>
    <phoneticPr fontId="1" type="noConversion"/>
  </si>
  <si>
    <t>11750+11450</t>
    <phoneticPr fontId="1" type="noConversion"/>
  </si>
  <si>
    <t>?+171</t>
    <phoneticPr fontId="1" type="noConversion"/>
  </si>
  <si>
    <t>絕對不會是900</t>
    <phoneticPr fontId="1" type="noConversion"/>
  </si>
  <si>
    <r>
      <t>第六組</t>
    </r>
    <r>
      <rPr>
        <sz val="11"/>
        <color rgb="FFFF0000"/>
        <rFont val="新細明體"/>
        <family val="1"/>
        <charset val="136"/>
        <scheme val="minor"/>
      </rPr>
      <t>(錯的)</t>
    </r>
    <phoneticPr fontId="1" type="noConversion"/>
  </si>
  <si>
    <r>
      <t>第五組</t>
    </r>
    <r>
      <rPr>
        <sz val="11"/>
        <color rgb="FFFF0000"/>
        <rFont val="新細明體"/>
        <family val="1"/>
        <charset val="136"/>
        <scheme val="minor"/>
      </rPr>
      <t>(???)</t>
    </r>
    <phoneticPr fontId="1" type="noConversion"/>
  </si>
  <si>
    <t>BP</t>
    <phoneticPr fontId="1" type="noConversion"/>
  </si>
  <si>
    <t>BC</t>
    <phoneticPr fontId="1" type="noConversion"/>
  </si>
  <si>
    <r>
      <t>第七組</t>
    </r>
    <r>
      <rPr>
        <sz val="11"/>
        <color rgb="FFFF0000"/>
        <rFont val="新細明體"/>
        <family val="1"/>
        <charset val="136"/>
        <scheme val="minor"/>
      </rPr>
      <t>(錯的)</t>
    </r>
    <phoneticPr fontId="1" type="noConversion"/>
  </si>
  <si>
    <t>211==&gt;10550</t>
    <phoneticPr fontId="1" type="noConversion"/>
  </si>
  <si>
    <t>11200+11100</t>
    <phoneticPr fontId="1" type="noConversion"/>
  </si>
  <si>
    <t>10.5+2.5</t>
    <phoneticPr fontId="1" type="noConversion"/>
  </si>
  <si>
    <t>第八組</t>
    <phoneticPr fontId="1" type="noConversion"/>
  </si>
  <si>
    <t>BP</t>
    <phoneticPr fontId="1" type="noConversion"/>
  </si>
  <si>
    <t>11650+11550</t>
    <phoneticPr fontId="1" type="noConversion"/>
  </si>
  <si>
    <t>11600+11550</t>
    <phoneticPr fontId="1" type="noConversion"/>
  </si>
  <si>
    <t>SPBP</t>
    <phoneticPr fontId="1" type="noConversion"/>
  </si>
  <si>
    <t>SPBP</t>
    <phoneticPr fontId="1" type="noConversion"/>
  </si>
  <si>
    <t>53+35.5</t>
    <phoneticPr fontId="1" type="noConversion"/>
  </si>
  <si>
    <t>?+35.5</t>
    <phoneticPr fontId="1" type="noConversion"/>
  </si>
  <si>
    <t>第九組</t>
    <phoneticPr fontId="1" type="noConversion"/>
  </si>
  <si>
    <t>SC</t>
    <phoneticPr fontId="1" type="noConversion"/>
  </si>
  <si>
    <t>SP</t>
    <phoneticPr fontId="1" type="noConversion"/>
  </si>
  <si>
    <t>SPBP</t>
    <phoneticPr fontId="1" type="noConversion"/>
  </si>
  <si>
    <t>?</t>
    <phoneticPr fontId="1" type="noConversion"/>
  </si>
  <si>
    <t>11650+11550</t>
    <phoneticPr fontId="1" type="noConversion"/>
  </si>
  <si>
    <t>第十組</t>
    <phoneticPr fontId="1" type="noConversion"/>
  </si>
  <si>
    <t>?+35.5</t>
    <phoneticPr fontId="1" type="noConversion"/>
  </si>
  <si>
    <t>SC</t>
    <phoneticPr fontId="1" type="noConversion"/>
  </si>
  <si>
    <t>BCSC</t>
    <phoneticPr fontId="1" type="noConversion"/>
  </si>
  <si>
    <t>171+34.5</t>
    <phoneticPr fontId="1" type="noConversion"/>
  </si>
  <si>
    <t>11450+11650</t>
    <phoneticPr fontId="1" type="noConversion"/>
  </si>
  <si>
    <t>第十一組</t>
    <phoneticPr fontId="1" type="noConversion"/>
  </si>
  <si>
    <t>BC</t>
    <phoneticPr fontId="1" type="noConversion"/>
  </si>
  <si>
    <t>BP</t>
    <phoneticPr fontId="1" type="noConversion"/>
  </si>
  <si>
    <t>23+10</t>
    <phoneticPr fontId="1" type="noConversion"/>
  </si>
  <si>
    <t>9+211</t>
    <phoneticPr fontId="1" type="noConversion"/>
  </si>
  <si>
    <t>SC</t>
    <phoneticPr fontId="1" type="noConversion"/>
  </si>
  <si>
    <t>損益兩平點</t>
    <phoneticPr fontId="1" type="noConversion"/>
  </si>
  <si>
    <t>最大利潤</t>
    <phoneticPr fontId="1" type="noConversion"/>
  </si>
  <si>
    <t>無限</t>
    <phoneticPr fontId="1" type="noConversion"/>
  </si>
  <si>
    <t>56+16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</si>
</sst>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11"/>
      <color rgb="FFFF0000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  <font>
      <sz val="11"/>
      <color rgb="FF00B0F0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abSelected="1" workbookViewId="0">
      <selection activeCell="D36" sqref="D36"/>
    </sheetView>
  </sheetViews>
  <sheetFormatPr defaultRowHeight="15.75" x14ac:dyDescent="0.25"/>
  <cols>
    <col min="1" max="1" width="18.140625" style="1" customWidth="1"/>
    <col min="2" max="2" width="9.140625" style="1"/>
    <col min="3" max="3" width="18.28515625" style="1" customWidth="1"/>
    <col min="4" max="6" width="9.140625" style="1"/>
    <col min="7" max="7" width="12" style="1" customWidth="1"/>
    <col min="8" max="8" width="13.28515625" style="9" customWidth="1"/>
    <col min="9" max="9" width="9.140625" style="9"/>
    <col min="10" max="10" width="9.140625" customWidth="1"/>
    <col min="11" max="11" width="14.42578125" style="1" customWidth="1"/>
    <col min="12" max="12" width="10.42578125" style="1" customWidth="1"/>
    <col min="13" max="13" width="11.85546875" style="1" customWidth="1"/>
  </cols>
  <sheetData>
    <row r="1" spans="1:13" x14ac:dyDescent="0.25">
      <c r="A1" s="1" t="s">
        <v>0</v>
      </c>
      <c r="B1" s="1">
        <v>11595</v>
      </c>
      <c r="C1" s="1">
        <v>11610</v>
      </c>
      <c r="D1" s="1">
        <v>11660</v>
      </c>
      <c r="E1" s="1">
        <v>11627</v>
      </c>
      <c r="F1" s="1">
        <v>11681</v>
      </c>
      <c r="G1" s="1">
        <v>11624</v>
      </c>
      <c r="K1" s="1" t="s">
        <v>16</v>
      </c>
      <c r="L1" s="1" t="s">
        <v>18</v>
      </c>
      <c r="M1" s="1" t="s">
        <v>17</v>
      </c>
    </row>
    <row r="2" spans="1:13" x14ac:dyDescent="0.25">
      <c r="A2" s="2" t="s">
        <v>11</v>
      </c>
      <c r="B2" s="10"/>
      <c r="C2" s="10"/>
      <c r="D2" s="10"/>
      <c r="E2" s="10"/>
      <c r="F2" s="10"/>
      <c r="G2" s="10"/>
      <c r="L2" s="1">
        <v>11200</v>
      </c>
    </row>
    <row r="3" spans="1:1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7" t="s">
        <v>78</v>
      </c>
      <c r="I3" s="7" t="s">
        <v>79</v>
      </c>
      <c r="L3" s="1">
        <v>11250</v>
      </c>
      <c r="M3" s="5">
        <v>3.5</v>
      </c>
    </row>
    <row r="4" spans="1:13" x14ac:dyDescent="0.25">
      <c r="A4" s="1" t="s">
        <v>77</v>
      </c>
      <c r="B4" s="1">
        <v>56</v>
      </c>
      <c r="C4" s="1">
        <v>11600</v>
      </c>
      <c r="D4" s="1">
        <v>25000</v>
      </c>
      <c r="E4" s="1">
        <v>1</v>
      </c>
      <c r="F4" s="1">
        <v>25000</v>
      </c>
      <c r="G4" s="1">
        <v>1750</v>
      </c>
      <c r="H4" s="7">
        <v>11656</v>
      </c>
      <c r="I4" s="7">
        <v>2800</v>
      </c>
      <c r="L4" s="1">
        <v>11300</v>
      </c>
      <c r="M4" s="5"/>
    </row>
    <row r="5" spans="1:13" x14ac:dyDescent="0.25">
      <c r="A5" s="1" t="s">
        <v>8</v>
      </c>
      <c r="B5" s="1">
        <v>31.5</v>
      </c>
      <c r="C5" s="1">
        <v>11650</v>
      </c>
      <c r="D5" s="1">
        <v>25000</v>
      </c>
      <c r="E5" s="1">
        <v>1</v>
      </c>
      <c r="F5" s="1">
        <v>25000</v>
      </c>
      <c r="G5" s="1">
        <v>1725</v>
      </c>
      <c r="H5" s="9">
        <v>11681.5</v>
      </c>
      <c r="I5" s="7">
        <v>1725</v>
      </c>
      <c r="K5" s="5">
        <v>335</v>
      </c>
      <c r="L5" s="1">
        <v>11350</v>
      </c>
      <c r="M5" s="5">
        <v>6.7</v>
      </c>
    </row>
    <row r="6" spans="1:13" x14ac:dyDescent="0.25">
      <c r="A6" s="1" t="s">
        <v>9</v>
      </c>
      <c r="B6" s="1" t="s">
        <v>81</v>
      </c>
      <c r="C6" s="1" t="s">
        <v>10</v>
      </c>
      <c r="D6" s="1">
        <f>100*50</f>
        <v>5000</v>
      </c>
      <c r="E6" s="1">
        <v>10</v>
      </c>
      <c r="F6" s="1">
        <v>50000</v>
      </c>
      <c r="G6" s="1">
        <v>8500</v>
      </c>
      <c r="H6" s="9">
        <v>11640</v>
      </c>
      <c r="I6" s="9">
        <v>20500</v>
      </c>
      <c r="K6" s="5">
        <v>211</v>
      </c>
      <c r="L6" s="1">
        <v>11400</v>
      </c>
      <c r="M6" s="5">
        <v>10</v>
      </c>
    </row>
    <row r="7" spans="1:13" x14ac:dyDescent="0.25">
      <c r="F7" s="1">
        <f>SUM(F4:F6)</f>
        <v>100000</v>
      </c>
      <c r="G7" s="1">
        <f>SUM(G4:G6)</f>
        <v>11975</v>
      </c>
      <c r="K7" s="5">
        <v>171</v>
      </c>
      <c r="L7" s="1">
        <v>11450</v>
      </c>
      <c r="M7" s="5">
        <v>15</v>
      </c>
    </row>
    <row r="8" spans="1:13" x14ac:dyDescent="0.25">
      <c r="A8" s="2" t="s">
        <v>12</v>
      </c>
      <c r="B8" s="10"/>
      <c r="C8" s="10"/>
      <c r="D8" s="10"/>
      <c r="E8" s="10"/>
      <c r="F8" s="10"/>
      <c r="G8" s="10"/>
      <c r="K8" s="5"/>
      <c r="L8" s="1">
        <v>11500</v>
      </c>
      <c r="M8" s="5">
        <v>23</v>
      </c>
    </row>
    <row r="9" spans="1:13" x14ac:dyDescent="0.25">
      <c r="A9" s="1" t="s">
        <v>1</v>
      </c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  <c r="G9" s="1" t="s">
        <v>7</v>
      </c>
      <c r="K9" s="5">
        <v>92</v>
      </c>
      <c r="L9" s="1">
        <v>11550</v>
      </c>
      <c r="M9" s="5">
        <v>35.5</v>
      </c>
    </row>
    <row r="10" spans="1:13" x14ac:dyDescent="0.25">
      <c r="A10" s="1" t="s">
        <v>13</v>
      </c>
      <c r="B10" s="6">
        <v>9</v>
      </c>
      <c r="C10" s="1">
        <v>11750</v>
      </c>
      <c r="D10" s="1">
        <v>25000</v>
      </c>
      <c r="E10" s="1">
        <v>2</v>
      </c>
      <c r="F10" s="1">
        <v>50000</v>
      </c>
      <c r="H10" s="9">
        <v>11759</v>
      </c>
      <c r="K10" s="5">
        <v>59</v>
      </c>
      <c r="L10" s="1">
        <v>11600</v>
      </c>
      <c r="M10" s="5">
        <v>53</v>
      </c>
    </row>
    <row r="11" spans="1:13" x14ac:dyDescent="0.25">
      <c r="A11" s="1" t="s">
        <v>14</v>
      </c>
      <c r="B11" s="1">
        <v>53</v>
      </c>
      <c r="C11" s="1">
        <v>11600</v>
      </c>
      <c r="D11" s="1">
        <f>53*50</f>
        <v>2650</v>
      </c>
      <c r="E11" s="1">
        <v>4</v>
      </c>
      <c r="F11" s="1">
        <f>D11*E11</f>
        <v>10600</v>
      </c>
      <c r="K11" s="5">
        <v>34.5</v>
      </c>
      <c r="L11" s="1">
        <v>11650</v>
      </c>
    </row>
    <row r="12" spans="1:13" x14ac:dyDescent="0.25">
      <c r="A12" s="1" t="s">
        <v>15</v>
      </c>
      <c r="B12" s="1" t="s">
        <v>76</v>
      </c>
      <c r="C12" s="1" t="s">
        <v>19</v>
      </c>
      <c r="D12" s="1">
        <f>350*50</f>
        <v>17500</v>
      </c>
      <c r="E12" s="1">
        <v>2</v>
      </c>
      <c r="F12" s="1">
        <f>17500*2</f>
        <v>35000</v>
      </c>
      <c r="K12" s="5">
        <v>18</v>
      </c>
      <c r="L12" s="1">
        <v>11700</v>
      </c>
    </row>
    <row r="13" spans="1:13" x14ac:dyDescent="0.25">
      <c r="F13" s="1">
        <f>SUM(F10:F12)</f>
        <v>95600</v>
      </c>
      <c r="K13" s="6">
        <v>9</v>
      </c>
      <c r="L13" s="1">
        <v>11750</v>
      </c>
    </row>
    <row r="14" spans="1:13" x14ac:dyDescent="0.25">
      <c r="A14" s="2" t="s">
        <v>20</v>
      </c>
      <c r="B14" s="10" t="s">
        <v>32</v>
      </c>
      <c r="C14" s="10"/>
      <c r="D14" s="10"/>
      <c r="E14" s="10"/>
      <c r="F14" s="10"/>
      <c r="G14" s="10"/>
      <c r="L14" s="1">
        <v>11800</v>
      </c>
    </row>
    <row r="15" spans="1:13" x14ac:dyDescent="0.25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1" t="s">
        <v>7</v>
      </c>
      <c r="L15" s="1">
        <v>11850</v>
      </c>
    </row>
    <row r="16" spans="1:13" x14ac:dyDescent="0.25">
      <c r="A16" s="1" t="s">
        <v>21</v>
      </c>
      <c r="B16" s="1">
        <v>34.5</v>
      </c>
      <c r="C16" s="1">
        <v>11650</v>
      </c>
      <c r="D16" s="1">
        <v>25000</v>
      </c>
      <c r="E16" s="1">
        <v>1</v>
      </c>
      <c r="F16" s="1">
        <v>25000</v>
      </c>
      <c r="L16" s="1">
        <v>11900</v>
      </c>
    </row>
    <row r="17" spans="1:13" x14ac:dyDescent="0.25">
      <c r="A17" s="1" t="s">
        <v>22</v>
      </c>
      <c r="B17" s="3">
        <v>18</v>
      </c>
      <c r="C17" s="1">
        <v>11700</v>
      </c>
      <c r="D17" s="1">
        <v>900</v>
      </c>
      <c r="E17" s="1">
        <v>27</v>
      </c>
      <c r="F17" s="1">
        <f>900*27</f>
        <v>24300</v>
      </c>
      <c r="L17" s="1">
        <v>11950</v>
      </c>
    </row>
    <row r="18" spans="1:13" x14ac:dyDescent="0.25">
      <c r="A18" s="1" t="s">
        <v>23</v>
      </c>
      <c r="B18" s="1" t="s">
        <v>24</v>
      </c>
      <c r="C18" s="1" t="s">
        <v>25</v>
      </c>
      <c r="D18" s="3">
        <v>50000</v>
      </c>
      <c r="E18" s="1">
        <v>1</v>
      </c>
      <c r="F18" s="1">
        <v>50000</v>
      </c>
      <c r="L18" s="1">
        <v>12000</v>
      </c>
    </row>
    <row r="19" spans="1:13" x14ac:dyDescent="0.25">
      <c r="F19" s="1">
        <f>SUM(F16:F18)</f>
        <v>99300</v>
      </c>
    </row>
    <row r="20" spans="1:13" x14ac:dyDescent="0.25">
      <c r="A20" s="4" t="s">
        <v>31</v>
      </c>
      <c r="B20" s="10" t="s">
        <v>33</v>
      </c>
      <c r="C20" s="10"/>
      <c r="D20" s="10"/>
      <c r="E20" s="10"/>
      <c r="F20" s="10"/>
      <c r="G20" s="10"/>
    </row>
    <row r="21" spans="1:13" x14ac:dyDescent="0.25">
      <c r="A21" s="1" t="s">
        <v>1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</row>
    <row r="22" spans="1:13" x14ac:dyDescent="0.25">
      <c r="A22" s="1" t="s">
        <v>26</v>
      </c>
      <c r="B22" s="1">
        <v>6.7</v>
      </c>
      <c r="C22" s="1">
        <v>11350</v>
      </c>
      <c r="D22" s="1">
        <f>6.7*50</f>
        <v>335</v>
      </c>
      <c r="E22" s="1">
        <v>98</v>
      </c>
      <c r="F22" s="1">
        <f>335*98</f>
        <v>32830</v>
      </c>
      <c r="K22" s="1" t="s">
        <v>16</v>
      </c>
      <c r="L22" s="1" t="s">
        <v>18</v>
      </c>
      <c r="M22" s="1" t="s">
        <v>17</v>
      </c>
    </row>
    <row r="23" spans="1:13" x14ac:dyDescent="0.25">
      <c r="A23" s="1" t="s">
        <v>27</v>
      </c>
      <c r="B23" s="1">
        <v>3.5</v>
      </c>
      <c r="C23" s="1">
        <v>11250</v>
      </c>
      <c r="D23" s="1">
        <f>3.5*50</f>
        <v>175</v>
      </c>
      <c r="E23" s="1">
        <v>98</v>
      </c>
      <c r="F23" s="1">
        <f>175*98</f>
        <v>17150</v>
      </c>
      <c r="L23" s="1">
        <v>11200</v>
      </c>
    </row>
    <row r="24" spans="1:13" x14ac:dyDescent="0.25">
      <c r="A24" s="1" t="s">
        <v>28</v>
      </c>
      <c r="B24" s="1" t="s">
        <v>29</v>
      </c>
      <c r="C24" s="1" t="s">
        <v>30</v>
      </c>
      <c r="D24" s="3">
        <v>5000</v>
      </c>
      <c r="E24" s="1">
        <v>10</v>
      </c>
      <c r="F24" s="1">
        <v>50000</v>
      </c>
      <c r="L24" s="1">
        <v>11250</v>
      </c>
      <c r="M24" s="3">
        <v>3.5</v>
      </c>
    </row>
    <row r="25" spans="1:13" x14ac:dyDescent="0.25">
      <c r="F25" s="1">
        <f>SUM(F22:F24)</f>
        <v>99980</v>
      </c>
      <c r="L25" s="1">
        <v>11300</v>
      </c>
    </row>
    <row r="26" spans="1:13" x14ac:dyDescent="0.25">
      <c r="A26" s="2" t="s">
        <v>45</v>
      </c>
      <c r="B26" s="10"/>
      <c r="C26" s="10"/>
      <c r="D26" s="10"/>
      <c r="E26" s="10"/>
      <c r="F26" s="10"/>
      <c r="G26" s="10"/>
      <c r="K26" s="3">
        <v>335</v>
      </c>
      <c r="L26" s="1">
        <v>11350</v>
      </c>
      <c r="M26" s="3">
        <v>6.7</v>
      </c>
    </row>
    <row r="27" spans="1:13" x14ac:dyDescent="0.25">
      <c r="A27" s="1" t="s">
        <v>1</v>
      </c>
      <c r="B27" s="1" t="s">
        <v>2</v>
      </c>
      <c r="C27" s="1" t="s">
        <v>3</v>
      </c>
      <c r="D27" s="1" t="s">
        <v>4</v>
      </c>
      <c r="E27" s="1" t="s">
        <v>5</v>
      </c>
      <c r="F27" s="1" t="s">
        <v>6</v>
      </c>
      <c r="G27" s="1" t="s">
        <v>7</v>
      </c>
      <c r="K27" s="3">
        <v>211</v>
      </c>
      <c r="L27" s="1">
        <v>11400</v>
      </c>
      <c r="M27" s="3">
        <v>10</v>
      </c>
    </row>
    <row r="28" spans="1:13" x14ac:dyDescent="0.25">
      <c r="A28" s="1" t="s">
        <v>34</v>
      </c>
      <c r="B28" s="1">
        <v>92</v>
      </c>
      <c r="C28" s="1">
        <v>11550</v>
      </c>
      <c r="D28" s="1">
        <v>25000</v>
      </c>
      <c r="E28" s="1">
        <v>1</v>
      </c>
      <c r="F28" s="1">
        <v>25000</v>
      </c>
      <c r="K28" s="3">
        <v>171</v>
      </c>
      <c r="L28" s="1">
        <v>11450</v>
      </c>
      <c r="M28" s="3">
        <v>15</v>
      </c>
    </row>
    <row r="29" spans="1:13" x14ac:dyDescent="0.25">
      <c r="A29" s="1" t="s">
        <v>35</v>
      </c>
      <c r="C29" s="1" t="s">
        <v>36</v>
      </c>
      <c r="E29" s="1">
        <v>100</v>
      </c>
      <c r="F29" s="1">
        <v>42500</v>
      </c>
      <c r="L29" s="1">
        <v>11500</v>
      </c>
      <c r="M29" s="3">
        <v>23</v>
      </c>
    </row>
    <row r="30" spans="1:13" x14ac:dyDescent="0.25">
      <c r="A30" s="1" t="s">
        <v>37</v>
      </c>
      <c r="C30" s="1" t="s">
        <v>38</v>
      </c>
      <c r="F30" s="1">
        <v>30000</v>
      </c>
      <c r="K30" s="3">
        <v>92</v>
      </c>
      <c r="L30" s="1">
        <v>11550</v>
      </c>
      <c r="M30" s="3">
        <v>35.5</v>
      </c>
    </row>
    <row r="31" spans="1:13" x14ac:dyDescent="0.25">
      <c r="F31" s="1">
        <f>SUM(F28:F30)</f>
        <v>97500</v>
      </c>
      <c r="K31" s="3">
        <v>59</v>
      </c>
      <c r="L31" s="1">
        <v>11600</v>
      </c>
      <c r="M31" s="3">
        <v>53</v>
      </c>
    </row>
    <row r="32" spans="1:13" x14ac:dyDescent="0.25">
      <c r="A32" s="2" t="s">
        <v>44</v>
      </c>
      <c r="B32" s="10" t="s">
        <v>43</v>
      </c>
      <c r="C32" s="10"/>
      <c r="D32" s="10"/>
      <c r="E32" s="10"/>
      <c r="F32" s="10"/>
      <c r="G32" s="10"/>
      <c r="K32" s="3">
        <v>34.5</v>
      </c>
      <c r="L32" s="1">
        <v>11650</v>
      </c>
    </row>
    <row r="33" spans="1:13" x14ac:dyDescent="0.25">
      <c r="A33" s="1" t="s">
        <v>1</v>
      </c>
      <c r="B33" s="1" t="s">
        <v>2</v>
      </c>
      <c r="C33" s="1" t="s">
        <v>3</v>
      </c>
      <c r="D33" s="1" t="s">
        <v>4</v>
      </c>
      <c r="E33" s="1" t="s">
        <v>5</v>
      </c>
      <c r="F33" s="1" t="s">
        <v>6</v>
      </c>
      <c r="G33" s="1" t="s">
        <v>7</v>
      </c>
      <c r="K33" s="3">
        <v>18</v>
      </c>
      <c r="L33" s="1">
        <v>11700</v>
      </c>
    </row>
    <row r="34" spans="1:13" x14ac:dyDescent="0.25">
      <c r="A34" s="1" t="s">
        <v>39</v>
      </c>
      <c r="B34" s="1">
        <v>171</v>
      </c>
      <c r="C34" s="1">
        <v>11450</v>
      </c>
      <c r="D34" s="1">
        <v>25000</v>
      </c>
      <c r="E34" s="1">
        <v>1</v>
      </c>
      <c r="F34" s="1">
        <v>25000</v>
      </c>
      <c r="L34" s="1">
        <v>11750</v>
      </c>
    </row>
    <row r="35" spans="1:13" x14ac:dyDescent="0.25">
      <c r="A35" s="1" t="s">
        <v>14</v>
      </c>
      <c r="B35" s="1">
        <v>10</v>
      </c>
      <c r="C35" s="1">
        <v>11400</v>
      </c>
      <c r="D35" s="1">
        <f>10*50</f>
        <v>500</v>
      </c>
      <c r="E35" s="1">
        <v>30</v>
      </c>
      <c r="F35" s="1">
        <f>500*30</f>
        <v>15000</v>
      </c>
      <c r="L35" s="1">
        <v>11800</v>
      </c>
    </row>
    <row r="36" spans="1:13" x14ac:dyDescent="0.25">
      <c r="A36" s="1" t="s">
        <v>40</v>
      </c>
      <c r="B36" s="1" t="s">
        <v>42</v>
      </c>
      <c r="C36" s="1" t="s">
        <v>41</v>
      </c>
      <c r="D36" s="3">
        <v>900</v>
      </c>
      <c r="E36" s="1">
        <v>40</v>
      </c>
      <c r="F36" s="1">
        <v>36000</v>
      </c>
      <c r="L36" s="1">
        <v>11850</v>
      </c>
    </row>
    <row r="37" spans="1:13" x14ac:dyDescent="0.25">
      <c r="F37" s="1">
        <f>SUM(F34:F36)</f>
        <v>76000</v>
      </c>
      <c r="L37" s="1">
        <v>11900</v>
      </c>
    </row>
    <row r="38" spans="1:13" x14ac:dyDescent="0.25">
      <c r="A38" s="2" t="s">
        <v>48</v>
      </c>
      <c r="B38" s="10" t="s">
        <v>49</v>
      </c>
      <c r="C38" s="10"/>
      <c r="D38" s="10"/>
      <c r="E38" s="10"/>
      <c r="F38" s="10"/>
      <c r="G38" s="10"/>
      <c r="L38" s="1">
        <v>11950</v>
      </c>
    </row>
    <row r="39" spans="1:13" x14ac:dyDescent="0.25">
      <c r="A39" s="1" t="s">
        <v>1</v>
      </c>
      <c r="B39" s="1" t="s">
        <v>2</v>
      </c>
      <c r="C39" s="1" t="s">
        <v>3</v>
      </c>
      <c r="D39" s="1" t="s">
        <v>4</v>
      </c>
      <c r="E39" s="1" t="s">
        <v>5</v>
      </c>
      <c r="F39" s="1" t="s">
        <v>6</v>
      </c>
      <c r="G39" s="1" t="s">
        <v>7</v>
      </c>
      <c r="L39" s="1">
        <v>12000</v>
      </c>
    </row>
    <row r="40" spans="1:13" x14ac:dyDescent="0.25">
      <c r="A40" s="1" t="s">
        <v>46</v>
      </c>
      <c r="B40" s="1">
        <v>6.7</v>
      </c>
      <c r="C40" s="1">
        <v>11350</v>
      </c>
      <c r="D40" s="1">
        <f>6.7*50</f>
        <v>335</v>
      </c>
      <c r="E40" s="1">
        <v>100</v>
      </c>
      <c r="F40" s="1">
        <f>335*100</f>
        <v>33500</v>
      </c>
    </row>
    <row r="41" spans="1:13" x14ac:dyDescent="0.25">
      <c r="A41" s="1" t="s">
        <v>47</v>
      </c>
      <c r="B41" s="1">
        <v>211</v>
      </c>
      <c r="C41" s="1">
        <v>11400</v>
      </c>
      <c r="D41" s="3">
        <v>211</v>
      </c>
      <c r="E41" s="1">
        <v>100</v>
      </c>
      <c r="F41" s="1">
        <v>21100</v>
      </c>
    </row>
    <row r="42" spans="1:13" x14ac:dyDescent="0.25">
      <c r="A42" s="1" t="s">
        <v>28</v>
      </c>
      <c r="B42" s="3" t="s">
        <v>51</v>
      </c>
      <c r="C42" s="1" t="s">
        <v>50</v>
      </c>
      <c r="D42" s="1">
        <v>400</v>
      </c>
      <c r="E42" s="1">
        <v>100</v>
      </c>
      <c r="F42" s="1">
        <v>40000</v>
      </c>
      <c r="K42" s="1" t="s">
        <v>16</v>
      </c>
      <c r="L42" s="1" t="s">
        <v>18</v>
      </c>
      <c r="M42" s="1" t="s">
        <v>17</v>
      </c>
    </row>
    <row r="43" spans="1:13" x14ac:dyDescent="0.25">
      <c r="F43" s="1">
        <f>SUM(F40:F42)</f>
        <v>94600</v>
      </c>
      <c r="L43" s="1">
        <v>11200</v>
      </c>
    </row>
    <row r="44" spans="1:13" x14ac:dyDescent="0.25">
      <c r="A44" s="2" t="s">
        <v>52</v>
      </c>
      <c r="B44" s="10"/>
      <c r="C44" s="10"/>
      <c r="D44" s="10"/>
      <c r="E44" s="10"/>
      <c r="F44" s="10"/>
      <c r="G44" s="10"/>
      <c r="H44" s="10"/>
      <c r="L44" s="1">
        <v>11250</v>
      </c>
      <c r="M44" s="3">
        <v>3.5</v>
      </c>
    </row>
    <row r="45" spans="1:13" x14ac:dyDescent="0.25">
      <c r="A45" s="1" t="s">
        <v>1</v>
      </c>
      <c r="B45" s="1" t="s">
        <v>2</v>
      </c>
      <c r="C45" s="1" t="s">
        <v>3</v>
      </c>
      <c r="D45" s="1" t="s">
        <v>4</v>
      </c>
      <c r="E45" s="1" t="s">
        <v>5</v>
      </c>
      <c r="F45" s="1" t="s">
        <v>6</v>
      </c>
      <c r="G45" s="1" t="s">
        <v>7</v>
      </c>
      <c r="H45" s="8" t="s">
        <v>78</v>
      </c>
      <c r="I45" s="8" t="s">
        <v>79</v>
      </c>
      <c r="L45" s="1">
        <v>11300</v>
      </c>
    </row>
    <row r="46" spans="1:13" x14ac:dyDescent="0.25">
      <c r="A46" s="1" t="s">
        <v>53</v>
      </c>
      <c r="B46" s="1">
        <v>35.5</v>
      </c>
      <c r="C46" s="1">
        <v>11550</v>
      </c>
      <c r="D46" s="1">
        <v>1775</v>
      </c>
      <c r="E46" s="1">
        <v>14</v>
      </c>
      <c r="F46" s="1">
        <v>24850</v>
      </c>
      <c r="G46" s="1">
        <v>-24850</v>
      </c>
      <c r="H46" s="9">
        <v>11514.5</v>
      </c>
      <c r="I46" s="9" t="s">
        <v>80</v>
      </c>
      <c r="K46" s="3">
        <v>335</v>
      </c>
      <c r="L46" s="1">
        <v>11350</v>
      </c>
      <c r="M46" s="3">
        <v>6.7</v>
      </c>
    </row>
    <row r="47" spans="1:13" x14ac:dyDescent="0.25">
      <c r="A47" s="1" t="s">
        <v>56</v>
      </c>
      <c r="B47" s="1" t="s">
        <v>59</v>
      </c>
      <c r="C47" s="1" t="s">
        <v>54</v>
      </c>
      <c r="D47" s="1">
        <v>5000</v>
      </c>
      <c r="E47" s="1">
        <v>5</v>
      </c>
      <c r="F47" s="1">
        <v>25000</v>
      </c>
      <c r="K47" s="3">
        <v>211</v>
      </c>
      <c r="L47" s="1">
        <v>11400</v>
      </c>
      <c r="M47" s="3">
        <v>10</v>
      </c>
    </row>
    <row r="48" spans="1:13" x14ac:dyDescent="0.25">
      <c r="A48" s="1" t="s">
        <v>57</v>
      </c>
      <c r="B48" s="1" t="s">
        <v>58</v>
      </c>
      <c r="C48" s="1" t="s">
        <v>55</v>
      </c>
      <c r="D48" s="1">
        <v>2500</v>
      </c>
      <c r="E48" s="1">
        <v>20</v>
      </c>
      <c r="F48" s="1">
        <v>50000</v>
      </c>
      <c r="H48" s="9">
        <v>11582.5</v>
      </c>
      <c r="K48" s="3">
        <v>171</v>
      </c>
      <c r="L48" s="1">
        <v>11450</v>
      </c>
      <c r="M48" s="3">
        <v>15</v>
      </c>
    </row>
    <row r="49" spans="1:13" x14ac:dyDescent="0.25">
      <c r="F49" s="1">
        <f>SUM(F46:F48)</f>
        <v>99850</v>
      </c>
      <c r="L49" s="1">
        <v>11500</v>
      </c>
      <c r="M49" s="3">
        <v>23</v>
      </c>
    </row>
    <row r="50" spans="1:13" x14ac:dyDescent="0.25">
      <c r="A50" s="2" t="s">
        <v>60</v>
      </c>
      <c r="B50" s="10"/>
      <c r="C50" s="10"/>
      <c r="D50" s="10"/>
      <c r="E50" s="10"/>
      <c r="F50" s="10"/>
      <c r="G50" s="10"/>
      <c r="K50" s="3">
        <v>92</v>
      </c>
      <c r="L50" s="1">
        <v>11550</v>
      </c>
      <c r="M50" s="3">
        <v>35.5</v>
      </c>
    </row>
    <row r="51" spans="1:13" x14ac:dyDescent="0.25">
      <c r="A51" s="1" t="s">
        <v>1</v>
      </c>
      <c r="B51" s="1" t="s">
        <v>2</v>
      </c>
      <c r="C51" s="1" t="s">
        <v>3</v>
      </c>
      <c r="D51" s="1" t="s">
        <v>4</v>
      </c>
      <c r="E51" s="1" t="s">
        <v>5</v>
      </c>
      <c r="F51" s="1" t="s">
        <v>6</v>
      </c>
      <c r="G51" s="1" t="s">
        <v>7</v>
      </c>
      <c r="K51" s="3">
        <v>59</v>
      </c>
      <c r="L51" s="1">
        <v>11600</v>
      </c>
      <c r="M51" s="3">
        <v>53</v>
      </c>
    </row>
    <row r="52" spans="1:13" x14ac:dyDescent="0.25">
      <c r="A52" s="1" t="s">
        <v>61</v>
      </c>
      <c r="B52" s="1">
        <v>92</v>
      </c>
      <c r="C52" s="1">
        <v>11550</v>
      </c>
      <c r="D52" s="1">
        <v>25000</v>
      </c>
      <c r="E52" s="1">
        <v>1</v>
      </c>
      <c r="F52" s="1">
        <v>25000</v>
      </c>
      <c r="K52" s="3">
        <v>34.5</v>
      </c>
      <c r="L52" s="1">
        <v>11650</v>
      </c>
    </row>
    <row r="53" spans="1:13" x14ac:dyDescent="0.25">
      <c r="A53" s="1" t="s">
        <v>62</v>
      </c>
      <c r="B53" s="1" t="s">
        <v>64</v>
      </c>
      <c r="C53" s="1">
        <v>11650</v>
      </c>
      <c r="D53" s="1">
        <v>25000</v>
      </c>
      <c r="E53" s="1">
        <v>1</v>
      </c>
      <c r="F53" s="1">
        <v>25000</v>
      </c>
      <c r="K53" s="3">
        <v>18</v>
      </c>
      <c r="L53" s="1">
        <v>11700</v>
      </c>
    </row>
    <row r="54" spans="1:13" x14ac:dyDescent="0.25">
      <c r="A54" s="1" t="s">
        <v>63</v>
      </c>
      <c r="B54" s="1" t="s">
        <v>67</v>
      </c>
      <c r="C54" s="1" t="s">
        <v>65</v>
      </c>
      <c r="D54" s="1">
        <f>100*50</f>
        <v>5000</v>
      </c>
      <c r="E54" s="1">
        <v>10</v>
      </c>
      <c r="F54" s="1">
        <v>50000</v>
      </c>
      <c r="L54" s="1">
        <v>11750</v>
      </c>
    </row>
    <row r="55" spans="1:13" x14ac:dyDescent="0.25">
      <c r="F55" s="1">
        <f>SUM(F52:F54)</f>
        <v>100000</v>
      </c>
      <c r="L55" s="1">
        <v>11800</v>
      </c>
    </row>
    <row r="56" spans="1:13" x14ac:dyDescent="0.25">
      <c r="A56" s="2" t="s">
        <v>66</v>
      </c>
      <c r="B56" s="10"/>
      <c r="C56" s="10"/>
      <c r="D56" s="10"/>
      <c r="E56" s="10"/>
      <c r="F56" s="10"/>
      <c r="G56" s="10"/>
      <c r="L56" s="1">
        <v>11850</v>
      </c>
    </row>
    <row r="57" spans="1:13" x14ac:dyDescent="0.25">
      <c r="A57" s="1" t="s">
        <v>1</v>
      </c>
      <c r="B57" s="1" t="s">
        <v>2</v>
      </c>
      <c r="C57" s="1" t="s">
        <v>3</v>
      </c>
      <c r="D57" s="1" t="s">
        <v>4</v>
      </c>
      <c r="E57" s="1" t="s">
        <v>5</v>
      </c>
      <c r="F57" s="1" t="s">
        <v>6</v>
      </c>
      <c r="G57" s="1" t="s">
        <v>7</v>
      </c>
      <c r="L57" s="1">
        <v>11900</v>
      </c>
    </row>
    <row r="58" spans="1:13" x14ac:dyDescent="0.25">
      <c r="A58" s="1" t="s">
        <v>47</v>
      </c>
      <c r="B58" s="1">
        <v>211</v>
      </c>
      <c r="C58" s="1">
        <v>11400</v>
      </c>
      <c r="D58" s="1">
        <f>211*50</f>
        <v>10550</v>
      </c>
      <c r="E58" s="1">
        <v>4</v>
      </c>
      <c r="F58" s="1">
        <f>10550*4</f>
        <v>42200</v>
      </c>
      <c r="L58" s="1">
        <v>11950</v>
      </c>
    </row>
    <row r="59" spans="1:13" x14ac:dyDescent="0.25">
      <c r="A59" s="1" t="s">
        <v>68</v>
      </c>
      <c r="B59" s="1">
        <v>92</v>
      </c>
      <c r="C59" s="1">
        <v>11550</v>
      </c>
      <c r="D59" s="1">
        <v>25000</v>
      </c>
      <c r="E59" s="1">
        <v>1</v>
      </c>
      <c r="F59" s="1">
        <v>25000</v>
      </c>
      <c r="L59" s="1">
        <v>12000</v>
      </c>
    </row>
    <row r="60" spans="1:13" x14ac:dyDescent="0.25">
      <c r="A60" s="1" t="s">
        <v>69</v>
      </c>
      <c r="B60" s="1" t="s">
        <v>70</v>
      </c>
      <c r="C60" s="1" t="s">
        <v>71</v>
      </c>
      <c r="D60" s="1">
        <f>136.5*50</f>
        <v>6825</v>
      </c>
      <c r="E60" s="1">
        <v>4</v>
      </c>
      <c r="F60" s="1">
        <f>6825*4</f>
        <v>27300</v>
      </c>
    </row>
    <row r="61" spans="1:13" x14ac:dyDescent="0.25">
      <c r="B61" s="1">
        <f>171-34.5</f>
        <v>136.5</v>
      </c>
      <c r="F61" s="1">
        <f>SUM(F58:F60)</f>
        <v>94500</v>
      </c>
    </row>
    <row r="62" spans="1:13" x14ac:dyDescent="0.25">
      <c r="A62" s="2" t="s">
        <v>72</v>
      </c>
      <c r="B62" s="10"/>
      <c r="C62" s="10"/>
      <c r="D62" s="10"/>
      <c r="E62" s="10"/>
      <c r="F62" s="10"/>
      <c r="G62" s="10"/>
      <c r="K62" s="1" t="s">
        <v>16</v>
      </c>
      <c r="L62" s="1" t="s">
        <v>18</v>
      </c>
      <c r="M62" s="1" t="s">
        <v>17</v>
      </c>
    </row>
    <row r="63" spans="1:1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F63" s="1" t="s">
        <v>6</v>
      </c>
      <c r="G63" s="1" t="s">
        <v>7</v>
      </c>
      <c r="L63" s="1">
        <v>11200</v>
      </c>
    </row>
    <row r="64" spans="1:13" x14ac:dyDescent="0.25">
      <c r="A64" s="1" t="s">
        <v>73</v>
      </c>
      <c r="B64" s="1">
        <v>18</v>
      </c>
      <c r="C64" s="1">
        <v>11700</v>
      </c>
      <c r="D64" s="1">
        <f>18*50</f>
        <v>900</v>
      </c>
      <c r="E64" s="1">
        <v>30</v>
      </c>
      <c r="F64" s="1">
        <v>27000</v>
      </c>
      <c r="L64" s="1">
        <v>11250</v>
      </c>
      <c r="M64" s="3">
        <v>3.5</v>
      </c>
    </row>
    <row r="65" spans="1:13" x14ac:dyDescent="0.25">
      <c r="A65" s="1" t="s">
        <v>74</v>
      </c>
      <c r="B65" s="1">
        <v>10</v>
      </c>
      <c r="C65" s="1">
        <v>11400</v>
      </c>
      <c r="D65" s="1">
        <v>500</v>
      </c>
      <c r="E65" s="1">
        <v>46</v>
      </c>
      <c r="F65" s="1">
        <f>500*46</f>
        <v>23000</v>
      </c>
      <c r="L65" s="1">
        <v>11300</v>
      </c>
    </row>
    <row r="66" spans="1:13" x14ac:dyDescent="0.25">
      <c r="A66" s="1" t="s">
        <v>57</v>
      </c>
      <c r="B66" s="1" t="s">
        <v>75</v>
      </c>
      <c r="C66" s="1" t="s">
        <v>30</v>
      </c>
      <c r="D66" s="1">
        <v>5000</v>
      </c>
      <c r="E66" s="1">
        <v>10</v>
      </c>
      <c r="F66" s="1">
        <v>50000</v>
      </c>
      <c r="K66" s="3">
        <v>335</v>
      </c>
      <c r="L66" s="1">
        <v>11350</v>
      </c>
      <c r="M66" s="3">
        <v>6.7</v>
      </c>
    </row>
    <row r="67" spans="1:13" x14ac:dyDescent="0.25">
      <c r="F67" s="1">
        <f>SUM(F64:F66)</f>
        <v>100000</v>
      </c>
      <c r="K67" s="3">
        <v>211</v>
      </c>
      <c r="L67" s="1">
        <v>11400</v>
      </c>
      <c r="M67" s="3">
        <v>10</v>
      </c>
    </row>
    <row r="68" spans="1:13" x14ac:dyDescent="0.25">
      <c r="K68" s="3">
        <v>171</v>
      </c>
      <c r="L68" s="1">
        <v>11450</v>
      </c>
      <c r="M68" s="3">
        <v>15</v>
      </c>
    </row>
    <row r="69" spans="1:13" x14ac:dyDescent="0.25">
      <c r="L69" s="1">
        <v>11500</v>
      </c>
      <c r="M69" s="3">
        <v>23</v>
      </c>
    </row>
    <row r="70" spans="1:13" x14ac:dyDescent="0.25">
      <c r="K70" s="3">
        <v>92</v>
      </c>
      <c r="L70" s="1">
        <v>11550</v>
      </c>
      <c r="M70" s="3">
        <v>35.5</v>
      </c>
    </row>
    <row r="71" spans="1:13" x14ac:dyDescent="0.25">
      <c r="K71" s="3">
        <v>59</v>
      </c>
      <c r="L71" s="1">
        <v>11600</v>
      </c>
      <c r="M71" s="3">
        <v>53</v>
      </c>
    </row>
    <row r="72" spans="1:13" x14ac:dyDescent="0.25">
      <c r="K72" s="3">
        <v>34.5</v>
      </c>
      <c r="L72" s="1">
        <v>11650</v>
      </c>
    </row>
    <row r="73" spans="1:13" x14ac:dyDescent="0.25">
      <c r="K73" s="3">
        <v>18</v>
      </c>
      <c r="L73" s="1">
        <v>11700</v>
      </c>
    </row>
    <row r="74" spans="1:13" x14ac:dyDescent="0.25">
      <c r="L74" s="1">
        <v>11750</v>
      </c>
    </row>
    <row r="75" spans="1:13" x14ac:dyDescent="0.25">
      <c r="L75" s="1">
        <v>11800</v>
      </c>
    </row>
    <row r="76" spans="1:13" x14ac:dyDescent="0.25">
      <c r="L76" s="1">
        <v>11850</v>
      </c>
    </row>
    <row r="77" spans="1:13" x14ac:dyDescent="0.25">
      <c r="L77" s="1">
        <v>11900</v>
      </c>
    </row>
    <row r="78" spans="1:13" x14ac:dyDescent="0.25">
      <c r="L78" s="1">
        <v>11950</v>
      </c>
    </row>
    <row r="79" spans="1:13" x14ac:dyDescent="0.25">
      <c r="L79" s="1">
        <v>12000</v>
      </c>
    </row>
  </sheetData>
  <mergeCells count="11">
    <mergeCell ref="B2:G2"/>
    <mergeCell ref="B20:G20"/>
    <mergeCell ref="B14:G14"/>
    <mergeCell ref="B26:G26"/>
    <mergeCell ref="B32:G32"/>
    <mergeCell ref="B8:G8"/>
    <mergeCell ref="B38:G38"/>
    <mergeCell ref="B44:H44"/>
    <mergeCell ref="B50:G50"/>
    <mergeCell ref="B56:G56"/>
    <mergeCell ref="B62:G62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2019-12-12T10:11:25Z</dcterms:modified>
</cp:coreProperties>
</file>