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test2020.sharepoint.com/sites/Public_Quotes_2024/Documentos compartidos/03_Opp_Temp_By_BU/5_IAT_Type_Reference/4_iBTest_Quotation/"/>
    </mc:Choice>
  </mc:AlternateContent>
  <xr:revisionPtr revIDLastSave="286" documentId="8_{6B5F0B71-7441-4AB3-A64B-2E792FA8C828}" xr6:coauthVersionLast="47" xr6:coauthVersionMax="47" xr10:uidLastSave="{943D2EA4-8250-42BE-8C78-0AC885FE01B9}"/>
  <bookViews>
    <workbookView xWindow="19095" yWindow="0" windowWidth="19410" windowHeight="20985" tabRatio="735" activeTab="3" xr2:uid="{00000000-000D-0000-FFFF-FFFF00000000}"/>
  </bookViews>
  <sheets>
    <sheet name="TOTAL" sheetId="68" r:id="rId1"/>
    <sheet name="Pack and ship" sheetId="71" r:id="rId2"/>
    <sheet name="Travel expenses" sheetId="69" r:id="rId3"/>
    <sheet name="Timeline" sheetId="9" r:id="rId4"/>
    <sheet name="Draft images" sheetId="73" r:id="rId5"/>
    <sheet name="Notas" sheetId="7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8" i="68" l="1"/>
  <c r="H248" i="68" s="1"/>
  <c r="G36" i="68" s="1"/>
  <c r="C227" i="68"/>
  <c r="G225" i="68"/>
  <c r="H225" i="68" s="1"/>
  <c r="G30" i="68" s="1"/>
  <c r="G199" i="68"/>
  <c r="H199" i="68" s="1"/>
  <c r="G25" i="68" s="1"/>
  <c r="G189" i="68"/>
  <c r="H189" i="68" s="1"/>
  <c r="G24" i="68" s="1"/>
  <c r="G20" i="68" a="1"/>
  <c r="G20" i="68" s="1"/>
  <c r="G19" i="68"/>
  <c r="G18" i="68"/>
  <c r="G38" i="68"/>
  <c r="G234" i="68"/>
  <c r="H234" i="68" s="1"/>
  <c r="G34" i="68" s="1"/>
  <c r="G213" i="68"/>
  <c r="H213" i="68" s="1"/>
  <c r="G28" i="68" s="1"/>
  <c r="G253" i="68"/>
  <c r="H253" i="68" s="1"/>
  <c r="G37" i="68" s="1"/>
  <c r="G240" i="68"/>
  <c r="H240" i="68" s="1"/>
  <c r="G35" i="68" s="1"/>
  <c r="G231" i="68"/>
  <c r="F33" i="68" s="1"/>
  <c r="G228" i="68"/>
  <c r="H228" i="68" s="1"/>
  <c r="G31" i="68" s="1"/>
  <c r="G219" i="68"/>
  <c r="F29" i="68" s="1"/>
  <c r="G210" i="68"/>
  <c r="F27" i="68" s="1"/>
  <c r="G177" i="68"/>
  <c r="H177" i="68" s="1"/>
  <c r="G23" i="68" s="1"/>
  <c r="G174" i="68"/>
  <c r="H174" i="68" s="1"/>
  <c r="C255" i="68"/>
  <c r="C233" i="68"/>
  <c r="C230" i="68"/>
  <c r="C212" i="68"/>
  <c r="C176" i="68"/>
  <c r="C173" i="68"/>
  <c r="G170" i="68"/>
  <c r="H170" i="68" s="1"/>
  <c r="G102" i="68"/>
  <c r="G101" i="68"/>
  <c r="G100" i="68"/>
  <c r="G99" i="68"/>
  <c r="G98" i="68"/>
  <c r="G97" i="68"/>
  <c r="G46" i="68"/>
  <c r="G93" i="68"/>
  <c r="G92" i="68"/>
  <c r="G91" i="68"/>
  <c r="G90" i="68"/>
  <c r="G89" i="68"/>
  <c r="G88" i="68"/>
  <c r="G87" i="68"/>
  <c r="G86" i="68"/>
  <c r="G85" i="68"/>
  <c r="G84" i="68"/>
  <c r="G83" i="68"/>
  <c r="G82" i="68"/>
  <c r="G81" i="68"/>
  <c r="G80" i="68"/>
  <c r="G79" i="68"/>
  <c r="G78" i="68"/>
  <c r="G77" i="68"/>
  <c r="G76" i="68"/>
  <c r="G75" i="68"/>
  <c r="G74" i="68"/>
  <c r="G73" i="68"/>
  <c r="G72" i="68"/>
  <c r="G71" i="68"/>
  <c r="G70" i="68"/>
  <c r="G69" i="68"/>
  <c r="G68" i="68"/>
  <c r="G67" i="68"/>
  <c r="G66" i="68"/>
  <c r="G65" i="68"/>
  <c r="G64" i="68"/>
  <c r="G63" i="68"/>
  <c r="G62" i="68"/>
  <c r="G61" i="68"/>
  <c r="G60" i="68"/>
  <c r="G59" i="68"/>
  <c r="G58" i="68"/>
  <c r="G57" i="68"/>
  <c r="G56" i="68"/>
  <c r="G55" i="68"/>
  <c r="G54" i="68"/>
  <c r="G53" i="68"/>
  <c r="G52" i="68"/>
  <c r="G51" i="68"/>
  <c r="G50" i="68"/>
  <c r="G49" i="68"/>
  <c r="G48" i="68"/>
  <c r="G47" i="68"/>
  <c r="H24" i="68" l="1"/>
  <c r="F24" i="68"/>
  <c r="F25" i="68"/>
  <c r="F30" i="68"/>
  <c r="F36" i="68"/>
  <c r="G22" i="68"/>
  <c r="G21" i="68" s="1"/>
  <c r="H25" i="68" s="1"/>
  <c r="F22" i="68"/>
  <c r="F23" i="68"/>
  <c r="F28" i="68"/>
  <c r="F26" i="68" s="1"/>
  <c r="F34" i="68"/>
  <c r="F35" i="68"/>
  <c r="F31" i="68"/>
  <c r="F37" i="68"/>
  <c r="H231" i="68"/>
  <c r="G33" i="68" s="1"/>
  <c r="G103" i="68"/>
  <c r="G41" i="68" s="1"/>
  <c r="G94" i="68"/>
  <c r="G17" i="68" s="1"/>
  <c r="H18" i="68" s="1"/>
  <c r="H23" i="68" l="1"/>
  <c r="G32" i="68"/>
  <c r="H36" i="68" s="1"/>
  <c r="F32" i="68"/>
  <c r="F21" i="68"/>
  <c r="H20" i="68"/>
  <c r="H19" i="68"/>
  <c r="H22" i="68"/>
  <c r="H219" i="68"/>
  <c r="G29" i="68" s="1"/>
  <c r="H33" i="68" l="1"/>
  <c r="H37" i="68"/>
  <c r="H34" i="68"/>
  <c r="H35" i="68"/>
  <c r="H91" i="68"/>
  <c r="H65" i="68"/>
  <c r="H87" i="68"/>
  <c r="H73" i="68"/>
  <c r="H49" i="68"/>
  <c r="H88" i="68"/>
  <c r="H58" i="68"/>
  <c r="H74" i="68"/>
  <c r="H52" i="68"/>
  <c r="H61" i="68"/>
  <c r="H76" i="68"/>
  <c r="H77" i="68"/>
  <c r="H71" i="68"/>
  <c r="H66" i="68"/>
  <c r="H63" i="68"/>
  <c r="H60" i="68"/>
  <c r="H79" i="68"/>
  <c r="H81" i="68"/>
  <c r="H48" i="68"/>
  <c r="H67" i="68"/>
  <c r="H54" i="68"/>
  <c r="H69" i="68"/>
  <c r="H72" i="68"/>
  <c r="H50" i="68"/>
  <c r="H57" i="68"/>
  <c r="H90" i="68"/>
  <c r="H82" i="68"/>
  <c r="H89" i="68"/>
  <c r="H59" i="68"/>
  <c r="H83" i="68"/>
  <c r="H92" i="68"/>
  <c r="H75" i="68"/>
  <c r="H85" i="68"/>
  <c r="H70" i="68"/>
  <c r="H62" i="68"/>
  <c r="H78" i="68"/>
  <c r="H56" i="68"/>
  <c r="H51" i="68"/>
  <c r="H68" i="68"/>
  <c r="H53" i="68"/>
  <c r="H64" i="68"/>
  <c r="H80" i="68"/>
  <c r="H55" i="68"/>
  <c r="H86" i="68"/>
  <c r="H93" i="68"/>
  <c r="H84" i="68"/>
  <c r="H94" i="68"/>
  <c r="H210" i="68"/>
  <c r="I248" i="68" s="1"/>
  <c r="H47" i="68"/>
  <c r="I199" i="68" l="1"/>
  <c r="I225" i="68"/>
  <c r="G27" i="68"/>
  <c r="G26" i="68" s="1"/>
  <c r="I189" i="68"/>
  <c r="I213" i="68"/>
  <c r="I234" i="68"/>
  <c r="I253" i="68"/>
  <c r="I170" i="68"/>
  <c r="I177" i="68"/>
  <c r="I228" i="68"/>
  <c r="I210" i="68"/>
  <c r="I219" i="68"/>
  <c r="I231" i="68"/>
  <c r="I240" i="68"/>
  <c r="I174" i="68"/>
  <c r="O59" i="69"/>
  <c r="G59" i="69"/>
  <c r="O46" i="69"/>
  <c r="G46" i="69"/>
  <c r="O33" i="69"/>
  <c r="G33" i="69"/>
  <c r="O20" i="69"/>
  <c r="G20" i="69"/>
  <c r="H30" i="68" l="1"/>
  <c r="H28" i="68"/>
  <c r="H29" i="68"/>
  <c r="G39" i="68"/>
  <c r="H31" i="68" s="1"/>
  <c r="H27" i="68"/>
  <c r="O5" i="69"/>
  <c r="H26" i="68" l="1"/>
  <c r="H32" i="68"/>
  <c r="H17" i="68"/>
  <c r="H38" i="68"/>
  <c r="H21" i="68"/>
  <c r="O23" i="69"/>
  <c r="O24" i="69"/>
  <c r="O25" i="69"/>
  <c r="O26" i="69"/>
  <c r="O27" i="69"/>
  <c r="O28" i="69"/>
  <c r="O29" i="69"/>
  <c r="O30" i="69"/>
  <c r="O31" i="69"/>
  <c r="O36" i="69"/>
  <c r="O37" i="69"/>
  <c r="O38" i="69"/>
  <c r="O39" i="69"/>
  <c r="O40" i="69"/>
  <c r="O41" i="69"/>
  <c r="O42" i="69"/>
  <c r="O43" i="69"/>
  <c r="O44" i="69"/>
  <c r="O49" i="69"/>
  <c r="O50" i="69"/>
  <c r="O51" i="69"/>
  <c r="O52" i="69"/>
  <c r="O53" i="69"/>
  <c r="O54" i="69"/>
  <c r="O55" i="69"/>
  <c r="O56" i="69"/>
  <c r="O57" i="69"/>
  <c r="O18" i="69"/>
  <c r="O17" i="69"/>
  <c r="O16" i="69"/>
  <c r="O15" i="69"/>
  <c r="O14" i="69"/>
  <c r="O13" i="69"/>
  <c r="O12" i="69"/>
  <c r="O11" i="69"/>
  <c r="O10" i="69"/>
  <c r="G57" i="69"/>
  <c r="G56" i="69"/>
  <c r="G55" i="69"/>
  <c r="G54" i="69"/>
  <c r="G53" i="69"/>
  <c r="G52" i="69"/>
  <c r="G51" i="69"/>
  <c r="G50" i="69"/>
  <c r="G49" i="69"/>
  <c r="G44" i="69"/>
  <c r="G43" i="69"/>
  <c r="G42" i="69"/>
  <c r="G41" i="69"/>
  <c r="G40" i="69"/>
  <c r="G39" i="69"/>
  <c r="G38" i="69"/>
  <c r="G37" i="69"/>
  <c r="G36" i="69"/>
  <c r="G31" i="69"/>
  <c r="G30" i="69"/>
  <c r="G29" i="69"/>
  <c r="G28" i="69"/>
  <c r="G27" i="69"/>
  <c r="G26" i="69"/>
  <c r="G25" i="69"/>
  <c r="G24" i="69"/>
  <c r="G23" i="69"/>
  <c r="G18" i="69"/>
  <c r="G17" i="69"/>
  <c r="G16" i="69"/>
  <c r="G15" i="69"/>
  <c r="G14" i="69"/>
  <c r="G13" i="69"/>
  <c r="G12" i="69"/>
  <c r="G11" i="69"/>
  <c r="G10" i="69"/>
  <c r="E8" i="68"/>
  <c r="G5" i="69" l="1"/>
  <c r="G2" i="6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<sst xmlns="http://schemas.openxmlformats.org/spreadsheetml/2006/main" count="385" uniqueCount="212">
  <si>
    <t>Innovative Board Test S de RL de CV</t>
  </si>
  <si>
    <t xml:space="preserve"> Anillo Perif. Sur Manuel Gómez Morín 5739-Int.11B</t>
  </si>
  <si>
    <t>Tlaquepaque, Jalisco, 45610</t>
  </si>
  <si>
    <t>Mexico</t>
  </si>
  <si>
    <t>4-IAT-002 Rev. 2 MECH_Quoting_Capture</t>
  </si>
  <si>
    <t>*Favor de informar el tiempo de entrega del proyecto y cuántos días son necesarios en planta (si aplica)</t>
  </si>
  <si>
    <t>Date:</t>
  </si>
  <si>
    <t>IAT hour</t>
  </si>
  <si>
    <t>Reference:</t>
  </si>
  <si>
    <t>IAT robot hour</t>
  </si>
  <si>
    <t>*Delivery Time:</t>
  </si>
  <si>
    <t>Tech hour</t>
  </si>
  <si>
    <t xml:space="preserve">*Travel Days </t>
  </si>
  <si>
    <t>*Shipping</t>
  </si>
  <si>
    <t>*Exportación</t>
  </si>
  <si>
    <t>*Importación</t>
  </si>
  <si>
    <t>Currency:</t>
  </si>
  <si>
    <t>USA Dollars</t>
  </si>
  <si>
    <t>Horas</t>
  </si>
  <si>
    <t>Percentage</t>
  </si>
  <si>
    <t>Total Materiales unitario</t>
  </si>
  <si>
    <t>Materials MECH</t>
  </si>
  <si>
    <t>Materials AUTO</t>
  </si>
  <si>
    <t>Materials SWD</t>
  </si>
  <si>
    <t>NRE</t>
  </si>
  <si>
    <t>NRE-MECH</t>
  </si>
  <si>
    <t>NRE-AUTO</t>
  </si>
  <si>
    <t>Engineering labor</t>
  </si>
  <si>
    <t>Engineering labor-MECH</t>
  </si>
  <si>
    <t>Engineering labor-AUTO</t>
  </si>
  <si>
    <t xml:space="preserve">Engineering labor-AUTO - robot </t>
  </si>
  <si>
    <t>Technician labor</t>
  </si>
  <si>
    <t>Onsite labor</t>
  </si>
  <si>
    <t>Engineering labor MECH - Foreign</t>
  </si>
  <si>
    <t>Engineering labor AUTO - Foreign</t>
  </si>
  <si>
    <t>Engineering labor AUTO - robot - Foreign</t>
  </si>
  <si>
    <t>Technician labor - Foreign</t>
  </si>
  <si>
    <t>Travel expenses</t>
  </si>
  <si>
    <t>TOTAL USD</t>
  </si>
  <si>
    <t>Optional items</t>
  </si>
  <si>
    <t>Materiales</t>
  </si>
  <si>
    <t>Mark up</t>
  </si>
  <si>
    <t>Group</t>
  </si>
  <si>
    <t>#</t>
  </si>
  <si>
    <t>ITEM</t>
  </si>
  <si>
    <t>Qty</t>
  </si>
  <si>
    <t>Unit Price</t>
  </si>
  <si>
    <t>Amount w/mu</t>
  </si>
  <si>
    <t>Total de materiales</t>
  </si>
  <si>
    <t>Optional ITEMS</t>
  </si>
  <si>
    <t>Amount</t>
  </si>
  <si>
    <t>TOTAL Optinals USD</t>
  </si>
  <si>
    <t>DELIVERABLES</t>
  </si>
  <si>
    <t>DELIVERABLE</t>
  </si>
  <si>
    <t>Deliverables by iBtest</t>
  </si>
  <si>
    <t>Deliverables by the Customer</t>
  </si>
  <si>
    <t>Assumptions</t>
  </si>
  <si>
    <t>Limitations</t>
  </si>
  <si>
    <t>Exclusions</t>
  </si>
  <si>
    <t>ENGINEERING AND TECHNICIAN HOURS</t>
  </si>
  <si>
    <t>Description</t>
  </si>
  <si>
    <t>Total 
Horas</t>
  </si>
  <si>
    <t>%</t>
  </si>
  <si>
    <t>Mechanical design (NRE)</t>
  </si>
  <si>
    <t>Drawings (NRE)</t>
  </si>
  <si>
    <t>Automation design  (NRE)</t>
  </si>
  <si>
    <t>SUPPORT AT IBTEST</t>
  </si>
  <si>
    <t>Support at ibtest -MECH</t>
  </si>
  <si>
    <t>Support at ibtest -AUTO</t>
  </si>
  <si>
    <t>Support at ibtest - Robot - AUTO</t>
  </si>
  <si>
    <t>Assembly at ibtest TECH</t>
  </si>
  <si>
    <t>FOREIGN SUPPORT</t>
  </si>
  <si>
    <t>Onsite support - MECH</t>
  </si>
  <si>
    <t>Onsite support - AUTO</t>
  </si>
  <si>
    <t>Onsite support - Robot - AUTO</t>
  </si>
  <si>
    <t>Onsite support TECH</t>
  </si>
  <si>
    <t>Station Process</t>
  </si>
  <si>
    <t>Draft</t>
  </si>
  <si>
    <t xml:space="preserve">Dimensions </t>
  </si>
  <si>
    <t>Bulk 1</t>
  </si>
  <si>
    <t>Qtty</t>
  </si>
  <si>
    <t>units</t>
  </si>
  <si>
    <t>Length</t>
  </si>
  <si>
    <t>mm</t>
  </si>
  <si>
    <t xml:space="preserve">Width </t>
  </si>
  <si>
    <t>Height</t>
  </si>
  <si>
    <t>Weight</t>
  </si>
  <si>
    <t>kg</t>
  </si>
  <si>
    <t>Bulk 2</t>
  </si>
  <si>
    <t>Bulk 3</t>
  </si>
  <si>
    <t>Bulk 4</t>
  </si>
  <si>
    <t>TRAVEL EXPENSES</t>
  </si>
  <si>
    <t>TOTAL</t>
  </si>
  <si>
    <t>MÉXICO</t>
  </si>
  <si>
    <t>USA</t>
  </si>
  <si>
    <t>Item 1</t>
  </si>
  <si>
    <t>QTY</t>
  </si>
  <si>
    <t>AMOUNT</t>
  </si>
  <si>
    <t>Flying (Round Trip)</t>
  </si>
  <si>
    <t>Bus (Round Trip)</t>
  </si>
  <si>
    <t>Hotel (Per night)</t>
  </si>
  <si>
    <t>Car Rental (Days)</t>
  </si>
  <si>
    <t>Fuel (days)</t>
  </si>
  <si>
    <t>Food (days)</t>
  </si>
  <si>
    <t>Taxi (days)</t>
  </si>
  <si>
    <t>Flying Time Rate (per hour)</t>
  </si>
  <si>
    <t>Bus Time Rate (per hour)</t>
  </si>
  <si>
    <t>Number of people</t>
  </si>
  <si>
    <t>Optional</t>
  </si>
  <si>
    <t xml:space="preserve">TOTAL </t>
  </si>
  <si>
    <t>Item 2</t>
  </si>
  <si>
    <t>Item 3</t>
  </si>
  <si>
    <t>Item 4</t>
  </si>
  <si>
    <t>Actividades</t>
  </si>
  <si>
    <t xml:space="preserve">Recursos 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</si>
  <si>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</si>
  <si>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</si>
  <si>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</si>
  <si>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</si>
  <si>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</si>
  <si>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</si>
  <si>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</si>
  <si>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</si>
  <si>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</si>
  <si>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</si>
  <si>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</si>
  <si>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</si>
  <si>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</si>
  <si>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</si>
  <si>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</si>
  <si>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</si>
  <si>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</si>
  <si>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</si>
  <si>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</si>
  <si>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</si>
  <si>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</si>
  <si>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</si>
  <si>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</si>
  <si>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</si>
  <si>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</si>
  <si>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</si>
  <si>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</si>
  <si>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</si>
  <si>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</si>
  <si>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</si>
  <si>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</si>
  <si>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</si>
  <si>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</si>
  <si>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</si>
  <si>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</si>
  <si>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</si>
  <si>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</si>
  <si>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</si>
  <si>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</si>
  <si>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</si>
  <si>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</si>
  <si>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Columna para mark up particular, si no tiene nada se toma el general, si sí se reemplaza</t>
  </si>
  <si>
    <t>agregar formula para que si un material sobrepasa el 5, 10, o 15 % se resalte, que se calcule en base a una celda, para poder cambiar el porcentaje</t>
  </si>
  <si>
    <t xml:space="preserve">agregar formula para separa material mecánico y de auto </t>
  </si>
  <si>
    <t>Electrical schematics</t>
  </si>
  <si>
    <t>Network architecture design</t>
  </si>
  <si>
    <t>PLC sequence design</t>
  </si>
  <si>
    <t>HMI screens design</t>
  </si>
  <si>
    <t>Vision system design</t>
  </si>
  <si>
    <t>Documentation</t>
  </si>
  <si>
    <t>Robot programming  (NRE)</t>
  </si>
  <si>
    <t>Application design</t>
  </si>
  <si>
    <t>Safety set up</t>
  </si>
  <si>
    <t>Safety system design and programming</t>
  </si>
  <si>
    <t>Network set up</t>
  </si>
  <si>
    <t>Sequence programming</t>
  </si>
  <si>
    <t>TCP, mass center and frames set up</t>
  </si>
  <si>
    <t>IO set up</t>
  </si>
  <si>
    <t>PLC IO addressing</t>
  </si>
  <si>
    <t>Homming sequence programming</t>
  </si>
  <si>
    <t>Points teaching</t>
  </si>
  <si>
    <t>Software development  (NRE)</t>
  </si>
  <si>
    <t>SWD hour</t>
  </si>
  <si>
    <t>Script base</t>
  </si>
  <si>
    <t>Interface adaptation</t>
  </si>
  <si>
    <t>PLC Communication</t>
  </si>
  <si>
    <t>ITAC Communication</t>
  </si>
  <si>
    <t>Login</t>
  </si>
  <si>
    <t>Route Validator</t>
  </si>
  <si>
    <t>Save Results</t>
  </si>
  <si>
    <t>Scanner Implementation</t>
  </si>
  <si>
    <t>Prinnter Implementation</t>
  </si>
  <si>
    <t>Label design and Connection with the script</t>
  </si>
  <si>
    <t>Program load to HMI, PLC, safety etc</t>
  </si>
  <si>
    <t>HMI screens debug</t>
  </si>
  <si>
    <t>PLC sequence debug</t>
  </si>
  <si>
    <t>Vision system debug and fine tuning</t>
  </si>
  <si>
    <t>Network devices addressing</t>
  </si>
  <si>
    <t>Support at ibtest SWD</t>
  </si>
  <si>
    <t>Program load to Robot</t>
  </si>
  <si>
    <t>Position adjustment</t>
  </si>
  <si>
    <t>Positions teaching</t>
  </si>
  <si>
    <t>Onsite support SWD</t>
  </si>
  <si>
    <t xml:space="preserve">Installation </t>
  </si>
  <si>
    <t>Communication set up</t>
  </si>
  <si>
    <t>Trainning</t>
  </si>
  <si>
    <t>Installation and Debug</t>
  </si>
  <si>
    <t>Support</t>
  </si>
  <si>
    <t>External machines position teaching</t>
  </si>
  <si>
    <t>Positions fine tune</t>
  </si>
  <si>
    <t>SAT</t>
  </si>
  <si>
    <t>FAT</t>
  </si>
  <si>
    <t>Ramp up support</t>
  </si>
  <si>
    <t>NRE-ROBOTER</t>
  </si>
  <si>
    <t>NRE-SWD</t>
  </si>
  <si>
    <t>Engineering labor-SWD</t>
  </si>
  <si>
    <t>Engineering labor SWD - 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</si>
</sst>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[$-409]mmmm\ d\,\ yyyy;@"/>
    <numFmt numFmtId="166" formatCode="_-[$$-409]* #,##0.00_ ;_-[$$-409]* \-#,##0.00\ ;_-[$$-409]* &quot;-&quot;??_ ;_-@_ 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Bahnschrift Light"/>
      <family val="2"/>
    </font>
    <font>
      <sz val="10"/>
      <name val="Bahnschrift Light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 Narrow"/>
      <family val="2"/>
    </font>
    <font>
      <sz val="9"/>
      <color theme="1"/>
      <name val="Calibri"/>
      <family val="2"/>
      <scheme val="minor"/>
    </font>
    <font>
      <sz val="11"/>
      <color rgb="FF605F53"/>
      <name val="Myriad Web Pro Condensed"/>
      <family val="2"/>
    </font>
    <font>
      <sz val="11"/>
      <color theme="1"/>
      <name val="Myriad Web Pro Condensed"/>
      <family val="2"/>
    </font>
    <font>
      <sz val="9"/>
      <color rgb="FF605F53"/>
      <name val="Myriad Web Pro Condensed"/>
      <family val="2"/>
    </font>
    <font>
      <sz val="11"/>
      <color theme="1" tint="0.499984740745262"/>
      <name val="Calibri"/>
      <family val="2"/>
      <scheme val="minor"/>
    </font>
    <font>
      <sz val="48"/>
      <color theme="1" tint="0.499984740745262"/>
      <name val="Myriad Web Pro Condensed"/>
      <family val="2"/>
    </font>
    <font>
      <b/>
      <sz val="9"/>
      <color theme="1" tint="0.499984740745262"/>
      <name val="Myriad Web Pro Condensed"/>
      <family val="2"/>
    </font>
    <font>
      <sz val="9"/>
      <color theme="1" tint="0.499984740745262"/>
      <name val="Myriad Web Pro Condensed"/>
      <family val="2"/>
    </font>
    <font>
      <b/>
      <sz val="10"/>
      <color theme="1" tint="0.499984740745262"/>
      <name val="Myanmar Text"/>
      <family val="2"/>
    </font>
    <font>
      <b/>
      <sz val="8"/>
      <color theme="1" tint="0.499984740745262"/>
      <name val="Myanmar Text"/>
      <family val="2"/>
    </font>
    <font>
      <b/>
      <sz val="11"/>
      <color theme="1" tint="0.499984740745262"/>
      <name val="Myriad Web Pro Condensed"/>
      <family val="2"/>
    </font>
    <font>
      <sz val="11"/>
      <color theme="1" tint="0.499984740745262"/>
      <name val="Myriad Web Pro Condensed"/>
      <family val="2"/>
    </font>
    <font>
      <sz val="11"/>
      <color theme="1" tint="0.499984740745262"/>
      <name val="Myanmar Text"/>
      <family val="2"/>
    </font>
    <font>
      <b/>
      <sz val="9"/>
      <color theme="1" tint="0.499984740745262"/>
      <name val="Myriad Web Pro Condensed"/>
    </font>
    <font>
      <b/>
      <sz val="10"/>
      <color theme="1" tint="0.499984740745262"/>
      <name val="Myriad Web Pro Condensed"/>
    </font>
    <font>
      <b/>
      <u/>
      <sz val="9"/>
      <color theme="1" tint="0.499984740745262"/>
      <name val="Myriad Web Pro Condensed"/>
    </font>
    <font>
      <b/>
      <sz val="9"/>
      <color theme="2" tint="-0.499984740745262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 Light"/>
      <family val="2"/>
      <scheme val="major"/>
    </font>
    <font>
      <b/>
      <sz val="12"/>
      <color theme="0"/>
      <name val="Myriad Web Pro Condensed"/>
      <family val="2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Myriad Web Pro Condensed"/>
    </font>
    <font>
      <b/>
      <sz val="16"/>
      <color theme="1" tint="0.499984740745262"/>
      <name val="Myriad Web Pro Condensed"/>
    </font>
    <font>
      <sz val="16"/>
      <color theme="1" tint="0.499984740745262"/>
      <name val="Myriad Web Pro Condensed"/>
    </font>
    <font>
      <b/>
      <sz val="9"/>
      <name val="Myriad Web Pro Condensed"/>
      <family val="2"/>
    </font>
    <font>
      <b/>
      <sz val="9"/>
      <name val="Myriad Web Pro Condensed"/>
    </font>
    <font>
      <sz val="9"/>
      <name val="Myriad Web Pro Condensed"/>
      <family val="2"/>
    </font>
    <font>
      <sz val="11"/>
      <name val="Myriad Web Pro Condensed"/>
      <family val="2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48"/>
      <name val="Arial"/>
      <family val="2"/>
    </font>
    <font>
      <sz val="11"/>
      <color theme="1"/>
      <name val="Bahnschrift Light"/>
      <family val="2"/>
    </font>
    <font>
      <b/>
      <sz val="18"/>
      <color theme="0"/>
      <name val="Calibri"/>
      <family val="2"/>
      <scheme val="minor"/>
    </font>
    <font>
      <b/>
      <sz val="12"/>
      <color theme="1" tint="0.499984740745262"/>
      <name val="Calibri"/>
      <family val="2"/>
    </font>
    <font>
      <b/>
      <sz val="12"/>
      <name val="Myriad Web Pro Condensed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3D3F79"/>
      </left>
      <right style="thin">
        <color rgb="FF3D3F79"/>
      </right>
      <top style="thin">
        <color rgb="FF3D3F79"/>
      </top>
      <bottom style="thin">
        <color rgb="FF3D3F79"/>
      </bottom>
      <diagonal/>
    </border>
    <border>
      <left style="thin">
        <color rgb="FF3D3F79"/>
      </left>
      <right/>
      <top style="thin">
        <color rgb="FF3D3F79"/>
      </top>
      <bottom style="thin">
        <color rgb="FF3D3F79"/>
      </bottom>
      <diagonal/>
    </border>
    <border>
      <left/>
      <right/>
      <top style="thin">
        <color rgb="FF3D3F79"/>
      </top>
      <bottom style="thin">
        <color rgb="FF3D3F79"/>
      </bottom>
      <diagonal/>
    </border>
    <border>
      <left/>
      <right style="thin">
        <color rgb="FF3D3F79"/>
      </right>
      <top style="thin">
        <color rgb="FF3D3F79"/>
      </top>
      <bottom style="thin">
        <color rgb="FF3D3F79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indexed="64"/>
      </right>
      <top style="medium">
        <color theme="3"/>
      </top>
      <bottom/>
      <diagonal/>
    </border>
    <border>
      <left style="medium">
        <color indexed="64"/>
      </left>
      <right style="medium">
        <color indexed="64"/>
      </right>
      <top style="medium">
        <color theme="3"/>
      </top>
      <bottom style="medium">
        <color indexed="64"/>
      </bottom>
      <diagonal/>
    </border>
    <border>
      <left style="medium">
        <color theme="3"/>
      </left>
      <right style="medium">
        <color indexed="64"/>
      </right>
      <top/>
      <bottom/>
      <diagonal/>
    </border>
    <border>
      <left style="medium">
        <color theme="3"/>
      </left>
      <right style="medium">
        <color indexed="64"/>
      </right>
      <top/>
      <bottom style="medium">
        <color theme="3"/>
      </bottom>
      <diagonal/>
    </border>
    <border>
      <left style="medium">
        <color indexed="64"/>
      </left>
      <right/>
      <top style="thin">
        <color indexed="64"/>
      </top>
      <bottom style="medium">
        <color theme="3"/>
      </bottom>
      <diagonal/>
    </border>
    <border>
      <left/>
      <right/>
      <top style="thin">
        <color indexed="64"/>
      </top>
      <bottom style="medium">
        <color theme="3"/>
      </bottom>
      <diagonal/>
    </border>
    <border>
      <left/>
      <right style="medium">
        <color indexed="64"/>
      </right>
      <top style="thin">
        <color indexed="64"/>
      </top>
      <bottom style="medium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indexed="64"/>
      </left>
      <right/>
      <top style="medium">
        <color indexed="64"/>
      </top>
      <bottom style="thin">
        <color theme="3"/>
      </bottom>
      <diagonal/>
    </border>
    <border>
      <left/>
      <right/>
      <top style="medium">
        <color indexed="64"/>
      </top>
      <bottom style="thin">
        <color theme="3"/>
      </bottom>
      <diagonal/>
    </border>
    <border>
      <left style="medium">
        <color indexed="64"/>
      </left>
      <right/>
      <top style="medium">
        <color theme="3"/>
      </top>
      <bottom style="medium">
        <color theme="3"/>
      </bottom>
      <diagonal/>
    </border>
    <border>
      <left/>
      <right style="medium">
        <color indexed="64"/>
      </right>
      <top style="medium">
        <color theme="3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3"/>
      </bottom>
      <diagonal/>
    </border>
    <border>
      <left style="medium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 style="medium">
        <color indexed="64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theme="3"/>
      </right>
      <top/>
      <bottom style="thin">
        <color indexed="64"/>
      </bottom>
      <diagonal/>
    </border>
    <border>
      <left/>
      <right style="medium">
        <color theme="3"/>
      </right>
      <top style="thin">
        <color indexed="64"/>
      </top>
      <bottom style="medium">
        <color theme="3"/>
      </bottom>
      <diagonal/>
    </border>
    <border>
      <left style="medium">
        <color theme="3"/>
      </left>
      <right style="medium">
        <color indexed="64"/>
      </right>
      <top style="thin">
        <color indexed="64"/>
      </top>
      <bottom style="medium">
        <color theme="3"/>
      </bottom>
      <diagonal/>
    </border>
    <border>
      <left style="medium">
        <color indexed="64"/>
      </left>
      <right/>
      <top style="medium">
        <color theme="3"/>
      </top>
      <bottom style="medium">
        <color indexed="64"/>
      </bottom>
      <diagonal/>
    </border>
    <border>
      <left/>
      <right/>
      <top style="medium">
        <color theme="3"/>
      </top>
      <bottom style="medium">
        <color indexed="64"/>
      </bottom>
      <diagonal/>
    </border>
    <border>
      <left/>
      <right style="medium">
        <color theme="3"/>
      </right>
      <top style="medium">
        <color indexed="64"/>
      </top>
      <bottom style="thin">
        <color theme="3"/>
      </bottom>
      <diagonal/>
    </border>
    <border>
      <left style="medium">
        <color theme="3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3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3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3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theme="3"/>
      </top>
      <bottom/>
      <diagonal/>
    </border>
    <border>
      <left style="thin">
        <color rgb="FF3D3F79"/>
      </left>
      <right style="thin">
        <color rgb="FF3D3F79"/>
      </right>
      <top/>
      <bottom style="thin">
        <color rgb="FF3D3F79"/>
      </bottom>
      <diagonal/>
    </border>
    <border>
      <left style="thin">
        <color rgb="FF3D3F79"/>
      </left>
      <right/>
      <top/>
      <bottom style="thin">
        <color rgb="FF3D3F79"/>
      </bottom>
      <diagonal/>
    </border>
    <border>
      <left/>
      <right/>
      <top/>
      <bottom style="thin">
        <color rgb="FF3D3F79"/>
      </bottom>
      <diagonal/>
    </border>
    <border>
      <left/>
      <right style="thin">
        <color rgb="FF3D3F79"/>
      </right>
      <top/>
      <bottom style="thin">
        <color rgb="FF3D3F79"/>
      </bottom>
      <diagonal/>
    </border>
    <border>
      <left/>
      <right/>
      <top style="medium">
        <color theme="3"/>
      </top>
      <bottom/>
      <diagonal/>
    </border>
    <border>
      <left style="medium">
        <color indexed="64"/>
      </left>
      <right style="medium">
        <color indexed="64"/>
      </right>
      <top style="medium">
        <color theme="3"/>
      </top>
      <bottom/>
      <diagonal/>
    </border>
    <border>
      <left/>
      <right style="medium">
        <color indexed="64"/>
      </right>
      <top style="medium">
        <color theme="3"/>
      </top>
      <bottom style="medium">
        <color theme="3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2">
    <xf numFmtId="0" fontId="0" fillId="0" borderId="0" xfId="0"/>
    <xf numFmtId="0" fontId="4" fillId="0" borderId="3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Alignment="1">
      <alignment horizontal="center"/>
    </xf>
    <xf numFmtId="0" fontId="9" fillId="0" borderId="0" xfId="0" applyFont="1" applyAlignment="1">
      <alignment horizontal="right"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8" fillId="0" borderId="24" xfId="0" applyFont="1" applyBorder="1" applyAlignment="1">
      <alignment horizontal="center" vertical="center"/>
    </xf>
    <xf numFmtId="44" fontId="0" fillId="0" borderId="0" xfId="0" applyNumberFormat="1"/>
    <xf numFmtId="0" fontId="12" fillId="0" borderId="0" xfId="0" applyFont="1"/>
    <xf numFmtId="0" fontId="13" fillId="0" borderId="0" xfId="0" applyFont="1" applyAlignment="1">
      <alignment horizontal="right" vertical="center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4" borderId="17" xfId="0" applyFont="1" applyFill="1" applyBorder="1" applyAlignment="1">
      <alignment horizontal="left" vertical="center"/>
    </xf>
    <xf numFmtId="0" fontId="14" fillId="4" borderId="18" xfId="0" applyFont="1" applyFill="1" applyBorder="1" applyAlignment="1">
      <alignment horizontal="left" vertical="center"/>
    </xf>
    <xf numFmtId="0" fontId="16" fillId="4" borderId="22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5" fillId="0" borderId="14" xfId="0" applyFont="1" applyBorder="1" applyAlignment="1">
      <alignment horizontal="center" vertical="center"/>
    </xf>
    <xf numFmtId="0" fontId="15" fillId="0" borderId="23" xfId="0" applyFont="1" applyBorder="1" applyAlignment="1">
      <alignment vertical="center"/>
    </xf>
    <xf numFmtId="0" fontId="19" fillId="0" borderId="0" xfId="0" applyFont="1"/>
    <xf numFmtId="0" fontId="15" fillId="0" borderId="0" xfId="0" applyFont="1" applyAlignment="1">
      <alignment vertical="center"/>
    </xf>
    <xf numFmtId="0" fontId="14" fillId="0" borderId="14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left" vertical="top"/>
    </xf>
    <xf numFmtId="0" fontId="21" fillId="0" borderId="0" xfId="0" applyFont="1" applyAlignment="1">
      <alignment horizontal="left" vertical="top"/>
    </xf>
    <xf numFmtId="0" fontId="22" fillId="0" borderId="0" xfId="0" applyFont="1"/>
    <xf numFmtId="0" fontId="17" fillId="4" borderId="13" xfId="0" applyFont="1" applyFill="1" applyBorder="1" applyAlignment="1">
      <alignment horizontal="center" vertical="center"/>
    </xf>
    <xf numFmtId="0" fontId="0" fillId="3" borderId="0" xfId="0" applyFill="1"/>
    <xf numFmtId="0" fontId="23" fillId="3" borderId="0" xfId="0" applyFont="1" applyFill="1" applyAlignment="1">
      <alignment vertical="top" wrapText="1"/>
    </xf>
    <xf numFmtId="0" fontId="12" fillId="3" borderId="0" xfId="0" applyFont="1" applyFill="1"/>
    <xf numFmtId="0" fontId="0" fillId="3" borderId="0" xfId="0" applyFill="1" applyAlignment="1">
      <alignment horizontal="right"/>
    </xf>
    <xf numFmtId="0" fontId="14" fillId="0" borderId="2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8" fillId="0" borderId="6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5" fillId="0" borderId="31" xfId="0" applyFont="1" applyBorder="1" applyAlignment="1">
      <alignment horizontal="center"/>
    </xf>
    <xf numFmtId="0" fontId="25" fillId="0" borderId="32" xfId="0" applyFont="1" applyBorder="1" applyAlignment="1" applyProtection="1">
      <alignment horizontal="center"/>
      <protection locked="0"/>
    </xf>
    <xf numFmtId="0" fontId="25" fillId="0" borderId="33" xfId="0" applyFont="1" applyBorder="1" applyAlignment="1">
      <alignment horizontal="center"/>
    </xf>
    <xf numFmtId="0" fontId="25" fillId="0" borderId="34" xfId="0" applyFont="1" applyBorder="1" applyAlignment="1" applyProtection="1">
      <alignment horizontal="center"/>
      <protection locked="0"/>
    </xf>
    <xf numFmtId="0" fontId="25" fillId="0" borderId="35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44" fontId="15" fillId="0" borderId="0" xfId="2" applyFont="1" applyFill="1" applyBorder="1" applyAlignment="1">
      <alignment horizontal="center" vertical="center"/>
    </xf>
    <xf numFmtId="0" fontId="18" fillId="0" borderId="8" xfId="0" applyFont="1" applyBorder="1" applyAlignment="1">
      <alignment horizontal="right" vertical="center"/>
    </xf>
    <xf numFmtId="0" fontId="30" fillId="0" borderId="0" xfId="0" applyFont="1"/>
    <xf numFmtId="0" fontId="30" fillId="0" borderId="0" xfId="0" applyFont="1" applyAlignment="1">
      <alignment horizontal="center"/>
    </xf>
    <xf numFmtId="0" fontId="27" fillId="3" borderId="0" xfId="0" applyFont="1" applyFill="1"/>
    <xf numFmtId="0" fontId="16" fillId="4" borderId="15" xfId="0" applyFont="1" applyFill="1" applyBorder="1" applyAlignment="1">
      <alignment horizontal="center" vertical="center"/>
    </xf>
    <xf numFmtId="44" fontId="15" fillId="0" borderId="14" xfId="2" applyFont="1" applyFill="1" applyBorder="1" applyAlignment="1">
      <alignment horizontal="center" vertical="center"/>
    </xf>
    <xf numFmtId="0" fontId="15" fillId="0" borderId="23" xfId="0" applyFont="1" applyBorder="1" applyAlignment="1">
      <alignment vertical="center" wrapText="1"/>
    </xf>
    <xf numFmtId="0" fontId="0" fillId="0" borderId="6" xfId="0" applyBorder="1"/>
    <xf numFmtId="0" fontId="25" fillId="0" borderId="14" xfId="0" applyFont="1" applyBorder="1" applyAlignment="1">
      <alignment horizontal="center"/>
    </xf>
    <xf numFmtId="0" fontId="25" fillId="0" borderId="14" xfId="1" applyNumberFormat="1" applyFont="1" applyFill="1" applyBorder="1" applyAlignment="1" applyProtection="1">
      <alignment horizontal="center"/>
      <protection locked="0"/>
    </xf>
    <xf numFmtId="164" fontId="25" fillId="0" borderId="14" xfId="1" applyFont="1" applyFill="1" applyBorder="1" applyAlignment="1" applyProtection="1">
      <alignment horizontal="center"/>
      <protection locked="0"/>
    </xf>
    <xf numFmtId="44" fontId="25" fillId="0" borderId="14" xfId="0" applyNumberFormat="1" applyFont="1" applyBorder="1"/>
    <xf numFmtId="44" fontId="24" fillId="0" borderId="14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/>
    <xf numFmtId="44" fontId="0" fillId="0" borderId="0" xfId="0" applyNumberFormat="1" applyAlignment="1">
      <alignment horizontal="right"/>
    </xf>
    <xf numFmtId="9" fontId="0" fillId="3" borderId="0" xfId="3" applyFont="1" applyFill="1"/>
    <xf numFmtId="9" fontId="0" fillId="0" borderId="0" xfId="3" applyFont="1" applyAlignment="1">
      <alignment horizontal="right"/>
    </xf>
    <xf numFmtId="0" fontId="25" fillId="0" borderId="13" xfId="0" applyFont="1" applyBorder="1" applyAlignment="1">
      <alignment horizontal="center" wrapText="1"/>
    </xf>
    <xf numFmtId="0" fontId="22" fillId="0" borderId="0" xfId="0" applyFont="1" applyAlignment="1">
      <alignment horizontal="center"/>
    </xf>
    <xf numFmtId="0" fontId="25" fillId="0" borderId="23" xfId="0" applyFont="1" applyBorder="1" applyAlignment="1">
      <alignment wrapText="1"/>
    </xf>
    <xf numFmtId="44" fontId="22" fillId="0" borderId="0" xfId="0" applyNumberFormat="1" applyFont="1"/>
    <xf numFmtId="0" fontId="10" fillId="0" borderId="1" xfId="0" applyFont="1" applyBorder="1"/>
    <xf numFmtId="0" fontId="22" fillId="0" borderId="4" xfId="0" applyFont="1" applyBorder="1"/>
    <xf numFmtId="0" fontId="26" fillId="0" borderId="5" xfId="0" applyFont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8" fillId="0" borderId="4" xfId="0" applyFont="1" applyBorder="1" applyAlignment="1">
      <alignment horizontal="right" vertical="center"/>
    </xf>
    <xf numFmtId="2" fontId="6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left"/>
    </xf>
    <xf numFmtId="0" fontId="4" fillId="0" borderId="0" xfId="0" applyFont="1" applyAlignment="1" applyProtection="1">
      <alignment horizontal="center"/>
      <protection locked="0"/>
    </xf>
    <xf numFmtId="164" fontId="4" fillId="0" borderId="0" xfId="1" applyFont="1" applyBorder="1" applyAlignment="1" applyProtection="1">
      <alignment horizontal="center"/>
      <protection locked="0"/>
    </xf>
    <xf numFmtId="44" fontId="29" fillId="7" borderId="1" xfId="2" applyFont="1" applyFill="1" applyBorder="1" applyAlignment="1">
      <alignment horizontal="center" vertical="center"/>
    </xf>
    <xf numFmtId="0" fontId="35" fillId="5" borderId="4" xfId="0" applyFont="1" applyFill="1" applyBorder="1" applyAlignment="1">
      <alignment vertical="center"/>
    </xf>
    <xf numFmtId="0" fontId="35" fillId="5" borderId="8" xfId="0" applyFont="1" applyFill="1" applyBorder="1" applyAlignment="1">
      <alignment vertical="center"/>
    </xf>
    <xf numFmtId="44" fontId="36" fillId="0" borderId="5" xfId="2" applyFont="1" applyFill="1" applyBorder="1" applyAlignment="1">
      <alignment horizontal="center" vertical="center"/>
    </xf>
    <xf numFmtId="0" fontId="37" fillId="0" borderId="0" xfId="0" applyFont="1"/>
    <xf numFmtId="0" fontId="36" fillId="0" borderId="4" xfId="0" applyFont="1" applyBorder="1" applyAlignment="1">
      <alignment horizontal="right" vertical="center"/>
    </xf>
    <xf numFmtId="0" fontId="36" fillId="0" borderId="8" xfId="0" applyFont="1" applyBorder="1" applyAlignment="1">
      <alignment horizontal="right" vertical="center"/>
    </xf>
    <xf numFmtId="44" fontId="35" fillId="6" borderId="1" xfId="2" applyFont="1" applyFill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9" fillId="0" borderId="39" xfId="0" applyFont="1" applyBorder="1" applyAlignment="1">
      <alignment horizontal="center" vertical="center"/>
    </xf>
    <xf numFmtId="0" fontId="40" fillId="0" borderId="39" xfId="0" applyFont="1" applyBorder="1" applyAlignment="1">
      <alignment horizontal="center" vertical="center"/>
    </xf>
    <xf numFmtId="44" fontId="40" fillId="0" borderId="39" xfId="2" applyFont="1" applyBorder="1" applyAlignment="1">
      <alignment horizontal="center" vertical="center"/>
    </xf>
    <xf numFmtId="44" fontId="38" fillId="0" borderId="42" xfId="2" applyFont="1" applyFill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40" fillId="0" borderId="42" xfId="0" applyFont="1" applyBorder="1" applyAlignment="1">
      <alignment vertical="center"/>
    </xf>
    <xf numFmtId="0" fontId="40" fillId="0" borderId="42" xfId="0" applyFont="1" applyBorder="1" applyAlignment="1">
      <alignment horizontal="center" vertical="center"/>
    </xf>
    <xf numFmtId="44" fontId="40" fillId="0" borderId="42" xfId="2" applyFont="1" applyFill="1" applyBorder="1" applyAlignment="1">
      <alignment horizontal="center" vertical="center"/>
    </xf>
    <xf numFmtId="0" fontId="40" fillId="0" borderId="42" xfId="0" applyFont="1" applyBorder="1"/>
    <xf numFmtId="44" fontId="40" fillId="0" borderId="42" xfId="2" applyFont="1" applyFill="1" applyBorder="1" applyAlignment="1">
      <alignment vertical="center"/>
    </xf>
    <xf numFmtId="0" fontId="38" fillId="0" borderId="6" xfId="0" applyFont="1" applyBorder="1" applyAlignment="1">
      <alignment vertical="center"/>
    </xf>
    <xf numFmtId="0" fontId="38" fillId="0" borderId="40" xfId="0" applyFont="1" applyBorder="1" applyAlignment="1">
      <alignment horizontal="center" vertical="center"/>
    </xf>
    <xf numFmtId="0" fontId="38" fillId="0" borderId="45" xfId="0" applyFont="1" applyBorder="1" applyAlignment="1">
      <alignment horizontal="center" vertical="center"/>
    </xf>
    <xf numFmtId="0" fontId="40" fillId="0" borderId="46" xfId="0" applyFont="1" applyBorder="1" applyAlignment="1">
      <alignment vertical="center"/>
    </xf>
    <xf numFmtId="0" fontId="40" fillId="0" borderId="46" xfId="0" applyFont="1" applyBorder="1" applyAlignment="1">
      <alignment horizontal="center" vertical="center"/>
    </xf>
    <xf numFmtId="0" fontId="40" fillId="0" borderId="46" xfId="2" applyNumberFormat="1" applyFont="1" applyFill="1" applyBorder="1" applyAlignment="1">
      <alignment horizontal="center" vertical="center"/>
    </xf>
    <xf numFmtId="166" fontId="40" fillId="0" borderId="42" xfId="2" applyNumberFormat="1" applyFont="1" applyFill="1" applyBorder="1" applyAlignment="1">
      <alignment horizontal="center" vertical="center"/>
    </xf>
    <xf numFmtId="0" fontId="38" fillId="0" borderId="43" xfId="0" applyFont="1" applyBorder="1" applyAlignment="1">
      <alignment horizontal="center" vertical="center"/>
    </xf>
    <xf numFmtId="0" fontId="41" fillId="0" borderId="44" xfId="0" applyFont="1" applyBorder="1" applyAlignment="1">
      <alignment horizontal="left"/>
    </xf>
    <xf numFmtId="0" fontId="40" fillId="0" borderId="44" xfId="0" applyFont="1" applyBorder="1" applyAlignment="1">
      <alignment horizontal="center" vertical="center"/>
    </xf>
    <xf numFmtId="44" fontId="40" fillId="0" borderId="44" xfId="2" applyFont="1" applyFill="1" applyBorder="1" applyAlignment="1">
      <alignment horizontal="center" vertical="center"/>
    </xf>
    <xf numFmtId="0" fontId="38" fillId="0" borderId="42" xfId="0" applyFont="1" applyBorder="1" applyAlignment="1">
      <alignment horizontal="center" vertical="center"/>
    </xf>
    <xf numFmtId="0" fontId="41" fillId="0" borderId="42" xfId="0" applyFont="1" applyBorder="1" applyAlignment="1">
      <alignment horizontal="left"/>
    </xf>
    <xf numFmtId="0" fontId="40" fillId="0" borderId="40" xfId="0" applyFont="1" applyBorder="1" applyAlignment="1">
      <alignment horizontal="left" vertical="center"/>
    </xf>
    <xf numFmtId="0" fontId="40" fillId="0" borderId="40" xfId="0" applyFont="1" applyBorder="1" applyAlignment="1">
      <alignment horizontal="center" vertical="center"/>
    </xf>
    <xf numFmtId="44" fontId="40" fillId="0" borderId="40" xfId="2" applyFont="1" applyFill="1" applyBorder="1" applyAlignment="1">
      <alignment horizontal="center" vertical="center"/>
    </xf>
    <xf numFmtId="0" fontId="40" fillId="0" borderId="6" xfId="0" applyFont="1" applyBorder="1" applyAlignment="1">
      <alignment horizontal="left" vertical="center"/>
    </xf>
    <xf numFmtId="0" fontId="40" fillId="0" borderId="6" xfId="0" applyFont="1" applyBorder="1" applyAlignment="1">
      <alignment horizontal="center" vertical="center"/>
    </xf>
    <xf numFmtId="44" fontId="40" fillId="0" borderId="6" xfId="2" applyFont="1" applyBorder="1" applyAlignment="1">
      <alignment horizontal="center" vertical="center"/>
    </xf>
    <xf numFmtId="44" fontId="40" fillId="0" borderId="6" xfId="2" applyFont="1" applyFill="1" applyBorder="1" applyAlignment="1">
      <alignment horizontal="center" vertical="center"/>
    </xf>
    <xf numFmtId="0" fontId="40" fillId="0" borderId="6" xfId="0" applyFont="1" applyBorder="1" applyAlignment="1">
      <alignment vertical="center"/>
    </xf>
    <xf numFmtId="0" fontId="41" fillId="0" borderId="6" xfId="0" applyFont="1" applyBorder="1"/>
    <xf numFmtId="44" fontId="38" fillId="0" borderId="44" xfId="2" applyFont="1" applyFill="1" applyBorder="1" applyAlignment="1">
      <alignment horizontal="center" vertical="center"/>
    </xf>
    <xf numFmtId="0" fontId="7" fillId="0" borderId="47" xfId="0" applyFont="1" applyBorder="1" applyAlignment="1">
      <alignment horizontal="center"/>
    </xf>
    <xf numFmtId="0" fontId="7" fillId="0" borderId="47" xfId="0" applyFont="1" applyBorder="1" applyAlignment="1">
      <alignment horizontal="center" wrapText="1"/>
    </xf>
    <xf numFmtId="0" fontId="4" fillId="0" borderId="49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2" borderId="61" xfId="0" applyFont="1" applyFill="1" applyBorder="1" applyAlignment="1" applyProtection="1">
      <alignment horizontal="center"/>
      <protection locked="0"/>
    </xf>
    <xf numFmtId="0" fontId="0" fillId="0" borderId="56" xfId="0" applyBorder="1"/>
    <xf numFmtId="0" fontId="0" fillId="0" borderId="68" xfId="0" applyBorder="1"/>
    <xf numFmtId="0" fontId="0" fillId="0" borderId="59" xfId="0" applyBorder="1"/>
    <xf numFmtId="0" fontId="0" fillId="7" borderId="55" xfId="0" applyFill="1" applyBorder="1"/>
    <xf numFmtId="0" fontId="0" fillId="7" borderId="67" xfId="0" applyFill="1" applyBorder="1"/>
    <xf numFmtId="0" fontId="0" fillId="7" borderId="57" xfId="0" applyFill="1" applyBorder="1"/>
    <xf numFmtId="0" fontId="15" fillId="0" borderId="22" xfId="0" applyFont="1" applyBorder="1" applyAlignment="1">
      <alignment horizontal="center" vertical="center"/>
    </xf>
    <xf numFmtId="44" fontId="15" fillId="0" borderId="22" xfId="2" applyFont="1" applyBorder="1" applyAlignment="1">
      <alignment horizontal="center" vertical="center"/>
    </xf>
    <xf numFmtId="0" fontId="32" fillId="8" borderId="4" xfId="0" applyFont="1" applyFill="1" applyBorder="1"/>
    <xf numFmtId="44" fontId="32" fillId="8" borderId="5" xfId="0" applyNumberFormat="1" applyFont="1" applyFill="1" applyBorder="1"/>
    <xf numFmtId="0" fontId="4" fillId="0" borderId="30" xfId="0" applyFont="1" applyBorder="1" applyAlignment="1" applyProtection="1">
      <alignment horizontal="center"/>
      <protection locked="0"/>
    </xf>
    <xf numFmtId="0" fontId="34" fillId="6" borderId="0" xfId="0" quotePrefix="1" applyFont="1" applyFill="1" applyAlignment="1">
      <alignment vertical="center" wrapText="1"/>
    </xf>
    <xf numFmtId="0" fontId="33" fillId="0" borderId="6" xfId="0" applyFont="1" applyBorder="1" applyAlignment="1">
      <alignment horizontal="right"/>
    </xf>
    <xf numFmtId="0" fontId="0" fillId="0" borderId="49" xfId="0" applyBorder="1" applyAlignment="1">
      <alignment horizontal="center"/>
    </xf>
    <xf numFmtId="0" fontId="0" fillId="0" borderId="48" xfId="0" applyBorder="1" applyAlignment="1">
      <alignment horizontal="center"/>
    </xf>
    <xf numFmtId="0" fontId="4" fillId="0" borderId="66" xfId="0" applyFont="1" applyBorder="1" applyAlignment="1" applyProtection="1">
      <alignment horizontal="center"/>
      <protection locked="0"/>
    </xf>
    <xf numFmtId="0" fontId="0" fillId="0" borderId="1" xfId="0" applyBorder="1"/>
    <xf numFmtId="0" fontId="31" fillId="7" borderId="4" xfId="0" applyFont="1" applyFill="1" applyBorder="1"/>
    <xf numFmtId="44" fontId="31" fillId="7" borderId="5" xfId="0" applyNumberFormat="1" applyFont="1" applyFill="1" applyBorder="1"/>
    <xf numFmtId="44" fontId="48" fillId="8" borderId="0" xfId="2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left" vertical="top" wrapText="1"/>
    </xf>
    <xf numFmtId="0" fontId="21" fillId="0" borderId="21" xfId="0" applyFont="1" applyBorder="1" applyAlignment="1">
      <alignment horizontal="left" vertical="top" wrapText="1"/>
    </xf>
    <xf numFmtId="44" fontId="37" fillId="0" borderId="5" xfId="2" applyFont="1" applyFill="1" applyBorder="1" applyAlignment="1">
      <alignment horizontal="center" vertical="center"/>
    </xf>
    <xf numFmtId="0" fontId="2" fillId="0" borderId="6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5" fillId="0" borderId="28" xfId="0" applyFont="1" applyBorder="1"/>
    <xf numFmtId="0" fontId="45" fillId="0" borderId="29" xfId="0" applyFont="1" applyBorder="1"/>
    <xf numFmtId="0" fontId="45" fillId="0" borderId="30" xfId="0" applyFont="1" applyBorder="1" applyAlignment="1">
      <alignment horizontal="left"/>
    </xf>
    <xf numFmtId="0" fontId="6" fillId="0" borderId="80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2" fillId="0" borderId="79" xfId="0" applyFont="1" applyBorder="1" applyAlignment="1">
      <alignment horizontal="center"/>
    </xf>
    <xf numFmtId="0" fontId="6" fillId="0" borderId="83" xfId="0" applyFont="1" applyBorder="1" applyAlignment="1">
      <alignment horizontal="center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47" fillId="4" borderId="25" xfId="0" applyFont="1" applyFill="1" applyBorder="1" applyAlignment="1">
      <alignment vertical="center"/>
    </xf>
    <xf numFmtId="0" fontId="47" fillId="4" borderId="26" xfId="0" applyFont="1" applyFill="1" applyBorder="1" applyAlignment="1">
      <alignment vertical="center"/>
    </xf>
    <xf numFmtId="0" fontId="47" fillId="4" borderId="27" xfId="0" applyFont="1" applyFill="1" applyBorder="1" applyAlignment="1">
      <alignment vertical="center"/>
    </xf>
    <xf numFmtId="0" fontId="6" fillId="0" borderId="92" xfId="0" applyFont="1" applyBorder="1" applyAlignment="1">
      <alignment horizontal="center"/>
    </xf>
    <xf numFmtId="0" fontId="45" fillId="0" borderId="0" xfId="0" applyFont="1" applyAlignment="1">
      <alignment horizontal="center"/>
    </xf>
    <xf numFmtId="0" fontId="42" fillId="0" borderId="67" xfId="0" applyFont="1" applyBorder="1" applyAlignment="1">
      <alignment horizontal="center" vertical="center" textRotation="255" wrapText="1"/>
    </xf>
    <xf numFmtId="0" fontId="2" fillId="0" borderId="94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45" fillId="0" borderId="0" xfId="0" applyFont="1"/>
    <xf numFmtId="0" fontId="6" fillId="0" borderId="93" xfId="0" applyFont="1" applyBorder="1" applyAlignment="1">
      <alignment horizontal="center"/>
    </xf>
    <xf numFmtId="0" fontId="45" fillId="0" borderId="90" xfId="0" applyFont="1" applyBorder="1"/>
    <xf numFmtId="0" fontId="45" fillId="0" borderId="91" xfId="0" applyFont="1" applyBorder="1"/>
    <xf numFmtId="0" fontId="45" fillId="0" borderId="95" xfId="0" applyFont="1" applyBorder="1"/>
    <xf numFmtId="0" fontId="45" fillId="0" borderId="90" xfId="0" applyFont="1" applyBorder="1" applyAlignment="1">
      <alignment horizontal="left"/>
    </xf>
    <xf numFmtId="0" fontId="45" fillId="0" borderId="91" xfId="0" applyFont="1" applyBorder="1" applyAlignment="1">
      <alignment horizontal="left"/>
    </xf>
    <xf numFmtId="0" fontId="4" fillId="2" borderId="97" xfId="0" applyFont="1" applyFill="1" applyBorder="1" applyAlignment="1" applyProtection="1">
      <alignment horizontal="center"/>
      <protection locked="0"/>
    </xf>
    <xf numFmtId="0" fontId="4" fillId="2" borderId="93" xfId="0" applyFont="1" applyFill="1" applyBorder="1" applyAlignment="1" applyProtection="1">
      <alignment horizontal="center"/>
      <protection locked="0"/>
    </xf>
    <xf numFmtId="0" fontId="3" fillId="0" borderId="47" xfId="0" applyFont="1" applyBorder="1" applyAlignment="1">
      <alignment horizontal="center"/>
    </xf>
    <xf numFmtId="0" fontId="3" fillId="0" borderId="92" xfId="0" applyFont="1" applyBorder="1" applyAlignment="1">
      <alignment horizontal="center"/>
    </xf>
    <xf numFmtId="0" fontId="3" fillId="0" borderId="93" xfId="0" applyFont="1" applyBorder="1" applyAlignment="1">
      <alignment horizontal="center"/>
    </xf>
    <xf numFmtId="0" fontId="8" fillId="0" borderId="98" xfId="0" applyFont="1" applyBorder="1" applyAlignment="1">
      <alignment horizontal="center" vertical="center"/>
    </xf>
    <xf numFmtId="0" fontId="8" fillId="0" borderId="99" xfId="0" applyFont="1" applyBorder="1" applyAlignment="1">
      <alignment vertical="center"/>
    </xf>
    <xf numFmtId="0" fontId="8" fillId="0" borderId="100" xfId="0" applyFont="1" applyBorder="1" applyAlignment="1">
      <alignment vertical="center"/>
    </xf>
    <xf numFmtId="0" fontId="8" fillId="0" borderId="101" xfId="0" applyFont="1" applyBorder="1" applyAlignment="1">
      <alignment vertical="center"/>
    </xf>
    <xf numFmtId="0" fontId="47" fillId="4" borderId="12" xfId="0" applyFont="1" applyFill="1" applyBorder="1" applyAlignment="1">
      <alignment vertical="center"/>
    </xf>
    <xf numFmtId="0" fontId="47" fillId="4" borderId="7" xfId="0" applyFont="1" applyFill="1" applyBorder="1" applyAlignment="1">
      <alignment vertical="center"/>
    </xf>
    <xf numFmtId="0" fontId="47" fillId="4" borderId="4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2" borderId="47" xfId="0" applyFont="1" applyFill="1" applyBorder="1" applyAlignment="1" applyProtection="1">
      <alignment horizontal="center"/>
      <protection locked="0"/>
    </xf>
    <xf numFmtId="0" fontId="0" fillId="0" borderId="92" xfId="0" applyBorder="1" applyAlignment="1">
      <alignment horizontal="center" vertical="center" wrapText="1"/>
    </xf>
    <xf numFmtId="0" fontId="45" fillId="0" borderId="52" xfId="0" applyFont="1" applyBorder="1"/>
    <xf numFmtId="0" fontId="45" fillId="0" borderId="53" xfId="0" applyFont="1" applyBorder="1"/>
    <xf numFmtId="0" fontId="45" fillId="0" borderId="52" xfId="0" applyFont="1" applyBorder="1" applyAlignment="1">
      <alignment horizontal="left"/>
    </xf>
    <xf numFmtId="0" fontId="45" fillId="0" borderId="53" xfId="0" applyFont="1" applyBorder="1" applyAlignment="1">
      <alignment horizontal="left"/>
    </xf>
    <xf numFmtId="0" fontId="45" fillId="0" borderId="0" xfId="0" applyFont="1" applyAlignment="1">
      <alignment horizontal="left"/>
    </xf>
    <xf numFmtId="0" fontId="45" fillId="0" borderId="95" xfId="0" applyFont="1" applyBorder="1" applyAlignment="1">
      <alignment horizontal="left"/>
    </xf>
    <xf numFmtId="0" fontId="2" fillId="0" borderId="60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4" fillId="2" borderId="103" xfId="0" applyFont="1" applyFill="1" applyBorder="1" applyAlignment="1" applyProtection="1">
      <alignment horizontal="center"/>
      <protection locked="0"/>
    </xf>
    <xf numFmtId="0" fontId="4" fillId="0" borderId="47" xfId="0" applyFont="1" applyBorder="1" applyAlignment="1" applyProtection="1">
      <alignment horizontal="center"/>
      <protection locked="0"/>
    </xf>
    <xf numFmtId="0" fontId="4" fillId="0" borderId="92" xfId="0" applyFont="1" applyBorder="1" applyAlignment="1" applyProtection="1">
      <alignment horizontal="center"/>
      <protection locked="0"/>
    </xf>
    <xf numFmtId="0" fontId="4" fillId="0" borderId="93" xfId="0" applyFont="1" applyBorder="1" applyAlignment="1" applyProtection="1">
      <alignment horizontal="center"/>
      <protection locked="0"/>
    </xf>
    <xf numFmtId="0" fontId="4" fillId="2" borderId="92" xfId="0" applyFont="1" applyFill="1" applyBorder="1" applyAlignment="1" applyProtection="1">
      <alignment horizontal="center"/>
      <protection locked="0"/>
    </xf>
    <xf numFmtId="0" fontId="2" fillId="0" borderId="63" xfId="0" applyFont="1" applyBorder="1" applyAlignment="1">
      <alignment horizontal="center"/>
    </xf>
    <xf numFmtId="0" fontId="0" fillId="0" borderId="47" xfId="0" applyBorder="1" applyAlignment="1">
      <alignment horizontal="center" vertical="center" wrapText="1"/>
    </xf>
    <xf numFmtId="0" fontId="0" fillId="0" borderId="93" xfId="0" applyBorder="1" applyAlignment="1">
      <alignment horizontal="center" vertical="center" wrapText="1"/>
    </xf>
    <xf numFmtId="0" fontId="33" fillId="0" borderId="12" xfId="0" applyFont="1" applyBorder="1" applyAlignment="1">
      <alignment horizontal="left"/>
    </xf>
    <xf numFmtId="0" fontId="33" fillId="0" borderId="7" xfId="0" applyFont="1" applyBorder="1" applyAlignment="1">
      <alignment horizontal="left"/>
    </xf>
    <xf numFmtId="0" fontId="33" fillId="0" borderId="41" xfId="0" applyFont="1" applyBorder="1" applyAlignment="1">
      <alignment horizontal="left"/>
    </xf>
    <xf numFmtId="0" fontId="0" fillId="0" borderId="0" xfId="0" applyAlignment="1">
      <alignment horizontal="center"/>
    </xf>
    <xf numFmtId="165" fontId="15" fillId="0" borderId="16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21" xfId="0" applyFont="1" applyBorder="1" applyAlignment="1">
      <alignment horizontal="left" vertical="top" wrapText="1"/>
    </xf>
    <xf numFmtId="0" fontId="15" fillId="4" borderId="18" xfId="0" applyFont="1" applyFill="1" applyBorder="1" applyAlignment="1">
      <alignment horizontal="left" vertical="center" wrapText="1"/>
    </xf>
    <xf numFmtId="0" fontId="15" fillId="4" borderId="19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left"/>
    </xf>
    <xf numFmtId="0" fontId="45" fillId="0" borderId="28" xfId="0" applyFont="1" applyBorder="1" applyAlignment="1">
      <alignment horizontal="center"/>
    </xf>
    <xf numFmtId="0" fontId="45" fillId="0" borderId="29" xfId="0" applyFont="1" applyBorder="1" applyAlignment="1">
      <alignment horizontal="center"/>
    </xf>
    <xf numFmtId="0" fontId="45" fillId="0" borderId="30" xfId="0" applyFont="1" applyBorder="1" applyAlignment="1">
      <alignment horizontal="center"/>
    </xf>
    <xf numFmtId="0" fontId="45" fillId="0" borderId="88" xfId="0" applyFont="1" applyBorder="1" applyAlignment="1">
      <alignment horizontal="center"/>
    </xf>
    <xf numFmtId="0" fontId="45" fillId="0" borderId="10" xfId="0" applyFont="1" applyBorder="1" applyAlignment="1">
      <alignment horizontal="center"/>
    </xf>
    <xf numFmtId="0" fontId="45" fillId="0" borderId="11" xfId="0" applyFont="1" applyBorder="1" applyAlignment="1">
      <alignment horizontal="center"/>
    </xf>
    <xf numFmtId="0" fontId="35" fillId="5" borderId="4" xfId="0" applyFont="1" applyFill="1" applyBorder="1" applyAlignment="1">
      <alignment horizontal="left" vertical="center"/>
    </xf>
    <xf numFmtId="0" fontId="35" fillId="5" borderId="8" xfId="0" applyFont="1" applyFill="1" applyBorder="1" applyAlignment="1">
      <alignment horizontal="left" vertical="center"/>
    </xf>
    <xf numFmtId="0" fontId="35" fillId="5" borderId="5" xfId="0" applyFont="1" applyFill="1" applyBorder="1" applyAlignment="1">
      <alignment horizontal="left" vertical="center"/>
    </xf>
    <xf numFmtId="164" fontId="4" fillId="2" borderId="52" xfId="1" applyFont="1" applyFill="1" applyBorder="1" applyAlignment="1" applyProtection="1">
      <alignment horizontal="center" vertical="center" wrapText="1"/>
      <protection locked="0"/>
    </xf>
    <xf numFmtId="164" fontId="4" fillId="2" borderId="0" xfId="1" applyFont="1" applyFill="1" applyBorder="1" applyAlignment="1" applyProtection="1">
      <alignment horizontal="center" vertical="center" wrapText="1"/>
      <protection locked="0"/>
    </xf>
    <xf numFmtId="164" fontId="4" fillId="2" borderId="95" xfId="1" applyFont="1" applyFill="1" applyBorder="1" applyAlignment="1" applyProtection="1">
      <alignment horizontal="center" vertical="center" wrapText="1"/>
      <protection locked="0"/>
    </xf>
    <xf numFmtId="0" fontId="46" fillId="6" borderId="0" xfId="0" applyFont="1" applyFill="1" applyAlignment="1">
      <alignment horizontal="center"/>
    </xf>
    <xf numFmtId="0" fontId="34" fillId="6" borderId="0" xfId="0" quotePrefix="1" applyFont="1" applyFill="1" applyAlignment="1">
      <alignment horizontal="center" vertical="center" wrapText="1"/>
    </xf>
    <xf numFmtId="0" fontId="7" fillId="0" borderId="52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164" fontId="4" fillId="2" borderId="89" xfId="1" applyFont="1" applyFill="1" applyBorder="1" applyAlignment="1" applyProtection="1">
      <alignment horizontal="center" vertical="center" wrapText="1"/>
      <protection locked="0"/>
    </xf>
    <xf numFmtId="164" fontId="4" fillId="2" borderId="90" xfId="1" applyFont="1" applyFill="1" applyBorder="1" applyAlignment="1" applyProtection="1">
      <alignment horizontal="center" vertical="center" wrapText="1"/>
      <protection locked="0"/>
    </xf>
    <xf numFmtId="164" fontId="4" fillId="2" borderId="91" xfId="1" applyFont="1" applyFill="1" applyBorder="1" applyAlignment="1" applyProtection="1">
      <alignment horizontal="center" vertical="center" wrapText="1"/>
      <protection locked="0"/>
    </xf>
    <xf numFmtId="0" fontId="42" fillId="0" borderId="60" xfId="0" applyFont="1" applyBorder="1" applyAlignment="1">
      <alignment horizontal="center" vertical="center" textRotation="255" wrapText="1"/>
    </xf>
    <xf numFmtId="0" fontId="42" fillId="0" borderId="62" xfId="0" applyFont="1" applyBorder="1" applyAlignment="1">
      <alignment horizontal="center" vertical="center" textRotation="255" wrapText="1"/>
    </xf>
    <xf numFmtId="0" fontId="42" fillId="0" borderId="67" xfId="0" applyFont="1" applyBorder="1" applyAlignment="1">
      <alignment horizontal="center" vertical="center" textRotation="255" wrapText="1"/>
    </xf>
    <xf numFmtId="0" fontId="43" fillId="0" borderId="87" xfId="0" applyFont="1" applyBorder="1" applyAlignment="1">
      <alignment horizontal="center" vertical="center" textRotation="255" wrapText="1"/>
    </xf>
    <xf numFmtId="0" fontId="43" fillId="0" borderId="67" xfId="0" applyFont="1" applyBorder="1" applyAlignment="1">
      <alignment horizontal="center" vertical="center" textRotation="255" wrapText="1"/>
    </xf>
    <xf numFmtId="164" fontId="4" fillId="2" borderId="75" xfId="1" applyFont="1" applyFill="1" applyBorder="1" applyAlignment="1" applyProtection="1">
      <alignment horizontal="center" vertical="center" wrapText="1"/>
      <protection locked="0"/>
    </xf>
    <xf numFmtId="0" fontId="44" fillId="0" borderId="73" xfId="0" applyFont="1" applyBorder="1" applyAlignment="1">
      <alignment horizontal="center" vertical="center" wrapText="1"/>
    </xf>
    <xf numFmtId="0" fontId="44" fillId="0" borderId="69" xfId="0" applyFont="1" applyBorder="1" applyAlignment="1">
      <alignment horizontal="center" vertical="center" wrapText="1"/>
    </xf>
    <xf numFmtId="0" fontId="44" fillId="0" borderId="70" xfId="0" applyFont="1" applyBorder="1" applyAlignment="1">
      <alignment horizontal="center" vertical="center" wrapText="1"/>
    </xf>
    <xf numFmtId="9" fontId="0" fillId="0" borderId="47" xfId="3" applyFont="1" applyBorder="1" applyAlignment="1">
      <alignment horizontal="center"/>
    </xf>
    <xf numFmtId="9" fontId="0" fillId="0" borderId="92" xfId="3" applyFont="1" applyBorder="1" applyAlignment="1">
      <alignment horizontal="center"/>
    </xf>
    <xf numFmtId="9" fontId="0" fillId="0" borderId="93" xfId="3" applyFont="1" applyBorder="1" applyAlignment="1">
      <alignment horizontal="center"/>
    </xf>
    <xf numFmtId="0" fontId="44" fillId="0" borderId="104" xfId="0" applyFont="1" applyBorder="1" applyAlignment="1">
      <alignment horizontal="center" vertical="center" wrapText="1"/>
    </xf>
    <xf numFmtId="0" fontId="34" fillId="6" borderId="0" xfId="0" applyFont="1" applyFill="1" applyAlignment="1">
      <alignment horizontal="center"/>
    </xf>
    <xf numFmtId="0" fontId="34" fillId="6" borderId="0" xfId="0" applyFont="1" applyFill="1" applyAlignment="1">
      <alignment horizontal="center" wrapText="1"/>
    </xf>
    <xf numFmtId="0" fontId="43" fillId="0" borderId="55" xfId="0" applyFont="1" applyBorder="1" applyAlignment="1">
      <alignment horizontal="center" vertical="center" textRotation="255" wrapText="1"/>
    </xf>
    <xf numFmtId="0" fontId="43" fillId="0" borderId="57" xfId="0" applyFont="1" applyBorder="1" applyAlignment="1">
      <alignment horizontal="center" vertical="center" textRotation="255" wrapText="1"/>
    </xf>
    <xf numFmtId="0" fontId="45" fillId="0" borderId="71" xfId="0" applyFont="1" applyBorder="1" applyAlignment="1">
      <alignment horizontal="center"/>
    </xf>
    <xf numFmtId="0" fontId="45" fillId="0" borderId="72" xfId="0" applyFont="1" applyBorder="1" applyAlignment="1">
      <alignment horizontal="center"/>
    </xf>
    <xf numFmtId="0" fontId="45" fillId="0" borderId="86" xfId="0" applyFont="1" applyBorder="1" applyAlignment="1">
      <alignment horizontal="center"/>
    </xf>
    <xf numFmtId="0" fontId="45" fillId="0" borderId="75" xfId="0" applyFont="1" applyBorder="1" applyAlignment="1">
      <alignment horizontal="center"/>
    </xf>
    <xf numFmtId="0" fontId="45" fillId="0" borderId="58" xfId="0" applyFont="1" applyBorder="1" applyAlignment="1">
      <alignment horizontal="center"/>
    </xf>
    <xf numFmtId="0" fontId="45" fillId="0" borderId="59" xfId="0" applyFont="1" applyBorder="1" applyAlignment="1">
      <alignment horizontal="center"/>
    </xf>
    <xf numFmtId="0" fontId="44" fillId="0" borderId="52" xfId="0" applyFont="1" applyBorder="1" applyAlignment="1">
      <alignment horizontal="center" vertical="center" wrapText="1"/>
    </xf>
    <xf numFmtId="0" fontId="44" fillId="0" borderId="53" xfId="0" applyFont="1" applyBorder="1" applyAlignment="1">
      <alignment horizontal="center" vertical="center" wrapText="1"/>
    </xf>
    <xf numFmtId="0" fontId="44" fillId="0" borderId="50" xfId="0" applyFont="1" applyBorder="1" applyAlignment="1">
      <alignment horizontal="center" vertical="center" wrapText="1"/>
    </xf>
    <xf numFmtId="0" fontId="45" fillId="0" borderId="51" xfId="0" applyFont="1" applyBorder="1" applyAlignment="1">
      <alignment horizontal="center"/>
    </xf>
    <xf numFmtId="0" fontId="45" fillId="0" borderId="54" xfId="0" applyFont="1" applyBorder="1" applyAlignment="1">
      <alignment horizontal="center"/>
    </xf>
    <xf numFmtId="0" fontId="45" fillId="0" borderId="81" xfId="0" applyFont="1" applyBorder="1" applyAlignment="1">
      <alignment horizontal="center"/>
    </xf>
    <xf numFmtId="0" fontId="45" fillId="0" borderId="64" xfId="0" applyFont="1" applyBorder="1" applyAlignment="1">
      <alignment horizontal="center"/>
    </xf>
    <xf numFmtId="0" fontId="45" fillId="0" borderId="65" xfId="0" applyFont="1" applyBorder="1" applyAlignment="1">
      <alignment horizontal="center"/>
    </xf>
    <xf numFmtId="0" fontId="45" fillId="0" borderId="82" xfId="0" applyFont="1" applyBorder="1" applyAlignment="1">
      <alignment horizontal="center"/>
    </xf>
    <xf numFmtId="0" fontId="44" fillId="0" borderId="4" xfId="0" applyFont="1" applyBorder="1" applyAlignment="1">
      <alignment horizontal="center" vertical="center" wrapText="1"/>
    </xf>
    <xf numFmtId="0" fontId="44" fillId="0" borderId="8" xfId="0" applyFont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center" wrapText="1"/>
    </xf>
    <xf numFmtId="0" fontId="44" fillId="0" borderId="75" xfId="0" applyFont="1" applyBorder="1" applyAlignment="1">
      <alignment horizontal="center" vertical="center" wrapText="1"/>
    </xf>
    <xf numFmtId="0" fontId="44" fillId="0" borderId="58" xfId="0" applyFont="1" applyBorder="1" applyAlignment="1">
      <alignment horizontal="center" vertical="center" wrapText="1"/>
    </xf>
    <xf numFmtId="0" fontId="44" fillId="0" borderId="59" xfId="0" applyFont="1" applyBorder="1" applyAlignment="1">
      <alignment horizontal="center" vertical="center" wrapText="1"/>
    </xf>
    <xf numFmtId="0" fontId="44" fillId="0" borderId="4" xfId="0" applyFont="1" applyBorder="1" applyAlignment="1">
      <alignment horizontal="center"/>
    </xf>
    <xf numFmtId="0" fontId="44" fillId="0" borderId="8" xfId="0" applyFont="1" applyBorder="1" applyAlignment="1">
      <alignment horizontal="center"/>
    </xf>
    <xf numFmtId="0" fontId="44" fillId="0" borderId="5" xfId="0" applyFont="1" applyBorder="1" applyAlignment="1">
      <alignment horizontal="center"/>
    </xf>
    <xf numFmtId="0" fontId="44" fillId="0" borderId="84" xfId="0" applyFont="1" applyBorder="1" applyAlignment="1">
      <alignment horizontal="center" vertical="center" wrapText="1"/>
    </xf>
    <xf numFmtId="0" fontId="44" fillId="0" borderId="85" xfId="0" applyFont="1" applyBorder="1" applyAlignment="1">
      <alignment horizontal="center" vertical="center" wrapText="1"/>
    </xf>
    <xf numFmtId="0" fontId="44" fillId="0" borderId="74" xfId="0" applyFont="1" applyBorder="1" applyAlignment="1">
      <alignment horizontal="center" vertical="center" wrapText="1"/>
    </xf>
    <xf numFmtId="0" fontId="44" fillId="0" borderId="89" xfId="0" applyFont="1" applyBorder="1" applyAlignment="1">
      <alignment horizontal="center"/>
    </xf>
    <xf numFmtId="0" fontId="44" fillId="0" borderId="102" xfId="0" applyFont="1" applyBorder="1" applyAlignment="1">
      <alignment horizontal="center"/>
    </xf>
    <xf numFmtId="0" fontId="44" fillId="0" borderId="56" xfId="0" applyFont="1" applyBorder="1" applyAlignment="1">
      <alignment horizontal="center"/>
    </xf>
    <xf numFmtId="164" fontId="4" fillId="2" borderId="53" xfId="1" applyFont="1" applyFill="1" applyBorder="1" applyAlignment="1" applyProtection="1">
      <alignment horizontal="center" vertical="center" wrapText="1"/>
      <protection locked="0"/>
    </xf>
    <xf numFmtId="0" fontId="44" fillId="0" borderId="91" xfId="0" applyFont="1" applyBorder="1" applyAlignment="1">
      <alignment horizontal="center"/>
    </xf>
    <xf numFmtId="0" fontId="44" fillId="0" borderId="95" xfId="0" applyFont="1" applyBorder="1" applyAlignment="1">
      <alignment horizontal="center"/>
    </xf>
    <xf numFmtId="0" fontId="44" fillId="0" borderId="96" xfId="0" applyFont="1" applyBorder="1" applyAlignment="1">
      <alignment horizontal="center"/>
    </xf>
    <xf numFmtId="0" fontId="45" fillId="0" borderId="67" xfId="0" applyFont="1" applyBorder="1" applyAlignment="1">
      <alignment horizontal="center"/>
    </xf>
    <xf numFmtId="0" fontId="45" fillId="0" borderId="0" xfId="0" applyFont="1" applyAlignment="1">
      <alignment horizontal="center"/>
    </xf>
    <xf numFmtId="0" fontId="45" fillId="0" borderId="68" xfId="0" applyFont="1" applyBorder="1" applyAlignment="1">
      <alignment horizontal="center"/>
    </xf>
    <xf numFmtId="0" fontId="45" fillId="0" borderId="76" xfId="0" applyFont="1" applyBorder="1" applyAlignment="1">
      <alignment horizontal="center"/>
    </xf>
    <xf numFmtId="0" fontId="45" fillId="0" borderId="77" xfId="0" applyFont="1" applyBorder="1" applyAlignment="1">
      <alignment horizontal="center"/>
    </xf>
    <xf numFmtId="0" fontId="45" fillId="0" borderId="78" xfId="0" applyFont="1" applyBorder="1" applyAlignment="1">
      <alignment horizontal="center"/>
    </xf>
    <xf numFmtId="0" fontId="25" fillId="0" borderId="12" xfId="0" applyFont="1" applyBorder="1" applyAlignment="1" applyProtection="1">
      <alignment horizontal="center"/>
      <protection locked="0"/>
    </xf>
    <xf numFmtId="0" fontId="25" fillId="0" borderId="9" xfId="0" applyFont="1" applyBorder="1" applyAlignment="1" applyProtection="1">
      <alignment horizontal="center"/>
      <protection locked="0"/>
    </xf>
    <xf numFmtId="0" fontId="25" fillId="0" borderId="37" xfId="0" applyFont="1" applyBorder="1" applyAlignment="1" applyProtection="1">
      <alignment horizontal="center"/>
      <protection locked="0"/>
    </xf>
    <xf numFmtId="0" fontId="25" fillId="0" borderId="30" xfId="0" applyFont="1" applyBorder="1" applyAlignment="1" applyProtection="1">
      <alignment horizontal="center"/>
      <protection locked="0"/>
    </xf>
    <xf numFmtId="0" fontId="0" fillId="0" borderId="3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5" fillId="0" borderId="13" xfId="0" applyFont="1" applyBorder="1" applyAlignment="1">
      <alignment horizontal="center" wrapText="1"/>
    </xf>
    <xf numFmtId="0" fontId="25" fillId="0" borderId="23" xfId="0" applyFont="1" applyBorder="1" applyAlignment="1">
      <alignment horizontal="center" wrapText="1"/>
    </xf>
    <xf numFmtId="0" fontId="16" fillId="4" borderId="13" xfId="0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right"/>
    </xf>
    <xf numFmtId="0" fontId="25" fillId="0" borderId="38" xfId="0" applyFont="1" applyBorder="1" applyAlignment="1">
      <alignment horizontal="right"/>
    </xf>
    <xf numFmtId="0" fontId="25" fillId="0" borderId="23" xfId="0" applyFont="1" applyBorder="1" applyAlignment="1">
      <alignment horizontal="right"/>
    </xf>
    <xf numFmtId="0" fontId="24" fillId="0" borderId="13" xfId="0" applyFont="1" applyBorder="1" applyAlignment="1">
      <alignment horizontal="right"/>
    </xf>
    <xf numFmtId="0" fontId="24" fillId="0" borderId="38" xfId="0" applyFont="1" applyBorder="1" applyAlignment="1">
      <alignment horizontal="right"/>
    </xf>
    <xf numFmtId="0" fontId="24" fillId="0" borderId="23" xfId="0" applyFont="1" applyBorder="1" applyAlignment="1">
      <alignment horizontal="right"/>
    </xf>
    <xf numFmtId="0" fontId="22" fillId="0" borderId="0" xfId="0" applyFont="1" applyAlignment="1">
      <alignment horizontal="center"/>
    </xf>
  </cellXfs>
  <cellStyles count="4">
    <cellStyle name="Currency" xfId="1" builtinId="4"/>
    <cellStyle name="Moneda 2" xfId="2" xr:uid="{8A31C167-5EB6-4196-8F3B-8D937B35060A}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39C7B9"/>
      <color rgb="FF2B98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31751</xdr:colOff>
      <xdr:row>0</xdr:row>
      <xdr:rowOff>73237</xdr:rowOff>
    </xdr:from>
    <xdr:to>
      <xdr:col>3</xdr:col>
      <xdr:colOff>873325</xdr:colOff>
      <xdr:row>4</xdr:row>
      <xdr:rowOff>186364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85E238-B78A-495B-B35F-EF9F13771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1" y="73237"/>
          <a:ext cx="1890445" cy="861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31751</xdr:colOff>
      <xdr:row>0</xdr:row>
      <xdr:rowOff>73237</xdr:rowOff>
    </xdr:from>
    <xdr:to>
      <xdr:col>3</xdr:col>
      <xdr:colOff>873325</xdr:colOff>
      <xdr:row>4</xdr:row>
      <xdr:rowOff>186364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D2DF4B2D-5148-4D7B-9F67-7C42B5DB1914}"/>
            </a:ext>
            <a:ext uri="{147F2762-F138-4A5C-976F-8EAC2B608ADB}">
              <a16:predDERef xmlns:a16="http://schemas.microsoft.com/office/drawing/2014/main" pred="{976AB9AA-C960-4EF2-ADEA-8C9284C99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1" y="73237"/>
          <a:ext cx="1890445" cy="861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</xdr:row>
      <xdr:rowOff>47625</xdr:rowOff>
    </xdr:from>
    <xdr:to>
      <xdr:col>14</xdr:col>
      <xdr:colOff>19050</xdr:colOff>
      <xdr:row>34</xdr:row>
      <xdr:rowOff>152400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4C49BED-D26C-437B-98F0-5545B30A1E70}"/>
            </a:ext>
          </a:extLst>
        </xdr:cNvPr>
        <xdr:cNvCxnSpPr/>
      </xdr:nvCxnSpPr>
      <xdr:spPr>
        <a:xfrm flipH="1">
          <a:off x="9793605" y="413385"/>
          <a:ext cx="9525" cy="6528435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9</xdr:row>
      <xdr:rowOff>133349</xdr:rowOff>
    </xdr:from>
    <xdr:to>
      <xdr:col>6</xdr:col>
      <xdr:colOff>466724</xdr:colOff>
      <xdr:row>15</xdr:row>
      <xdr:rowOff>21770</xdr:rowOff>
    </xdr:to>
    <xdr:grpSp>
      <xdr:nvGrpSpPr>
        <xdr:cNvPr id="2" name="Grupo 43">
          <a:extLst>
            <a:ext uri="{FF2B5EF4-FFF2-40B4-BE49-F238E27FC236}">
              <a16:creationId xmlns:a16="http://schemas.microsoft.com/office/drawing/2014/main" id="{7EA6E46D-7F79-4B7B-90DA-5506CC4EE39D}"/>
            </a:ext>
          </a:extLst>
        </xdr:cNvPr>
        <xdr:cNvGrpSpPr/>
      </xdr:nvGrpSpPr>
      <xdr:grpSpPr>
        <a:xfrm flipH="1">
          <a:off x="1419224" y="1847849"/>
          <a:ext cx="2705100" cy="1031421"/>
          <a:chOff x="3442447" y="1453902"/>
          <a:chExt cx="1126683" cy="328298"/>
        </a:xfrm>
      </xdr:grpSpPr>
      <xdr:cxnSp macro="">
        <xdr:nvCxnSpPr>
          <xdr:cNvPr id="3" name="Conector recto 44">
            <a:extLst>
              <a:ext uri="{FF2B5EF4-FFF2-40B4-BE49-F238E27FC236}">
                <a16:creationId xmlns:a16="http://schemas.microsoft.com/office/drawing/2014/main" id="{F8D0009F-2B34-28CD-57E6-973E168E5C10}"/>
              </a:ext>
            </a:extLst>
          </xdr:cNvPr>
          <xdr:cNvCxnSpPr>
            <a:cxnSpLocks/>
          </xdr:cNvCxnSpPr>
        </xdr:nvCxnSpPr>
        <xdr:spPr>
          <a:xfrm>
            <a:off x="3442447" y="1453902"/>
            <a:ext cx="545893" cy="0"/>
          </a:xfrm>
          <a:prstGeom prst="line">
            <a:avLst/>
          </a:prstGeom>
          <a:ln w="57150">
            <a:solidFill>
              <a:srgbClr val="009995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Conector recto 45">
            <a:extLst>
              <a:ext uri="{FF2B5EF4-FFF2-40B4-BE49-F238E27FC236}">
                <a16:creationId xmlns:a16="http://schemas.microsoft.com/office/drawing/2014/main" id="{C63B01C4-3F33-AF7D-A9CE-A4CBEA314CD3}"/>
              </a:ext>
            </a:extLst>
          </xdr:cNvPr>
          <xdr:cNvCxnSpPr>
            <a:cxnSpLocks/>
          </xdr:cNvCxnSpPr>
        </xdr:nvCxnSpPr>
        <xdr:spPr>
          <a:xfrm>
            <a:off x="3990109" y="1454727"/>
            <a:ext cx="579021" cy="327473"/>
          </a:xfrm>
          <a:prstGeom prst="line">
            <a:avLst/>
          </a:prstGeom>
          <a:ln w="57150">
            <a:solidFill>
              <a:srgbClr val="009995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279240</xdr:colOff>
      <xdr:row>7</xdr:row>
      <xdr:rowOff>0</xdr:rowOff>
    </xdr:from>
    <xdr:to>
      <xdr:col>8</xdr:col>
      <xdr:colOff>133350</xdr:colOff>
      <xdr:row>9</xdr:row>
      <xdr:rowOff>87013</xdr:rowOff>
    </xdr:to>
    <xdr:sp macro="" textlink="">
      <xdr:nvSpPr>
        <xdr:cNvPr id="5" name="TextBox 35">
          <a:extLst>
            <a:ext uri="{FF2B5EF4-FFF2-40B4-BE49-F238E27FC236}">
              <a16:creationId xmlns:a16="http://schemas.microsoft.com/office/drawing/2014/main" id="{F162C42A-916C-4D02-8E29-F57E7ADB9662}"/>
            </a:ext>
          </a:extLst>
        </xdr:cNvPr>
        <xdr:cNvSpPr txBox="1"/>
      </xdr:nvSpPr>
      <xdr:spPr>
        <a:xfrm>
          <a:off x="2717640" y="1333500"/>
          <a:ext cx="2292510" cy="4680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sz="2400" b="1"/>
            <a:t>texto</a:t>
          </a:r>
        </a:p>
      </xdr:txBody>
    </xdr:sp>
    <xdr:clientData/>
  </xdr:twoCellAnchor>
  <xdr:twoCellAnchor>
    <xdr:from>
      <xdr:col>2</xdr:col>
      <xdr:colOff>0</xdr:colOff>
      <xdr:row>14</xdr:row>
      <xdr:rowOff>9525</xdr:rowOff>
    </xdr:from>
    <xdr:to>
      <xdr:col>2</xdr:col>
      <xdr:colOff>377537</xdr:colOff>
      <xdr:row>16</xdr:row>
      <xdr:rowOff>9525</xdr:rowOff>
    </xdr:to>
    <xdr:grpSp>
      <xdr:nvGrpSpPr>
        <xdr:cNvPr id="6" name="Grupo 18">
          <a:extLst>
            <a:ext uri="{FF2B5EF4-FFF2-40B4-BE49-F238E27FC236}">
              <a16:creationId xmlns:a16="http://schemas.microsoft.com/office/drawing/2014/main" id="{D5C4ACA2-19C1-403B-8278-4CBDA2A686CC}"/>
            </a:ext>
          </a:extLst>
        </xdr:cNvPr>
        <xdr:cNvGrpSpPr/>
      </xdr:nvGrpSpPr>
      <xdr:grpSpPr>
        <a:xfrm>
          <a:off x="1219200" y="2676525"/>
          <a:ext cx="377537" cy="381000"/>
          <a:chOff x="4569130" y="1644000"/>
          <a:chExt cx="276399" cy="276399"/>
        </a:xfrm>
      </xdr:grpSpPr>
      <xdr:sp macro="" textlink="">
        <xdr:nvSpPr>
          <xdr:cNvPr id="7" name="Elipse 19">
            <a:extLst>
              <a:ext uri="{FF2B5EF4-FFF2-40B4-BE49-F238E27FC236}">
                <a16:creationId xmlns:a16="http://schemas.microsoft.com/office/drawing/2014/main" id="{E00B0B95-F822-103F-A0FF-9319E369F4E2}"/>
              </a:ext>
            </a:extLst>
          </xdr:cNvPr>
          <xdr:cNvSpPr/>
        </xdr:nvSpPr>
        <xdr:spPr>
          <a:xfrm>
            <a:off x="4569130" y="1644000"/>
            <a:ext cx="276399" cy="276399"/>
          </a:xfrm>
          <a:prstGeom prst="ellipse">
            <a:avLst/>
          </a:prstGeom>
          <a:solidFill>
            <a:srgbClr val="F4F4F4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S_tradnl"/>
          </a:p>
        </xdr:txBody>
      </xdr:sp>
      <xdr:sp macro="" textlink="">
        <xdr:nvSpPr>
          <xdr:cNvPr id="8" name="Elipse 20">
            <a:extLst>
              <a:ext uri="{FF2B5EF4-FFF2-40B4-BE49-F238E27FC236}">
                <a16:creationId xmlns:a16="http://schemas.microsoft.com/office/drawing/2014/main" id="{C1E872D2-DE96-3FA9-766D-031147AB3DBD}"/>
              </a:ext>
            </a:extLst>
          </xdr:cNvPr>
          <xdr:cNvSpPr/>
        </xdr:nvSpPr>
        <xdr:spPr>
          <a:xfrm>
            <a:off x="4639657" y="1714527"/>
            <a:ext cx="135344" cy="135344"/>
          </a:xfrm>
          <a:prstGeom prst="ellipse">
            <a:avLst/>
          </a:prstGeom>
          <a:solidFill>
            <a:srgbClr val="009995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ES_tradnl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5CD9-7D00-46E8-BA35-CE40EC44C94B}">
  <dimension ref="A2:P278"/>
  <sheetViews>
    <sheetView showGridLines="0" topLeftCell="B255" zoomScale="115" zoomScaleNormal="115" zoomScaleSheetLayoutView="100" workbookViewId="0">
      <selection activeCell="F239" sqref="F239"/>
    </sheetView>
  </sheetViews>
  <sheetFormatPr defaultColWidth="11.42578125" defaultRowHeight="15" outlineLevelRow="1"/>
  <cols>
    <col min="1" max="1" width="12.42578125" hidden="1" customWidth="1"/>
    <col min="2" max="2" width="9.5703125" customWidth="1"/>
    <col min="3" max="3" width="6.140625" customWidth="1"/>
    <col min="4" max="4" width="37.7109375" customWidth="1"/>
    <col min="5" max="5" width="6.7109375" customWidth="1"/>
    <col min="6" max="6" width="16.28515625" customWidth="1"/>
    <col min="7" max="7" width="24.5703125" customWidth="1"/>
    <col min="8" max="8" width="16.42578125" customWidth="1"/>
    <col min="9" max="9" width="13.85546875" style="31" bestFit="1" customWidth="1"/>
    <col min="10" max="14" width="15.85546875" customWidth="1"/>
  </cols>
  <sheetData>
    <row r="2" spans="1:16">
      <c r="F2" s="9"/>
      <c r="G2" s="9"/>
      <c r="H2" s="19" t="s">
        <v>0</v>
      </c>
    </row>
    <row r="3" spans="1:16">
      <c r="G3" s="9"/>
      <c r="H3" s="20" t="s">
        <v>1</v>
      </c>
    </row>
    <row r="4" spans="1:16">
      <c r="G4" s="9"/>
      <c r="H4" s="20" t="s">
        <v>2</v>
      </c>
    </row>
    <row r="5" spans="1:16">
      <c r="F5" s="9"/>
      <c r="G5" s="9"/>
      <c r="H5" s="20" t="s">
        <v>3</v>
      </c>
    </row>
    <row r="6" spans="1:16" ht="15.75" customHeight="1">
      <c r="F6" s="215" t="s">
        <v>4</v>
      </c>
      <c r="G6" s="215"/>
      <c r="H6" s="215"/>
      <c r="I6" s="32"/>
    </row>
    <row r="7" spans="1:16" ht="15.75" customHeight="1" thickBot="1">
      <c r="B7" s="29" t="s">
        <v>5</v>
      </c>
      <c r="C7" s="29"/>
      <c r="D7" s="9"/>
      <c r="E7" s="9"/>
      <c r="F7" s="9"/>
      <c r="G7" s="9"/>
      <c r="H7" s="10"/>
    </row>
    <row r="8" spans="1:16" ht="15" customHeight="1">
      <c r="B8" s="11" t="s">
        <v>6</v>
      </c>
      <c r="C8" s="12"/>
      <c r="D8" s="12"/>
      <c r="E8" s="216">
        <f ca="1">TODAY()</f>
        <v>45637</v>
      </c>
      <c r="F8" s="216"/>
      <c r="G8" s="216"/>
      <c r="H8" s="216"/>
      <c r="I8" s="130" t="s">
        <v>7</v>
      </c>
      <c r="J8" s="127">
        <v>70</v>
      </c>
    </row>
    <row r="9" spans="1:16" ht="15" customHeight="1">
      <c r="B9" s="13" t="s">
        <v>8</v>
      </c>
      <c r="C9" s="14"/>
      <c r="D9" s="14"/>
      <c r="E9" s="217"/>
      <c r="F9" s="217"/>
      <c r="G9" s="217"/>
      <c r="H9" s="217"/>
      <c r="I9" s="131" t="s">
        <v>9</v>
      </c>
      <c r="J9" s="128">
        <v>130</v>
      </c>
    </row>
    <row r="10" spans="1:16">
      <c r="B10" s="27" t="s">
        <v>10</v>
      </c>
      <c r="C10" s="28"/>
      <c r="D10" s="28"/>
      <c r="E10" s="218"/>
      <c r="F10" s="218"/>
      <c r="G10" s="218"/>
      <c r="H10" s="218"/>
      <c r="I10" s="131" t="s">
        <v>177</v>
      </c>
      <c r="J10" s="128">
        <v>90</v>
      </c>
    </row>
    <row r="11" spans="1:16" ht="15.75" thickBot="1">
      <c r="B11" s="27" t="s">
        <v>12</v>
      </c>
      <c r="C11" s="28"/>
      <c r="D11" s="28"/>
      <c r="E11" s="218"/>
      <c r="F11" s="218"/>
      <c r="G11" s="218"/>
      <c r="H11" s="219"/>
      <c r="I11" s="132" t="s">
        <v>11</v>
      </c>
      <c r="J11" s="129">
        <v>40</v>
      </c>
    </row>
    <row r="12" spans="1:16">
      <c r="B12" s="27" t="s">
        <v>13</v>
      </c>
      <c r="C12" s="28"/>
      <c r="D12" s="28"/>
      <c r="E12" s="148"/>
      <c r="F12" s="148"/>
      <c r="G12" s="148"/>
      <c r="H12" s="149"/>
    </row>
    <row r="13" spans="1:16">
      <c r="B13" s="27" t="s">
        <v>14</v>
      </c>
      <c r="C13" s="28"/>
      <c r="D13" s="28"/>
      <c r="E13" s="148"/>
      <c r="F13" s="148"/>
      <c r="G13" s="148"/>
      <c r="H13" s="149"/>
    </row>
    <row r="14" spans="1:16">
      <c r="B14" s="27" t="s">
        <v>15</v>
      </c>
      <c r="C14" s="28"/>
      <c r="D14" s="28"/>
      <c r="E14" s="148"/>
      <c r="F14" s="148"/>
      <c r="G14" s="148"/>
      <c r="H14" s="149"/>
    </row>
    <row r="15" spans="1:16" ht="15" customHeight="1">
      <c r="B15" s="15" t="s">
        <v>16</v>
      </c>
      <c r="C15" s="16"/>
      <c r="D15" s="16"/>
      <c r="E15" s="220" t="s">
        <v>17</v>
      </c>
      <c r="F15" s="220"/>
      <c r="G15" s="220"/>
      <c r="H15" s="221"/>
    </row>
    <row r="16" spans="1:16" s="9" customFormat="1" ht="16.5" thickBot="1">
      <c r="A16" s="25"/>
      <c r="B16" s="38"/>
      <c r="C16" s="38"/>
      <c r="D16" s="25"/>
      <c r="E16" s="44"/>
      <c r="F16" s="146" t="s">
        <v>18</v>
      </c>
      <c r="G16" s="45"/>
      <c r="H16" s="31" t="s">
        <v>19</v>
      </c>
      <c r="I16" s="36"/>
      <c r="J16"/>
      <c r="K16"/>
      <c r="L16"/>
      <c r="M16"/>
      <c r="N16"/>
      <c r="O16"/>
      <c r="P16"/>
    </row>
    <row r="17" spans="1:15" s="9" customFormat="1" ht="21" thickBot="1">
      <c r="A17" s="25"/>
      <c r="B17" s="229" t="s">
        <v>20</v>
      </c>
      <c r="C17" s="230"/>
      <c r="D17" s="230"/>
      <c r="E17" s="230"/>
      <c r="F17" s="231"/>
      <c r="G17" s="83">
        <f>G94</f>
        <v>0</v>
      </c>
      <c r="H17" s="64">
        <f>G17/$G$39</f>
        <v>0</v>
      </c>
      <c r="I17"/>
      <c r="J17"/>
      <c r="K17"/>
      <c r="L17"/>
      <c r="M17"/>
      <c r="N17"/>
      <c r="O17"/>
    </row>
    <row r="18" spans="1:15" s="9" customFormat="1" ht="21" hidden="1" outlineLevel="1" thickBot="1">
      <c r="A18" s="25"/>
      <c r="B18" s="229" t="s">
        <v>21</v>
      </c>
      <c r="C18" s="230"/>
      <c r="D18" s="230"/>
      <c r="E18" s="230"/>
      <c r="F18" s="231"/>
      <c r="G18" s="150">
        <f>SUMIF(C46:C93,"MECH",G46:G93)</f>
        <v>0</v>
      </c>
      <c r="H18" s="64" t="e">
        <f>G18/$G$17</f>
        <v>#DIV/0!</v>
      </c>
      <c r="I18"/>
      <c r="J18"/>
      <c r="K18"/>
      <c r="L18"/>
      <c r="M18"/>
      <c r="N18"/>
      <c r="O18"/>
    </row>
    <row r="19" spans="1:15" s="9" customFormat="1" ht="21" hidden="1" outlineLevel="1" thickBot="1">
      <c r="A19" s="25"/>
      <c r="B19" s="229" t="s">
        <v>22</v>
      </c>
      <c r="C19" s="230"/>
      <c r="D19" s="230"/>
      <c r="E19" s="230"/>
      <c r="F19" s="231"/>
      <c r="G19" s="150">
        <f>SUMIF(C46:C93,"AUTO",G46:G93)</f>
        <v>0</v>
      </c>
      <c r="H19" s="64" t="e">
        <f>G19/$G$17</f>
        <v>#DIV/0!</v>
      </c>
      <c r="I19"/>
      <c r="J19"/>
      <c r="K19"/>
      <c r="L19"/>
      <c r="M19"/>
      <c r="N19"/>
      <c r="O19"/>
    </row>
    <row r="20" spans="1:15" s="9" customFormat="1" ht="21" hidden="1" outlineLevel="1" thickBot="1">
      <c r="A20" s="25"/>
      <c r="B20" s="229" t="s">
        <v>23</v>
      </c>
      <c r="C20" s="230"/>
      <c r="D20" s="230"/>
      <c r="E20" s="230"/>
      <c r="F20" s="231"/>
      <c r="G20" s="150" cm="1">
        <f t="array" ref="G20">SUMIF(C46:C93,SWD,G46:G93)</f>
        <v>0</v>
      </c>
      <c r="H20" s="64" t="e">
        <f>G20/$G$17</f>
        <v>#DIV/0!</v>
      </c>
      <c r="I20"/>
      <c r="J20"/>
      <c r="K20"/>
      <c r="L20"/>
      <c r="M20"/>
      <c r="N20"/>
      <c r="O20"/>
    </row>
    <row r="21" spans="1:15" s="9" customFormat="1" ht="21" collapsed="1" thickBot="1">
      <c r="A21" s="25"/>
      <c r="B21" s="81" t="s">
        <v>24</v>
      </c>
      <c r="C21" s="82"/>
      <c r="D21" s="82"/>
      <c r="E21" s="82"/>
      <c r="F21" s="147">
        <f>F22+F23</f>
        <v>0</v>
      </c>
      <c r="G21" s="83">
        <f>G22+G23+G24+G25</f>
        <v>0</v>
      </c>
      <c r="H21" s="64">
        <f>G21/$G$39</f>
        <v>0</v>
      </c>
      <c r="I21" s="62"/>
      <c r="J21"/>
      <c r="K21"/>
      <c r="L21"/>
      <c r="M21"/>
      <c r="N21"/>
      <c r="O21"/>
    </row>
    <row r="22" spans="1:15" s="9" customFormat="1" ht="21" hidden="1" outlineLevel="1" thickBot="1">
      <c r="A22" s="25"/>
      <c r="B22" s="81" t="s">
        <v>25</v>
      </c>
      <c r="C22" s="82"/>
      <c r="D22" s="82"/>
      <c r="E22" s="82"/>
      <c r="F22" s="147">
        <f>G170+G174</f>
        <v>0</v>
      </c>
      <c r="G22" s="83">
        <f>H170+H174</f>
        <v>0</v>
      </c>
      <c r="H22" s="64" t="e">
        <f>G22/$G$21</f>
        <v>#DIV/0!</v>
      </c>
      <c r="I22" s="62"/>
      <c r="J22"/>
      <c r="K22"/>
      <c r="L22"/>
      <c r="M22"/>
      <c r="N22"/>
      <c r="O22"/>
    </row>
    <row r="23" spans="1:15" s="9" customFormat="1" ht="21" hidden="1" outlineLevel="1" thickBot="1">
      <c r="A23" s="25"/>
      <c r="B23" s="81" t="s">
        <v>26</v>
      </c>
      <c r="C23" s="82"/>
      <c r="D23" s="82"/>
      <c r="E23" s="82"/>
      <c r="F23" s="147">
        <f>G177</f>
        <v>0</v>
      </c>
      <c r="G23" s="83">
        <f>H177</f>
        <v>0</v>
      </c>
      <c r="H23" s="64" t="e">
        <f t="shared" ref="H23:H25" si="0">G23/$G$21</f>
        <v>#DIV/0!</v>
      </c>
      <c r="I23" s="62"/>
      <c r="J23"/>
      <c r="K23"/>
      <c r="L23"/>
      <c r="M23"/>
      <c r="N23"/>
      <c r="O23"/>
    </row>
    <row r="24" spans="1:15" s="9" customFormat="1" ht="21" hidden="1" outlineLevel="1" thickBot="1">
      <c r="A24" s="25"/>
      <c r="B24" s="81" t="s">
        <v>208</v>
      </c>
      <c r="C24" s="82"/>
      <c r="D24" s="82"/>
      <c r="E24" s="82"/>
      <c r="F24" s="147">
        <f>G177</f>
        <v>0</v>
      </c>
      <c r="G24" s="83">
        <f>H189</f>
        <v>0</v>
      </c>
      <c r="H24" s="64" t="e">
        <f t="shared" si="0"/>
        <v>#DIV/0!</v>
      </c>
      <c r="I24" s="62"/>
      <c r="J24"/>
      <c r="K24"/>
      <c r="L24"/>
      <c r="M24"/>
      <c r="N24"/>
      <c r="O24"/>
    </row>
    <row r="25" spans="1:15" s="9" customFormat="1" ht="21" hidden="1" outlineLevel="1" thickBot="1">
      <c r="A25" s="25"/>
      <c r="B25" s="81" t="s">
        <v>209</v>
      </c>
      <c r="C25" s="82"/>
      <c r="D25" s="82"/>
      <c r="E25" s="82"/>
      <c r="F25" s="147">
        <f>G199</f>
        <v>0</v>
      </c>
      <c r="G25" s="83">
        <f>H199</f>
        <v>0</v>
      </c>
      <c r="H25" s="64" t="e">
        <f t="shared" si="0"/>
        <v>#DIV/0!</v>
      </c>
      <c r="I25" s="62"/>
      <c r="J25"/>
      <c r="K25"/>
      <c r="L25"/>
      <c r="M25"/>
      <c r="N25"/>
      <c r="O25"/>
    </row>
    <row r="26" spans="1:15" s="9" customFormat="1" ht="21" collapsed="1" thickBot="1">
      <c r="A26" s="25"/>
      <c r="B26" s="81" t="s">
        <v>27</v>
      </c>
      <c r="C26" s="82"/>
      <c r="D26" s="82"/>
      <c r="E26" s="82"/>
      <c r="F26" s="147">
        <f>SUM(F27:F29)</f>
        <v>0</v>
      </c>
      <c r="G26" s="83">
        <f>G27+G28+G29+G30</f>
        <v>0</v>
      </c>
      <c r="H26" s="64">
        <f>G26/$G$39</f>
        <v>0</v>
      </c>
      <c r="I26" s="62"/>
      <c r="J26"/>
      <c r="K26"/>
      <c r="L26"/>
      <c r="M26"/>
      <c r="N26"/>
      <c r="O26"/>
    </row>
    <row r="27" spans="1:15" s="9" customFormat="1" ht="21" hidden="1" outlineLevel="1" thickBot="1">
      <c r="A27" s="25"/>
      <c r="B27" s="81" t="s">
        <v>28</v>
      </c>
      <c r="C27" s="82"/>
      <c r="D27" s="82"/>
      <c r="E27" s="82"/>
      <c r="F27" s="147">
        <f>G210</f>
        <v>0</v>
      </c>
      <c r="G27" s="83">
        <f>H210</f>
        <v>0</v>
      </c>
      <c r="H27" s="64" t="e">
        <f>G27/$G$26</f>
        <v>#DIV/0!</v>
      </c>
      <c r="I27" s="62"/>
      <c r="J27"/>
      <c r="K27"/>
      <c r="L27"/>
      <c r="M27"/>
      <c r="N27"/>
      <c r="O27"/>
    </row>
    <row r="28" spans="1:15" s="9" customFormat="1" ht="21" hidden="1" outlineLevel="1" thickBot="1">
      <c r="A28" s="25"/>
      <c r="B28" s="81" t="s">
        <v>29</v>
      </c>
      <c r="C28" s="82"/>
      <c r="D28" s="82"/>
      <c r="E28" s="82"/>
      <c r="F28" s="147">
        <f>G213</f>
        <v>0</v>
      </c>
      <c r="G28" s="83">
        <f>H213</f>
        <v>0</v>
      </c>
      <c r="H28" s="64" t="e">
        <f t="shared" ref="H28:H30" si="1">G28/$G$26</f>
        <v>#DIV/0!</v>
      </c>
      <c r="I28" s="62"/>
      <c r="J28"/>
      <c r="K28"/>
      <c r="L28"/>
      <c r="M28"/>
      <c r="N28"/>
      <c r="O28"/>
    </row>
    <row r="29" spans="1:15" s="9" customFormat="1" ht="21" hidden="1" outlineLevel="1" thickBot="1">
      <c r="A29" s="25"/>
      <c r="B29" s="81" t="s">
        <v>30</v>
      </c>
      <c r="C29" s="82"/>
      <c r="D29" s="82"/>
      <c r="E29" s="82"/>
      <c r="F29" s="147">
        <f>G219</f>
        <v>0</v>
      </c>
      <c r="G29" s="83">
        <f>H219</f>
        <v>0</v>
      </c>
      <c r="H29" s="64" t="e">
        <f t="shared" si="1"/>
        <v>#DIV/0!</v>
      </c>
      <c r="I29" s="62"/>
      <c r="J29"/>
      <c r="K29"/>
      <c r="L29"/>
      <c r="M29"/>
      <c r="N29"/>
      <c r="O29"/>
    </row>
    <row r="30" spans="1:15" s="9" customFormat="1" ht="21" hidden="1" outlineLevel="1" thickBot="1">
      <c r="A30" s="25"/>
      <c r="B30" s="81" t="s">
        <v>210</v>
      </c>
      <c r="C30" s="82"/>
      <c r="D30" s="82"/>
      <c r="E30" s="82"/>
      <c r="F30" s="147">
        <f>G225</f>
        <v>0</v>
      </c>
      <c r="G30" s="83">
        <f>H225</f>
        <v>0</v>
      </c>
      <c r="H30" s="64" t="e">
        <f t="shared" si="1"/>
        <v>#DIV/0!</v>
      </c>
      <c r="I30" s="62"/>
      <c r="J30"/>
      <c r="K30"/>
      <c r="L30"/>
      <c r="M30"/>
      <c r="N30"/>
      <c r="O30"/>
    </row>
    <row r="31" spans="1:15" s="9" customFormat="1" ht="21" collapsed="1" thickBot="1">
      <c r="A31" s="25"/>
      <c r="B31" s="81" t="s">
        <v>31</v>
      </c>
      <c r="C31" s="82"/>
      <c r="D31" s="82"/>
      <c r="E31" s="82"/>
      <c r="F31" s="147">
        <f>G228</f>
        <v>0</v>
      </c>
      <c r="G31" s="83">
        <f>H228</f>
        <v>0</v>
      </c>
      <c r="H31" s="64">
        <f>G31/$G$39</f>
        <v>0</v>
      </c>
      <c r="I31" s="62"/>
      <c r="J31"/>
      <c r="K31"/>
      <c r="L31"/>
      <c r="M31"/>
      <c r="N31"/>
      <c r="O31"/>
    </row>
    <row r="32" spans="1:15" s="9" customFormat="1" ht="21" thickBot="1">
      <c r="A32" s="25"/>
      <c r="B32" s="81" t="s">
        <v>32</v>
      </c>
      <c r="C32" s="82"/>
      <c r="D32" s="82"/>
      <c r="E32" s="82"/>
      <c r="F32" s="147">
        <f>SUM(F33:F37)</f>
        <v>28</v>
      </c>
      <c r="G32" s="83">
        <f>G33+G34+G35+G37+G36</f>
        <v>2520</v>
      </c>
      <c r="H32" s="64">
        <f>G32/$G$39</f>
        <v>1</v>
      </c>
      <c r="I32" s="62"/>
      <c r="J32"/>
      <c r="K32"/>
      <c r="L32"/>
      <c r="M32"/>
      <c r="N32"/>
      <c r="O32"/>
    </row>
    <row r="33" spans="1:16" s="9" customFormat="1" ht="21" hidden="1" outlineLevel="1" thickBot="1">
      <c r="A33" s="25"/>
      <c r="B33" s="81" t="s">
        <v>33</v>
      </c>
      <c r="C33" s="82"/>
      <c r="D33" s="82"/>
      <c r="E33" s="82"/>
      <c r="F33" s="147">
        <f>G231</f>
        <v>0</v>
      </c>
      <c r="G33" s="83">
        <f>H231</f>
        <v>0</v>
      </c>
      <c r="H33" s="64">
        <f>G33/$G$32</f>
        <v>0</v>
      </c>
      <c r="I33" s="62"/>
      <c r="J33"/>
      <c r="K33"/>
      <c r="L33"/>
      <c r="M33"/>
      <c r="N33"/>
      <c r="O33"/>
    </row>
    <row r="34" spans="1:16" s="9" customFormat="1" ht="21" hidden="1" outlineLevel="1" thickBot="1">
      <c r="A34" s="25"/>
      <c r="B34" s="81" t="s">
        <v>34</v>
      </c>
      <c r="C34" s="82"/>
      <c r="D34" s="82"/>
      <c r="E34" s="82"/>
      <c r="F34" s="147">
        <f>G234</f>
        <v>0</v>
      </c>
      <c r="G34" s="83">
        <f>H234</f>
        <v>0</v>
      </c>
      <c r="H34" s="64">
        <f>G34/$G$32</f>
        <v>0</v>
      </c>
      <c r="I34" s="62"/>
      <c r="J34"/>
      <c r="K34"/>
      <c r="L34"/>
      <c r="M34"/>
      <c r="N34"/>
      <c r="O34"/>
    </row>
    <row r="35" spans="1:16" s="9" customFormat="1" ht="21" hidden="1" outlineLevel="1" thickBot="1">
      <c r="A35" s="25"/>
      <c r="B35" s="81" t="s">
        <v>35</v>
      </c>
      <c r="C35" s="82"/>
      <c r="D35" s="82"/>
      <c r="E35" s="82"/>
      <c r="F35" s="147">
        <f>G240</f>
        <v>0</v>
      </c>
      <c r="G35" s="83">
        <f>H240</f>
        <v>0</v>
      </c>
      <c r="H35" s="64">
        <f>G35/$G$32</f>
        <v>0</v>
      </c>
      <c r="I35" s="62"/>
      <c r="J35"/>
      <c r="K35"/>
      <c r="L35"/>
      <c r="M35"/>
      <c r="N35"/>
      <c r="O35"/>
    </row>
    <row r="36" spans="1:16" s="9" customFormat="1" ht="21" hidden="1" outlineLevel="1" thickBot="1">
      <c r="A36" s="25"/>
      <c r="B36" s="81" t="s">
        <v>211</v>
      </c>
      <c r="C36" s="82"/>
      <c r="D36" s="82"/>
      <c r="E36" s="82"/>
      <c r="F36" s="147">
        <f>G248</f>
        <v>28</v>
      </c>
      <c r="G36" s="83">
        <f>H248</f>
        <v>2520</v>
      </c>
      <c r="H36" s="64">
        <f>G36/$G$32</f>
        <v>1</v>
      </c>
      <c r="I36" s="62"/>
      <c r="J36"/>
      <c r="K36"/>
      <c r="L36"/>
      <c r="M36"/>
      <c r="N36"/>
      <c r="O36"/>
    </row>
    <row r="37" spans="1:16" s="9" customFormat="1" ht="21" hidden="1" outlineLevel="1" thickBot="1">
      <c r="A37" s="25"/>
      <c r="B37" s="81" t="s">
        <v>36</v>
      </c>
      <c r="C37" s="82"/>
      <c r="D37" s="82"/>
      <c r="E37" s="82"/>
      <c r="F37" s="147">
        <f>G253</f>
        <v>0</v>
      </c>
      <c r="G37" s="83">
        <f>H253</f>
        <v>0</v>
      </c>
      <c r="H37" s="64">
        <f>G37/$G$32</f>
        <v>0</v>
      </c>
      <c r="I37" s="62"/>
      <c r="J37"/>
      <c r="K37"/>
      <c r="L37"/>
      <c r="M37"/>
      <c r="N37"/>
      <c r="O37"/>
    </row>
    <row r="38" spans="1:16" s="9" customFormat="1" ht="21" collapsed="1" thickBot="1">
      <c r="A38" s="25"/>
      <c r="B38" s="229" t="s">
        <v>37</v>
      </c>
      <c r="C38" s="230"/>
      <c r="D38" s="230"/>
      <c r="E38" s="230"/>
      <c r="F38" s="231"/>
      <c r="G38" s="83">
        <f>'Travel expenses'!G2</f>
        <v>0</v>
      </c>
      <c r="H38" s="64">
        <f>G38/$G$39</f>
        <v>0</v>
      </c>
      <c r="I38"/>
      <c r="J38"/>
      <c r="K38"/>
      <c r="L38"/>
      <c r="M38"/>
      <c r="N38"/>
      <c r="O38"/>
    </row>
    <row r="39" spans="1:16" s="9" customFormat="1" ht="21" thickBot="1">
      <c r="A39" s="25"/>
      <c r="B39" s="84"/>
      <c r="C39" s="84"/>
      <c r="D39" s="85" t="s">
        <v>38</v>
      </c>
      <c r="E39" s="86"/>
      <c r="F39" s="86"/>
      <c r="G39" s="87">
        <f>G17+G21+G26+G31+G32+G38</f>
        <v>2520</v>
      </c>
      <c r="H39" s="64"/>
      <c r="I39" s="62"/>
      <c r="J39"/>
      <c r="K39"/>
      <c r="L39"/>
      <c r="M39"/>
      <c r="N39"/>
      <c r="O39"/>
    </row>
    <row r="40" spans="1:16" s="9" customFormat="1" ht="15.75" thickBot="1">
      <c r="A40" s="25"/>
      <c r="B40" s="24"/>
      <c r="C40" s="24"/>
      <c r="D40" s="24"/>
      <c r="E40" s="24"/>
      <c r="F40" s="24"/>
      <c r="G40" s="24"/>
      <c r="H40" s="24"/>
      <c r="I40" s="62"/>
      <c r="J40"/>
      <c r="K40"/>
      <c r="L40"/>
      <c r="M40"/>
      <c r="N40"/>
      <c r="O40"/>
    </row>
    <row r="41" spans="1:16" s="9" customFormat="1" ht="16.5" thickBot="1">
      <c r="A41" s="25"/>
      <c r="B41" s="24"/>
      <c r="C41" s="24"/>
      <c r="D41" s="75" t="s">
        <v>39</v>
      </c>
      <c r="E41" s="46"/>
      <c r="F41" s="46"/>
      <c r="G41" s="80">
        <f>G103</f>
        <v>0</v>
      </c>
      <c r="I41" s="34"/>
      <c r="J41"/>
      <c r="K41"/>
      <c r="L41"/>
      <c r="M41"/>
      <c r="N41"/>
      <c r="O41"/>
      <c r="P41"/>
    </row>
    <row r="42" spans="1:16" s="9" customFormat="1">
      <c r="A42" s="25"/>
      <c r="B42" s="24"/>
      <c r="C42" s="24"/>
      <c r="D42" s="24"/>
      <c r="E42" s="19"/>
      <c r="F42" s="19"/>
      <c r="G42" s="19"/>
      <c r="H42" s="19"/>
      <c r="I42" s="34"/>
      <c r="J42"/>
      <c r="K42"/>
      <c r="L42"/>
      <c r="M42"/>
      <c r="N42"/>
      <c r="O42"/>
      <c r="P42"/>
    </row>
    <row r="43" spans="1:16" ht="24" thickBot="1">
      <c r="B43" s="235" t="s">
        <v>40</v>
      </c>
      <c r="C43" s="235"/>
      <c r="D43" s="235"/>
      <c r="E43" s="235"/>
      <c r="F43" s="235"/>
      <c r="G43" s="235"/>
      <c r="H43" s="9"/>
    </row>
    <row r="44" spans="1:16" ht="15.75" thickBot="1">
      <c r="A44" s="6"/>
      <c r="B44" s="5"/>
      <c r="C44" s="5"/>
      <c r="E44" s="5"/>
      <c r="F44" s="5" t="s">
        <v>41</v>
      </c>
      <c r="G44" s="69">
        <v>1.3</v>
      </c>
      <c r="H44" s="31"/>
    </row>
    <row r="45" spans="1:16" ht="19.5">
      <c r="A45" s="6"/>
      <c r="B45" s="17" t="s">
        <v>42</v>
      </c>
      <c r="C45" s="17" t="s">
        <v>43</v>
      </c>
      <c r="D45" s="17" t="s">
        <v>44</v>
      </c>
      <c r="E45" s="17" t="s">
        <v>45</v>
      </c>
      <c r="F45" s="17" t="s">
        <v>46</v>
      </c>
      <c r="G45" s="50" t="s">
        <v>47</v>
      </c>
      <c r="H45" s="31"/>
      <c r="I45"/>
    </row>
    <row r="46" spans="1:16">
      <c r="A46" s="6"/>
      <c r="B46" s="88"/>
      <c r="C46" s="88"/>
      <c r="D46" s="89"/>
      <c r="E46" s="90"/>
      <c r="F46" s="91"/>
      <c r="G46" s="92">
        <f>F46*E46*$G$44</f>
        <v>0</v>
      </c>
      <c r="H46" s="31"/>
      <c r="I46"/>
    </row>
    <row r="47" spans="1:16">
      <c r="A47" s="6"/>
      <c r="B47" s="37"/>
      <c r="C47" s="93"/>
      <c r="D47" s="94"/>
      <c r="E47" s="95"/>
      <c r="F47" s="96"/>
      <c r="G47" s="92">
        <f>F47*E47*$G$44</f>
        <v>0</v>
      </c>
      <c r="H47" s="63" t="e">
        <f>G47/$G$17</f>
        <v>#DIV/0!</v>
      </c>
      <c r="I47"/>
    </row>
    <row r="48" spans="1:16">
      <c r="A48" s="6"/>
      <c r="B48" s="37"/>
      <c r="C48" s="93"/>
      <c r="D48" s="97"/>
      <c r="E48" s="95"/>
      <c r="F48" s="96"/>
      <c r="G48" s="92">
        <f t="shared" ref="G48:G93" si="2">F48*E48*$G$44</f>
        <v>0</v>
      </c>
      <c r="H48" s="63" t="e">
        <f t="shared" ref="H48:H94" si="3">G48/$G$17</f>
        <v>#DIV/0!</v>
      </c>
      <c r="I48"/>
    </row>
    <row r="49" spans="1:9">
      <c r="A49" s="6"/>
      <c r="B49" s="37"/>
      <c r="C49" s="93"/>
      <c r="D49" s="94"/>
      <c r="E49" s="95"/>
      <c r="F49" s="98"/>
      <c r="G49" s="92">
        <f t="shared" si="2"/>
        <v>0</v>
      </c>
      <c r="H49" s="63" t="e">
        <f t="shared" si="3"/>
        <v>#DIV/0!</v>
      </c>
      <c r="I49"/>
    </row>
    <row r="50" spans="1:9">
      <c r="A50" s="6"/>
      <c r="B50" s="37"/>
      <c r="C50" s="93"/>
      <c r="D50" s="94"/>
      <c r="E50" s="95"/>
      <c r="F50" s="98"/>
      <c r="G50" s="92">
        <f t="shared" si="2"/>
        <v>0</v>
      </c>
      <c r="H50" s="63" t="e">
        <f t="shared" si="3"/>
        <v>#DIV/0!</v>
      </c>
      <c r="I50"/>
    </row>
    <row r="51" spans="1:9">
      <c r="A51" s="6"/>
      <c r="B51" s="37"/>
      <c r="C51" s="93"/>
      <c r="D51" s="94"/>
      <c r="E51" s="95"/>
      <c r="F51" s="96"/>
      <c r="G51" s="92">
        <f t="shared" si="2"/>
        <v>0</v>
      </c>
      <c r="H51" s="63" t="e">
        <f t="shared" si="3"/>
        <v>#DIV/0!</v>
      </c>
      <c r="I51"/>
    </row>
    <row r="52" spans="1:9">
      <c r="A52" s="6"/>
      <c r="B52" s="37"/>
      <c r="C52" s="93"/>
      <c r="D52" s="94"/>
      <c r="E52" s="95"/>
      <c r="F52" s="96"/>
      <c r="G52" s="92">
        <f t="shared" si="2"/>
        <v>0</v>
      </c>
      <c r="H52" s="63" t="e">
        <f t="shared" si="3"/>
        <v>#DIV/0!</v>
      </c>
      <c r="I52"/>
    </row>
    <row r="53" spans="1:9">
      <c r="A53" s="6"/>
      <c r="B53" s="37"/>
      <c r="C53" s="93"/>
      <c r="D53" s="94"/>
      <c r="E53" s="95"/>
      <c r="F53" s="96"/>
      <c r="G53" s="92">
        <f t="shared" si="2"/>
        <v>0</v>
      </c>
      <c r="H53" s="63" t="e">
        <f t="shared" si="3"/>
        <v>#DIV/0!</v>
      </c>
      <c r="I53"/>
    </row>
    <row r="54" spans="1:9">
      <c r="A54" s="6"/>
      <c r="B54" s="37"/>
      <c r="C54" s="93"/>
      <c r="D54" s="94"/>
      <c r="E54" s="95"/>
      <c r="F54" s="96"/>
      <c r="G54" s="92">
        <f t="shared" si="2"/>
        <v>0</v>
      </c>
      <c r="H54" s="63" t="e">
        <f t="shared" si="3"/>
        <v>#DIV/0!</v>
      </c>
      <c r="I54"/>
    </row>
    <row r="55" spans="1:9">
      <c r="A55" s="6"/>
      <c r="B55" s="37"/>
      <c r="C55" s="93"/>
      <c r="D55" s="94"/>
      <c r="E55" s="95"/>
      <c r="F55" s="96"/>
      <c r="G55" s="92">
        <f t="shared" si="2"/>
        <v>0</v>
      </c>
      <c r="H55" s="63" t="e">
        <f t="shared" si="3"/>
        <v>#DIV/0!</v>
      </c>
      <c r="I55"/>
    </row>
    <row r="56" spans="1:9">
      <c r="A56" s="6"/>
      <c r="B56" s="37"/>
      <c r="C56" s="93"/>
      <c r="D56" s="97"/>
      <c r="E56" s="95"/>
      <c r="F56" s="96"/>
      <c r="G56" s="92">
        <f t="shared" si="2"/>
        <v>0</v>
      </c>
      <c r="H56" s="63" t="e">
        <f t="shared" si="3"/>
        <v>#DIV/0!</v>
      </c>
      <c r="I56"/>
    </row>
    <row r="57" spans="1:9">
      <c r="A57" s="6"/>
      <c r="B57" s="99"/>
      <c r="C57" s="93"/>
      <c r="D57" s="94"/>
      <c r="E57" s="95"/>
      <c r="F57" s="98"/>
      <c r="G57" s="92">
        <f t="shared" si="2"/>
        <v>0</v>
      </c>
      <c r="H57" s="63" t="e">
        <f t="shared" si="3"/>
        <v>#DIV/0!</v>
      </c>
      <c r="I57"/>
    </row>
    <row r="58" spans="1:9">
      <c r="A58" s="6"/>
      <c r="B58" s="99"/>
      <c r="C58" s="93"/>
      <c r="D58" s="94"/>
      <c r="E58" s="95"/>
      <c r="F58" s="96"/>
      <c r="G58" s="92">
        <f t="shared" si="2"/>
        <v>0</v>
      </c>
      <c r="H58" s="63" t="e">
        <f t="shared" si="3"/>
        <v>#DIV/0!</v>
      </c>
      <c r="I58"/>
    </row>
    <row r="59" spans="1:9">
      <c r="A59" s="6"/>
      <c r="B59" s="88"/>
      <c r="C59" s="93"/>
      <c r="D59" s="94"/>
      <c r="E59" s="95"/>
      <c r="F59" s="96"/>
      <c r="G59" s="92">
        <f t="shared" si="2"/>
        <v>0</v>
      </c>
      <c r="H59" s="63" t="e">
        <f t="shared" si="3"/>
        <v>#DIV/0!</v>
      </c>
      <c r="I59"/>
    </row>
    <row r="60" spans="1:9">
      <c r="A60" s="6"/>
      <c r="B60" s="37"/>
      <c r="C60" s="93"/>
      <c r="D60" s="94"/>
      <c r="E60" s="95"/>
      <c r="F60" s="96"/>
      <c r="G60" s="92">
        <f t="shared" si="2"/>
        <v>0</v>
      </c>
      <c r="H60" s="63" t="e">
        <f t="shared" si="3"/>
        <v>#DIV/0!</v>
      </c>
      <c r="I60"/>
    </row>
    <row r="61" spans="1:9">
      <c r="A61" s="6"/>
      <c r="B61" s="99"/>
      <c r="C61" s="93"/>
      <c r="D61" s="97"/>
      <c r="E61" s="95"/>
      <c r="F61" s="96"/>
      <c r="G61" s="92">
        <f t="shared" si="2"/>
        <v>0</v>
      </c>
      <c r="H61" s="63" t="e">
        <f t="shared" si="3"/>
        <v>#DIV/0!</v>
      </c>
      <c r="I61"/>
    </row>
    <row r="62" spans="1:9">
      <c r="A62" s="6"/>
      <c r="B62" s="37"/>
      <c r="C62" s="93"/>
      <c r="D62" s="94"/>
      <c r="E62" s="95"/>
      <c r="F62" s="98"/>
      <c r="G62" s="92">
        <f t="shared" si="2"/>
        <v>0</v>
      </c>
      <c r="H62" s="63" t="e">
        <f t="shared" si="3"/>
        <v>#DIV/0!</v>
      </c>
      <c r="I62"/>
    </row>
    <row r="63" spans="1:9">
      <c r="A63" s="6"/>
      <c r="B63" s="99"/>
      <c r="C63" s="93"/>
      <c r="D63" s="94"/>
      <c r="E63" s="95"/>
      <c r="F63" s="96"/>
      <c r="G63" s="92">
        <f t="shared" si="2"/>
        <v>0</v>
      </c>
      <c r="H63" s="63" t="e">
        <f t="shared" si="3"/>
        <v>#DIV/0!</v>
      </c>
      <c r="I63"/>
    </row>
    <row r="64" spans="1:9">
      <c r="A64" s="6"/>
      <c r="B64" s="100"/>
      <c r="C64" s="101"/>
      <c r="D64" s="102"/>
      <c r="E64" s="103"/>
      <c r="F64" s="104"/>
      <c r="G64" s="92">
        <f t="shared" si="2"/>
        <v>0</v>
      </c>
      <c r="H64" s="63" t="e">
        <f t="shared" si="3"/>
        <v>#DIV/0!</v>
      </c>
      <c r="I64"/>
    </row>
    <row r="65" spans="1:9">
      <c r="A65" s="6"/>
      <c r="B65" s="100"/>
      <c r="C65" s="101"/>
      <c r="D65" s="102"/>
      <c r="E65" s="103"/>
      <c r="F65" s="104"/>
      <c r="G65" s="92">
        <f t="shared" si="2"/>
        <v>0</v>
      </c>
      <c r="H65" s="63" t="e">
        <f t="shared" si="3"/>
        <v>#DIV/0!</v>
      </c>
      <c r="I65"/>
    </row>
    <row r="66" spans="1:9">
      <c r="A66" s="6"/>
      <c r="B66" s="100"/>
      <c r="C66" s="101"/>
      <c r="D66" s="102"/>
      <c r="E66" s="103"/>
      <c r="F66" s="104"/>
      <c r="G66" s="92">
        <f t="shared" si="2"/>
        <v>0</v>
      </c>
      <c r="H66" s="63" t="e">
        <f t="shared" si="3"/>
        <v>#DIV/0!</v>
      </c>
      <c r="I66"/>
    </row>
    <row r="67" spans="1:9">
      <c r="A67" s="6"/>
      <c r="B67" s="37"/>
      <c r="C67" s="93"/>
      <c r="D67" s="97"/>
      <c r="E67" s="95"/>
      <c r="F67" s="96"/>
      <c r="G67" s="92">
        <f t="shared" si="2"/>
        <v>0</v>
      </c>
      <c r="H67" s="63" t="e">
        <f t="shared" si="3"/>
        <v>#DIV/0!</v>
      </c>
      <c r="I67"/>
    </row>
    <row r="68" spans="1:9">
      <c r="A68" s="6"/>
      <c r="B68" s="99"/>
      <c r="C68" s="93"/>
      <c r="D68" s="94"/>
      <c r="E68" s="95"/>
      <c r="F68" s="98"/>
      <c r="G68" s="92">
        <f t="shared" si="2"/>
        <v>0</v>
      </c>
      <c r="H68" s="63" t="e">
        <f t="shared" si="3"/>
        <v>#DIV/0!</v>
      </c>
      <c r="I68"/>
    </row>
    <row r="69" spans="1:9">
      <c r="A69" s="6"/>
      <c r="B69" s="99"/>
      <c r="C69" s="93"/>
      <c r="D69" s="94"/>
      <c r="E69" s="95"/>
      <c r="F69" s="98"/>
      <c r="G69" s="92">
        <f t="shared" si="2"/>
        <v>0</v>
      </c>
      <c r="H69" s="63" t="e">
        <f t="shared" si="3"/>
        <v>#DIV/0!</v>
      </c>
      <c r="I69"/>
    </row>
    <row r="70" spans="1:9">
      <c r="A70" s="6"/>
      <c r="B70" s="99"/>
      <c r="C70" s="93"/>
      <c r="D70" s="94"/>
      <c r="E70" s="95"/>
      <c r="F70" s="96"/>
      <c r="G70" s="92">
        <f t="shared" si="2"/>
        <v>0</v>
      </c>
      <c r="H70" s="63" t="e">
        <f t="shared" si="3"/>
        <v>#DIV/0!</v>
      </c>
      <c r="I70"/>
    </row>
    <row r="71" spans="1:9">
      <c r="A71" s="6"/>
      <c r="B71" s="99"/>
      <c r="C71" s="93"/>
      <c r="D71" s="94"/>
      <c r="E71" s="95"/>
      <c r="F71" s="96"/>
      <c r="G71" s="92">
        <f t="shared" si="2"/>
        <v>0</v>
      </c>
      <c r="H71" s="63" t="e">
        <f t="shared" si="3"/>
        <v>#DIV/0!</v>
      </c>
      <c r="I71"/>
    </row>
    <row r="72" spans="1:9">
      <c r="A72" s="6"/>
      <c r="B72" s="88"/>
      <c r="C72" s="93"/>
      <c r="D72" s="94"/>
      <c r="E72" s="95"/>
      <c r="F72" s="96"/>
      <c r="G72" s="92">
        <f t="shared" si="2"/>
        <v>0</v>
      </c>
      <c r="H72" s="63" t="e">
        <f t="shared" si="3"/>
        <v>#DIV/0!</v>
      </c>
      <c r="I72"/>
    </row>
    <row r="73" spans="1:9">
      <c r="A73" s="6"/>
      <c r="B73" s="88"/>
      <c r="C73" s="93"/>
      <c r="D73" s="94"/>
      <c r="E73" s="95"/>
      <c r="F73" s="105"/>
      <c r="G73" s="92">
        <f t="shared" si="2"/>
        <v>0</v>
      </c>
      <c r="H73" s="63" t="e">
        <f t="shared" si="3"/>
        <v>#DIV/0!</v>
      </c>
      <c r="I73"/>
    </row>
    <row r="74" spans="1:9">
      <c r="A74" s="6"/>
      <c r="B74" s="88"/>
      <c r="C74" s="93"/>
      <c r="D74" s="94"/>
      <c r="E74" s="95"/>
      <c r="F74" s="96"/>
      <c r="G74" s="92">
        <f t="shared" si="2"/>
        <v>0</v>
      </c>
      <c r="H74" s="63" t="e">
        <f t="shared" si="3"/>
        <v>#DIV/0!</v>
      </c>
      <c r="I74"/>
    </row>
    <row r="75" spans="1:9">
      <c r="A75" s="6"/>
      <c r="B75" s="88"/>
      <c r="C75" s="93"/>
      <c r="D75" s="94"/>
      <c r="E75" s="95"/>
      <c r="F75" s="96"/>
      <c r="G75" s="92">
        <f t="shared" si="2"/>
        <v>0</v>
      </c>
      <c r="H75" s="63" t="e">
        <f t="shared" si="3"/>
        <v>#DIV/0!</v>
      </c>
      <c r="I75"/>
    </row>
    <row r="76" spans="1:9">
      <c r="A76" s="6"/>
      <c r="B76" s="88"/>
      <c r="C76" s="93"/>
      <c r="D76" s="94"/>
      <c r="E76" s="95"/>
      <c r="F76" s="96"/>
      <c r="G76" s="92">
        <f t="shared" si="2"/>
        <v>0</v>
      </c>
      <c r="H76" s="63" t="e">
        <f t="shared" si="3"/>
        <v>#DIV/0!</v>
      </c>
      <c r="I76"/>
    </row>
    <row r="77" spans="1:9">
      <c r="A77" s="6"/>
      <c r="B77" s="88"/>
      <c r="C77" s="93"/>
      <c r="D77" s="94"/>
      <c r="E77" s="95"/>
      <c r="F77" s="96"/>
      <c r="G77" s="92">
        <f t="shared" si="2"/>
        <v>0</v>
      </c>
      <c r="H77" s="63" t="e">
        <f t="shared" si="3"/>
        <v>#DIV/0!</v>
      </c>
      <c r="I77"/>
    </row>
    <row r="78" spans="1:9">
      <c r="A78" s="6"/>
      <c r="B78" s="88"/>
      <c r="C78" s="106"/>
      <c r="D78" s="107"/>
      <c r="E78" s="108"/>
      <c r="F78" s="109"/>
      <c r="G78" s="92">
        <f t="shared" si="2"/>
        <v>0</v>
      </c>
      <c r="H78" s="63" t="e">
        <f t="shared" si="3"/>
        <v>#DIV/0!</v>
      </c>
      <c r="I78"/>
    </row>
    <row r="79" spans="1:9">
      <c r="A79" s="6"/>
      <c r="B79" s="93"/>
      <c r="C79" s="110"/>
      <c r="D79" s="111"/>
      <c r="E79" s="95"/>
      <c r="F79" s="96"/>
      <c r="G79" s="92">
        <f t="shared" si="2"/>
        <v>0</v>
      </c>
      <c r="H79" s="63" t="e">
        <f t="shared" si="3"/>
        <v>#DIV/0!</v>
      </c>
      <c r="I79"/>
    </row>
    <row r="80" spans="1:9">
      <c r="A80" s="6"/>
      <c r="B80" s="88"/>
      <c r="C80" s="100"/>
      <c r="D80" s="112"/>
      <c r="E80" s="113"/>
      <c r="F80" s="114"/>
      <c r="G80" s="92">
        <f t="shared" si="2"/>
        <v>0</v>
      </c>
      <c r="H80" s="63" t="e">
        <f t="shared" si="3"/>
        <v>#DIV/0!</v>
      </c>
      <c r="I80"/>
    </row>
    <row r="81" spans="1:15" s="9" customFormat="1">
      <c r="A81" s="25"/>
      <c r="B81" s="88"/>
      <c r="C81" s="88"/>
      <c r="D81" s="115"/>
      <c r="E81" s="116"/>
      <c r="F81" s="117"/>
      <c r="G81" s="92">
        <f t="shared" si="2"/>
        <v>0</v>
      </c>
      <c r="H81" s="63" t="e">
        <f t="shared" si="3"/>
        <v>#DIV/0!</v>
      </c>
      <c r="I81"/>
      <c r="J81"/>
      <c r="K81"/>
      <c r="L81"/>
      <c r="M81"/>
      <c r="N81"/>
      <c r="O81"/>
    </row>
    <row r="82" spans="1:15" s="9" customFormat="1">
      <c r="A82" s="25"/>
      <c r="B82" s="88"/>
      <c r="C82" s="88"/>
      <c r="D82" s="115"/>
      <c r="E82" s="116"/>
      <c r="F82" s="118"/>
      <c r="G82" s="92">
        <f t="shared" si="2"/>
        <v>0</v>
      </c>
      <c r="H82" s="63" t="e">
        <f t="shared" si="3"/>
        <v>#DIV/0!</v>
      </c>
      <c r="I82"/>
      <c r="J82"/>
      <c r="K82"/>
      <c r="L82"/>
      <c r="M82"/>
      <c r="N82"/>
      <c r="O82"/>
    </row>
    <row r="83" spans="1:15" s="9" customFormat="1">
      <c r="A83" s="25"/>
      <c r="B83" s="88"/>
      <c r="C83" s="88"/>
      <c r="D83" s="119"/>
      <c r="E83" s="116"/>
      <c r="F83" s="118"/>
      <c r="G83" s="92">
        <f t="shared" si="2"/>
        <v>0</v>
      </c>
      <c r="H83" s="63" t="e">
        <f t="shared" si="3"/>
        <v>#DIV/0!</v>
      </c>
      <c r="I83"/>
      <c r="J83"/>
      <c r="K83"/>
      <c r="L83"/>
      <c r="M83"/>
      <c r="N83"/>
      <c r="O83"/>
    </row>
    <row r="84" spans="1:15" s="9" customFormat="1" ht="15" customHeight="1">
      <c r="A84" s="25"/>
      <c r="B84" s="88"/>
      <c r="C84" s="88"/>
      <c r="D84" s="120"/>
      <c r="E84" s="116"/>
      <c r="F84" s="118"/>
      <c r="G84" s="92">
        <f t="shared" si="2"/>
        <v>0</v>
      </c>
      <c r="H84" s="63" t="e">
        <f t="shared" si="3"/>
        <v>#DIV/0!</v>
      </c>
      <c r="I84"/>
      <c r="J84"/>
      <c r="K84"/>
      <c r="L84"/>
      <c r="M84"/>
      <c r="N84"/>
      <c r="O84"/>
    </row>
    <row r="85" spans="1:15" s="9" customFormat="1">
      <c r="A85" s="25"/>
      <c r="B85" s="88"/>
      <c r="C85" s="88"/>
      <c r="D85" s="119"/>
      <c r="E85" s="116"/>
      <c r="F85" s="117"/>
      <c r="G85" s="92">
        <f t="shared" si="2"/>
        <v>0</v>
      </c>
      <c r="H85" s="63" t="e">
        <f t="shared" si="3"/>
        <v>#DIV/0!</v>
      </c>
      <c r="I85"/>
      <c r="J85"/>
      <c r="K85"/>
      <c r="L85"/>
      <c r="M85"/>
      <c r="N85"/>
      <c r="O85"/>
    </row>
    <row r="86" spans="1:15" s="9" customFormat="1">
      <c r="A86" s="25"/>
      <c r="B86" s="88"/>
      <c r="C86" s="88"/>
      <c r="D86" s="119"/>
      <c r="E86" s="116"/>
      <c r="F86" s="117"/>
      <c r="G86" s="92">
        <f t="shared" si="2"/>
        <v>0</v>
      </c>
      <c r="H86" s="63" t="e">
        <f t="shared" si="3"/>
        <v>#DIV/0!</v>
      </c>
      <c r="I86"/>
      <c r="J86"/>
      <c r="K86"/>
      <c r="L86"/>
      <c r="M86"/>
      <c r="N86"/>
      <c r="O86"/>
    </row>
    <row r="87" spans="1:15" s="9" customFormat="1">
      <c r="A87" s="25"/>
      <c r="B87" s="88"/>
      <c r="C87" s="88"/>
      <c r="D87" s="119"/>
      <c r="E87" s="116"/>
      <c r="F87" s="117"/>
      <c r="G87" s="92">
        <f t="shared" si="2"/>
        <v>0</v>
      </c>
      <c r="H87" s="63" t="e">
        <f t="shared" si="3"/>
        <v>#DIV/0!</v>
      </c>
      <c r="I87"/>
      <c r="J87"/>
      <c r="K87"/>
      <c r="L87"/>
      <c r="M87"/>
      <c r="N87"/>
      <c r="O87"/>
    </row>
    <row r="88" spans="1:15" s="9" customFormat="1">
      <c r="A88" s="25"/>
      <c r="B88" s="88"/>
      <c r="C88" s="88"/>
      <c r="D88" s="119"/>
      <c r="E88" s="116"/>
      <c r="F88" s="117"/>
      <c r="G88" s="92">
        <f t="shared" si="2"/>
        <v>0</v>
      </c>
      <c r="H88" s="63" t="e">
        <f t="shared" si="3"/>
        <v>#DIV/0!</v>
      </c>
      <c r="I88"/>
      <c r="J88"/>
      <c r="K88"/>
      <c r="L88"/>
      <c r="M88"/>
      <c r="N88"/>
      <c r="O88"/>
    </row>
    <row r="89" spans="1:15" s="9" customFormat="1">
      <c r="A89" s="25"/>
      <c r="B89" s="88"/>
      <c r="C89" s="88"/>
      <c r="D89" s="119"/>
      <c r="E89" s="116"/>
      <c r="F89" s="117"/>
      <c r="G89" s="92">
        <f t="shared" si="2"/>
        <v>0</v>
      </c>
      <c r="H89" s="63" t="e">
        <f t="shared" si="3"/>
        <v>#DIV/0!</v>
      </c>
      <c r="I89"/>
      <c r="J89"/>
      <c r="K89"/>
      <c r="L89"/>
      <c r="M89"/>
      <c r="N89"/>
      <c r="O89"/>
    </row>
    <row r="90" spans="1:15" s="9" customFormat="1">
      <c r="A90" s="25"/>
      <c r="B90" s="88"/>
      <c r="C90" s="88"/>
      <c r="D90" s="119"/>
      <c r="E90" s="116"/>
      <c r="F90" s="117"/>
      <c r="G90" s="92">
        <f t="shared" si="2"/>
        <v>0</v>
      </c>
      <c r="H90" s="63" t="e">
        <f t="shared" si="3"/>
        <v>#DIV/0!</v>
      </c>
      <c r="I90"/>
      <c r="J90"/>
      <c r="K90"/>
      <c r="L90"/>
      <c r="M90"/>
      <c r="N90"/>
      <c r="O90"/>
    </row>
    <row r="91" spans="1:15" s="9" customFormat="1">
      <c r="A91" s="25"/>
      <c r="B91" s="88"/>
      <c r="C91" s="88"/>
      <c r="D91" s="119"/>
      <c r="E91" s="116"/>
      <c r="F91" s="117"/>
      <c r="G91" s="92">
        <f t="shared" si="2"/>
        <v>0</v>
      </c>
      <c r="H91" s="63" t="e">
        <f t="shared" si="3"/>
        <v>#DIV/0!</v>
      </c>
      <c r="I91"/>
      <c r="J91"/>
      <c r="K91"/>
      <c r="L91"/>
      <c r="M91"/>
      <c r="N91"/>
      <c r="O91"/>
    </row>
    <row r="92" spans="1:15" s="9" customFormat="1">
      <c r="A92" s="25"/>
      <c r="B92" s="88"/>
      <c r="C92" s="88"/>
      <c r="D92" s="119"/>
      <c r="E92" s="116"/>
      <c r="F92" s="117"/>
      <c r="G92" s="92">
        <f t="shared" si="2"/>
        <v>0</v>
      </c>
      <c r="H92" s="63" t="e">
        <f t="shared" si="3"/>
        <v>#DIV/0!</v>
      </c>
      <c r="I92"/>
      <c r="J92"/>
      <c r="K92"/>
      <c r="L92"/>
      <c r="M92"/>
      <c r="N92"/>
      <c r="O92"/>
    </row>
    <row r="93" spans="1:15" s="9" customFormat="1" ht="15.75" thickBot="1">
      <c r="A93" s="25"/>
      <c r="B93" s="88"/>
      <c r="C93" s="88"/>
      <c r="D93" s="119"/>
      <c r="E93" s="116"/>
      <c r="F93" s="91"/>
      <c r="G93" s="121">
        <f t="shared" si="2"/>
        <v>0</v>
      </c>
      <c r="H93" s="63" t="e">
        <f t="shared" si="3"/>
        <v>#DIV/0!</v>
      </c>
      <c r="I93"/>
      <c r="J93"/>
      <c r="K93"/>
      <c r="L93"/>
      <c r="M93"/>
      <c r="N93"/>
      <c r="O93"/>
    </row>
    <row r="94" spans="1:15" ht="19.5" thickBot="1">
      <c r="E94" s="135" t="s">
        <v>48</v>
      </c>
      <c r="F94" s="135"/>
      <c r="G94" s="136">
        <f>SUM(G46:G93)</f>
        <v>0</v>
      </c>
      <c r="H94" s="63" t="e">
        <f t="shared" si="3"/>
        <v>#DIV/0!</v>
      </c>
    </row>
    <row r="95" spans="1:15" ht="21.75">
      <c r="B95" s="21" t="s">
        <v>49</v>
      </c>
      <c r="C95" s="21"/>
      <c r="H95" s="33"/>
      <c r="I95" s="34"/>
    </row>
    <row r="96" spans="1:15" ht="19.5">
      <c r="B96" s="17" t="s">
        <v>42</v>
      </c>
      <c r="C96" s="17" t="s">
        <v>43</v>
      </c>
      <c r="D96" s="18" t="s">
        <v>44</v>
      </c>
      <c r="E96" s="18" t="s">
        <v>45</v>
      </c>
      <c r="F96" s="18" t="s">
        <v>46</v>
      </c>
      <c r="G96" s="30" t="s">
        <v>50</v>
      </c>
      <c r="H96" s="33"/>
      <c r="I96" s="34"/>
    </row>
    <row r="97" spans="1:16" s="9" customFormat="1">
      <c r="B97" s="26"/>
      <c r="C97" s="35"/>
      <c r="D97" s="52"/>
      <c r="E97" s="22"/>
      <c r="F97" s="51"/>
      <c r="G97" s="92">
        <f t="shared" ref="G97:G102" si="4">F97*E97*$G$44</f>
        <v>0</v>
      </c>
      <c r="H97" s="33"/>
      <c r="I97" s="33"/>
      <c r="J97"/>
      <c r="K97"/>
      <c r="L97"/>
      <c r="M97"/>
      <c r="N97"/>
      <c r="O97"/>
      <c r="P97"/>
    </row>
    <row r="98" spans="1:16" s="9" customFormat="1">
      <c r="B98" s="26"/>
      <c r="C98" s="35"/>
      <c r="D98" s="52"/>
      <c r="E98" s="22"/>
      <c r="F98" s="51"/>
      <c r="G98" s="92">
        <f t="shared" si="4"/>
        <v>0</v>
      </c>
      <c r="H98" s="33"/>
      <c r="I98" s="33"/>
      <c r="J98"/>
      <c r="K98"/>
      <c r="L98"/>
      <c r="M98"/>
      <c r="N98"/>
      <c r="O98"/>
      <c r="P98"/>
    </row>
    <row r="99" spans="1:16" s="9" customFormat="1">
      <c r="B99" s="26"/>
      <c r="C99" s="35"/>
      <c r="D99" s="52"/>
      <c r="E99" s="22"/>
      <c r="F99" s="51"/>
      <c r="G99" s="92">
        <f t="shared" si="4"/>
        <v>0</v>
      </c>
      <c r="H99" s="33"/>
      <c r="I99" s="33"/>
      <c r="J99"/>
      <c r="K99"/>
      <c r="L99"/>
      <c r="M99"/>
      <c r="N99"/>
      <c r="O99"/>
      <c r="P99"/>
    </row>
    <row r="100" spans="1:16" s="9" customFormat="1">
      <c r="B100" s="26"/>
      <c r="C100" s="35"/>
      <c r="D100" s="52"/>
      <c r="E100" s="22"/>
      <c r="F100" s="51"/>
      <c r="G100" s="92">
        <f t="shared" si="4"/>
        <v>0</v>
      </c>
      <c r="H100" s="33"/>
      <c r="I100" s="33"/>
      <c r="J100"/>
      <c r="K100"/>
      <c r="L100"/>
      <c r="M100"/>
      <c r="N100"/>
      <c r="O100"/>
      <c r="P100"/>
    </row>
    <row r="101" spans="1:16" s="9" customFormat="1">
      <c r="B101" s="26"/>
      <c r="C101" s="35"/>
      <c r="D101" s="52"/>
      <c r="E101" s="22"/>
      <c r="F101" s="51"/>
      <c r="G101" s="92">
        <f t="shared" si="4"/>
        <v>0</v>
      </c>
      <c r="H101" s="33"/>
      <c r="I101" s="33"/>
      <c r="J101"/>
      <c r="K101"/>
      <c r="L101"/>
      <c r="M101"/>
      <c r="N101"/>
      <c r="O101"/>
      <c r="P101"/>
    </row>
    <row r="102" spans="1:16" s="9" customFormat="1" ht="15.75" thickBot="1">
      <c r="B102" s="26"/>
      <c r="C102" s="35"/>
      <c r="D102" s="23"/>
      <c r="E102" s="133"/>
      <c r="F102" s="134"/>
      <c r="G102" s="121">
        <f t="shared" si="4"/>
        <v>0</v>
      </c>
      <c r="H102" s="33"/>
      <c r="I102" s="33"/>
      <c r="J102"/>
      <c r="K102"/>
      <c r="L102"/>
      <c r="M102"/>
      <c r="N102"/>
      <c r="O102"/>
      <c r="P102"/>
    </row>
    <row r="103" spans="1:16" s="9" customFormat="1" ht="16.5" thickBot="1">
      <c r="E103" s="144" t="s">
        <v>51</v>
      </c>
      <c r="F103" s="144"/>
      <c r="G103" s="145">
        <f>SUM(G97:G102)</f>
        <v>0</v>
      </c>
      <c r="H103" s="33"/>
      <c r="I103" s="33"/>
      <c r="J103"/>
      <c r="K103"/>
      <c r="L103"/>
      <c r="M103"/>
      <c r="N103"/>
      <c r="O103"/>
      <c r="P103"/>
    </row>
    <row r="104" spans="1:16" s="31" customFormat="1">
      <c r="A104"/>
      <c r="B104" s="47"/>
      <c r="C104" s="47"/>
      <c r="D104" s="47"/>
      <c r="E104" s="47"/>
      <c r="F104" s="47"/>
      <c r="G104" s="47"/>
      <c r="H104" s="47"/>
      <c r="J104"/>
      <c r="K104"/>
      <c r="L104"/>
      <c r="M104"/>
      <c r="N104"/>
      <c r="O104"/>
      <c r="P104"/>
    </row>
    <row r="105" spans="1:16" ht="21" customHeight="1">
      <c r="A105" s="138" t="s">
        <v>52</v>
      </c>
      <c r="B105" s="236" t="s">
        <v>53</v>
      </c>
      <c r="C105" s="236"/>
      <c r="D105" s="236"/>
      <c r="E105" s="236"/>
      <c r="F105" s="236"/>
      <c r="G105" s="236"/>
      <c r="I105"/>
    </row>
    <row r="106" spans="1:16" ht="15" customHeight="1">
      <c r="B106" s="6"/>
      <c r="C106" s="5"/>
      <c r="D106" s="5"/>
      <c r="E106" s="5"/>
      <c r="F106" s="5"/>
      <c r="G106" s="5"/>
      <c r="H106" s="5"/>
      <c r="I106" s="5"/>
    </row>
    <row r="107" spans="1:16" ht="15.75">
      <c r="B107" s="165" t="s">
        <v>54</v>
      </c>
      <c r="C107" s="166"/>
      <c r="D107" s="166"/>
      <c r="E107" s="166"/>
      <c r="F107" s="166"/>
      <c r="G107" s="167"/>
      <c r="I107"/>
    </row>
    <row r="108" spans="1:16">
      <c r="B108" s="7">
        <v>1</v>
      </c>
      <c r="C108" s="162"/>
      <c r="D108" s="163"/>
      <c r="E108" s="163"/>
      <c r="F108" s="163"/>
      <c r="G108" s="164"/>
      <c r="I108"/>
    </row>
    <row r="109" spans="1:16">
      <c r="B109" s="7">
        <v>2</v>
      </c>
      <c r="C109" s="162"/>
      <c r="D109" s="163"/>
      <c r="E109" s="163"/>
      <c r="F109" s="163"/>
      <c r="G109" s="164"/>
      <c r="I109"/>
    </row>
    <row r="110" spans="1:16">
      <c r="B110" s="7">
        <v>3</v>
      </c>
      <c r="C110" s="162"/>
      <c r="D110" s="163"/>
      <c r="E110" s="163"/>
      <c r="F110" s="163"/>
      <c r="G110" s="164"/>
      <c r="I110"/>
    </row>
    <row r="111" spans="1:16">
      <c r="B111" s="7">
        <v>4</v>
      </c>
      <c r="C111" s="162"/>
      <c r="D111" s="163"/>
      <c r="E111" s="163"/>
      <c r="F111" s="163"/>
      <c r="G111" s="164"/>
      <c r="I111"/>
    </row>
    <row r="112" spans="1:16">
      <c r="B112" s="7">
        <v>5</v>
      </c>
      <c r="C112" s="162"/>
      <c r="D112" s="163"/>
      <c r="E112" s="163"/>
      <c r="F112" s="163"/>
      <c r="G112" s="164"/>
      <c r="I112"/>
    </row>
    <row r="113" spans="2:9">
      <c r="B113" s="7">
        <v>6</v>
      </c>
      <c r="C113" s="162"/>
      <c r="D113" s="163"/>
      <c r="E113" s="163"/>
      <c r="F113" s="163"/>
      <c r="G113" s="164"/>
      <c r="I113"/>
    </row>
    <row r="114" spans="2:9">
      <c r="B114" s="7">
        <v>7</v>
      </c>
      <c r="C114" s="162"/>
      <c r="D114" s="163"/>
      <c r="E114" s="163"/>
      <c r="F114" s="163"/>
      <c r="G114" s="164"/>
      <c r="I114"/>
    </row>
    <row r="115" spans="2:9">
      <c r="B115" s="7">
        <v>8</v>
      </c>
      <c r="C115" s="162"/>
      <c r="D115" s="163"/>
      <c r="E115" s="163"/>
      <c r="F115" s="163"/>
      <c r="G115" s="164"/>
      <c r="I115"/>
    </row>
    <row r="116" spans="2:9">
      <c r="B116" s="7">
        <v>9</v>
      </c>
      <c r="C116" s="162"/>
      <c r="D116" s="163"/>
      <c r="E116" s="163"/>
      <c r="F116" s="163"/>
      <c r="G116" s="164"/>
      <c r="I116"/>
    </row>
    <row r="117" spans="2:9">
      <c r="B117" s="7">
        <v>10</v>
      </c>
      <c r="C117" s="162"/>
      <c r="D117" s="163"/>
      <c r="E117" s="163"/>
      <c r="F117" s="163"/>
      <c r="G117" s="164"/>
      <c r="I117"/>
    </row>
    <row r="118" spans="2:9">
      <c r="B118" s="5"/>
      <c r="C118" s="5"/>
      <c r="D118" s="5"/>
      <c r="E118" s="5"/>
      <c r="F118" s="5"/>
      <c r="G118" s="5"/>
      <c r="H118" s="5"/>
      <c r="I118"/>
    </row>
    <row r="119" spans="2:9" ht="15.75">
      <c r="B119" s="165" t="s">
        <v>55</v>
      </c>
      <c r="C119" s="166"/>
      <c r="D119" s="166"/>
      <c r="E119" s="166"/>
      <c r="F119" s="166"/>
      <c r="G119" s="167"/>
      <c r="I119"/>
    </row>
    <row r="120" spans="2:9">
      <c r="B120" s="7">
        <v>1</v>
      </c>
      <c r="C120" s="162"/>
      <c r="D120" s="163"/>
      <c r="E120" s="163"/>
      <c r="F120" s="163"/>
      <c r="G120" s="164"/>
      <c r="I120"/>
    </row>
    <row r="121" spans="2:9">
      <c r="B121" s="7">
        <v>2</v>
      </c>
      <c r="C121" s="162"/>
      <c r="D121" s="163"/>
      <c r="E121" s="163"/>
      <c r="F121" s="163"/>
      <c r="G121" s="164"/>
      <c r="I121"/>
    </row>
    <row r="122" spans="2:9">
      <c r="B122" s="7">
        <v>3</v>
      </c>
      <c r="C122" s="162"/>
      <c r="D122" s="163"/>
      <c r="E122" s="163"/>
      <c r="F122" s="163"/>
      <c r="G122" s="164"/>
      <c r="I122"/>
    </row>
    <row r="123" spans="2:9">
      <c r="B123" s="7">
        <v>4</v>
      </c>
      <c r="C123" s="162"/>
      <c r="D123" s="163"/>
      <c r="E123" s="163"/>
      <c r="F123" s="163"/>
      <c r="G123" s="164"/>
      <c r="I123"/>
    </row>
    <row r="124" spans="2:9">
      <c r="B124" s="7">
        <v>5</v>
      </c>
      <c r="C124" s="162"/>
      <c r="D124" s="163"/>
      <c r="E124" s="163"/>
      <c r="F124" s="163"/>
      <c r="G124" s="164"/>
      <c r="I124"/>
    </row>
    <row r="125" spans="2:9">
      <c r="B125" s="7">
        <v>6</v>
      </c>
      <c r="C125" s="162"/>
      <c r="D125" s="163"/>
      <c r="E125" s="163"/>
      <c r="F125" s="163"/>
      <c r="G125" s="164"/>
      <c r="I125"/>
    </row>
    <row r="126" spans="2:9">
      <c r="B126" s="7">
        <v>7</v>
      </c>
      <c r="C126" s="162"/>
      <c r="D126" s="163"/>
      <c r="E126" s="163"/>
      <c r="F126" s="163"/>
      <c r="G126" s="164"/>
      <c r="I126"/>
    </row>
    <row r="127" spans="2:9">
      <c r="B127" s="7">
        <v>8</v>
      </c>
      <c r="C127" s="72"/>
      <c r="D127" s="73"/>
      <c r="E127" s="73"/>
      <c r="F127" s="73"/>
      <c r="G127" s="74"/>
      <c r="I127"/>
    </row>
    <row r="128" spans="2:9">
      <c r="B128" s="7">
        <v>9</v>
      </c>
      <c r="C128" s="72"/>
      <c r="D128" s="73"/>
      <c r="E128" s="73"/>
      <c r="F128" s="73"/>
      <c r="G128" s="74"/>
      <c r="I128"/>
    </row>
    <row r="129" spans="2:9">
      <c r="B129" s="7">
        <v>10</v>
      </c>
      <c r="C129" s="162"/>
      <c r="D129" s="163"/>
      <c r="E129" s="163"/>
      <c r="F129" s="163"/>
      <c r="G129" s="164"/>
      <c r="I129"/>
    </row>
    <row r="130" spans="2:9">
      <c r="B130" s="6"/>
      <c r="C130" s="5"/>
      <c r="D130" s="5"/>
      <c r="E130" s="5"/>
      <c r="F130" s="5"/>
      <c r="G130" s="5"/>
      <c r="H130" s="5"/>
      <c r="I130" s="5"/>
    </row>
    <row r="131" spans="2:9" ht="15.75">
      <c r="B131" s="189" t="s">
        <v>56</v>
      </c>
      <c r="C131" s="190"/>
      <c r="D131" s="190"/>
      <c r="E131" s="190"/>
      <c r="F131" s="190"/>
      <c r="G131" s="191"/>
      <c r="I131"/>
    </row>
    <row r="132" spans="2:9">
      <c r="B132" s="185">
        <v>1</v>
      </c>
      <c r="C132" s="186"/>
      <c r="D132" s="187"/>
      <c r="E132" s="187"/>
      <c r="F132" s="187"/>
      <c r="G132" s="188"/>
      <c r="I132"/>
    </row>
    <row r="133" spans="2:9">
      <c r="B133" s="185">
        <v>2</v>
      </c>
      <c r="C133" s="186"/>
      <c r="D133" s="187"/>
      <c r="E133" s="187"/>
      <c r="F133" s="187"/>
      <c r="G133" s="188"/>
      <c r="I133"/>
    </row>
    <row r="134" spans="2:9">
      <c r="B134" s="185">
        <v>3</v>
      </c>
      <c r="C134" s="186"/>
      <c r="D134" s="187"/>
      <c r="E134" s="187"/>
      <c r="F134" s="187"/>
      <c r="G134" s="188"/>
      <c r="I134"/>
    </row>
    <row r="135" spans="2:9">
      <c r="B135" s="185">
        <v>4</v>
      </c>
      <c r="C135" s="186"/>
      <c r="D135" s="187"/>
      <c r="E135" s="187"/>
      <c r="F135" s="187"/>
      <c r="G135" s="188"/>
      <c r="I135"/>
    </row>
    <row r="136" spans="2:9">
      <c r="B136" s="185">
        <v>5</v>
      </c>
      <c r="C136" s="186"/>
      <c r="D136" s="187"/>
      <c r="E136" s="187"/>
      <c r="F136" s="187"/>
      <c r="G136" s="188"/>
      <c r="I136"/>
    </row>
    <row r="137" spans="2:9">
      <c r="B137" s="185">
        <v>6</v>
      </c>
      <c r="C137" s="186"/>
      <c r="D137" s="187"/>
      <c r="E137" s="187"/>
      <c r="F137" s="187"/>
      <c r="G137" s="188"/>
      <c r="I137"/>
    </row>
    <row r="138" spans="2:9">
      <c r="B138" s="185">
        <v>7</v>
      </c>
      <c r="C138" s="162"/>
      <c r="D138" s="163"/>
      <c r="E138" s="163"/>
      <c r="F138" s="163"/>
      <c r="G138" s="164"/>
      <c r="I138"/>
    </row>
    <row r="139" spans="2:9">
      <c r="B139" s="185">
        <v>8</v>
      </c>
      <c r="C139" s="162"/>
      <c r="D139" s="163"/>
      <c r="E139" s="163"/>
      <c r="F139" s="163"/>
      <c r="G139" s="164"/>
      <c r="I139"/>
    </row>
    <row r="140" spans="2:9">
      <c r="B140" s="185">
        <v>9</v>
      </c>
      <c r="C140" s="162"/>
      <c r="D140" s="163"/>
      <c r="E140" s="163"/>
      <c r="F140" s="163"/>
      <c r="G140" s="164"/>
      <c r="I140"/>
    </row>
    <row r="141" spans="2:9">
      <c r="B141" s="185">
        <v>10</v>
      </c>
      <c r="C141" s="162"/>
      <c r="D141" s="163"/>
      <c r="E141" s="163"/>
      <c r="F141" s="163"/>
      <c r="G141" s="164"/>
      <c r="I141"/>
    </row>
    <row r="142" spans="2:9">
      <c r="H142" s="4"/>
      <c r="I142"/>
    </row>
    <row r="143" spans="2:9" ht="15.75">
      <c r="B143" s="165" t="s">
        <v>57</v>
      </c>
      <c r="C143" s="166"/>
      <c r="D143" s="166"/>
      <c r="E143" s="166"/>
      <c r="F143" s="166"/>
      <c r="G143" s="167"/>
      <c r="I143"/>
    </row>
    <row r="144" spans="2:9">
      <c r="B144" s="7">
        <v>1</v>
      </c>
      <c r="C144" s="162"/>
      <c r="D144" s="163"/>
      <c r="E144" s="163"/>
      <c r="F144" s="163"/>
      <c r="G144" s="164"/>
      <c r="I144"/>
    </row>
    <row r="145" spans="2:9">
      <c r="B145" s="7">
        <v>2</v>
      </c>
      <c r="C145" s="162"/>
      <c r="D145" s="163"/>
      <c r="E145" s="163"/>
      <c r="F145" s="163"/>
      <c r="G145" s="164"/>
      <c r="I145"/>
    </row>
    <row r="146" spans="2:9">
      <c r="B146" s="7">
        <v>3</v>
      </c>
      <c r="C146" s="162"/>
      <c r="D146" s="163"/>
      <c r="E146" s="163"/>
      <c r="F146" s="163"/>
      <c r="G146" s="164"/>
      <c r="I146"/>
    </row>
    <row r="147" spans="2:9">
      <c r="B147" s="7">
        <v>4</v>
      </c>
      <c r="C147" s="162"/>
      <c r="D147" s="163"/>
      <c r="E147" s="163"/>
      <c r="F147" s="163"/>
      <c r="G147" s="164"/>
      <c r="I147"/>
    </row>
    <row r="148" spans="2:9">
      <c r="B148" s="7">
        <v>5</v>
      </c>
      <c r="C148" s="162"/>
      <c r="D148" s="163"/>
      <c r="E148" s="163"/>
      <c r="F148" s="163"/>
      <c r="G148" s="164"/>
      <c r="I148"/>
    </row>
    <row r="149" spans="2:9">
      <c r="B149" s="7">
        <v>6</v>
      </c>
      <c r="C149" s="162"/>
      <c r="D149" s="163"/>
      <c r="E149" s="163"/>
      <c r="F149" s="163"/>
      <c r="G149" s="164"/>
      <c r="I149"/>
    </row>
    <row r="150" spans="2:9">
      <c r="B150" s="7">
        <v>7</v>
      </c>
      <c r="C150" s="162"/>
      <c r="D150" s="163"/>
      <c r="E150" s="163"/>
      <c r="F150" s="163"/>
      <c r="G150" s="164"/>
      <c r="I150"/>
    </row>
    <row r="151" spans="2:9">
      <c r="B151" s="7">
        <v>8</v>
      </c>
      <c r="C151" s="162"/>
      <c r="D151" s="163"/>
      <c r="E151" s="163"/>
      <c r="F151" s="163"/>
      <c r="G151" s="164"/>
      <c r="I151"/>
    </row>
    <row r="152" spans="2:9">
      <c r="B152" s="7">
        <v>9</v>
      </c>
      <c r="C152" s="162"/>
      <c r="D152" s="163"/>
      <c r="E152" s="163"/>
      <c r="F152" s="163"/>
      <c r="G152" s="164"/>
      <c r="I152"/>
    </row>
    <row r="153" spans="2:9">
      <c r="B153" s="7">
        <v>10</v>
      </c>
      <c r="C153" s="162"/>
      <c r="D153" s="163"/>
      <c r="E153" s="163"/>
      <c r="F153" s="163"/>
      <c r="G153" s="164"/>
      <c r="I153"/>
    </row>
    <row r="154" spans="2:9">
      <c r="H154" s="4"/>
      <c r="I154"/>
    </row>
    <row r="155" spans="2:9" ht="15.75">
      <c r="B155" s="165" t="s">
        <v>58</v>
      </c>
      <c r="C155" s="166"/>
      <c r="D155" s="166"/>
      <c r="E155" s="166"/>
      <c r="F155" s="166"/>
      <c r="G155" s="167"/>
      <c r="I155"/>
    </row>
    <row r="156" spans="2:9">
      <c r="B156" s="7">
        <v>1</v>
      </c>
      <c r="C156" s="162"/>
      <c r="D156" s="163"/>
      <c r="E156" s="163"/>
      <c r="F156" s="163"/>
      <c r="G156" s="164"/>
      <c r="I156"/>
    </row>
    <row r="157" spans="2:9">
      <c r="B157" s="7">
        <v>2</v>
      </c>
      <c r="C157" s="162"/>
      <c r="D157" s="163"/>
      <c r="E157" s="163"/>
      <c r="F157" s="163"/>
      <c r="G157" s="164"/>
      <c r="I157"/>
    </row>
    <row r="158" spans="2:9">
      <c r="B158" s="7">
        <v>3</v>
      </c>
      <c r="C158" s="162"/>
      <c r="D158" s="163"/>
      <c r="E158" s="163"/>
      <c r="F158" s="163"/>
      <c r="G158" s="164"/>
      <c r="I158"/>
    </row>
    <row r="159" spans="2:9">
      <c r="B159" s="7">
        <v>4</v>
      </c>
      <c r="C159" s="162"/>
      <c r="D159" s="163"/>
      <c r="E159" s="163"/>
      <c r="F159" s="163"/>
      <c r="G159" s="164"/>
      <c r="I159"/>
    </row>
    <row r="160" spans="2:9">
      <c r="B160" s="7">
        <v>5</v>
      </c>
      <c r="C160" s="162"/>
      <c r="D160" s="163"/>
      <c r="E160" s="163"/>
      <c r="F160" s="163"/>
      <c r="G160" s="164"/>
      <c r="I160"/>
    </row>
    <row r="161" spans="2:9">
      <c r="B161" s="7">
        <v>6</v>
      </c>
      <c r="C161" s="162"/>
      <c r="D161" s="163"/>
      <c r="E161" s="163"/>
      <c r="F161" s="163"/>
      <c r="G161" s="164"/>
      <c r="I161"/>
    </row>
    <row r="162" spans="2:9">
      <c r="B162" s="7">
        <v>7</v>
      </c>
      <c r="C162" s="162"/>
      <c r="D162" s="163"/>
      <c r="E162" s="163"/>
      <c r="F162" s="163"/>
      <c r="G162" s="164"/>
      <c r="I162"/>
    </row>
    <row r="163" spans="2:9">
      <c r="B163" s="7">
        <v>8</v>
      </c>
      <c r="C163" s="162"/>
      <c r="D163" s="163"/>
      <c r="E163" s="163"/>
      <c r="F163" s="163"/>
      <c r="G163" s="164"/>
      <c r="I163"/>
    </row>
    <row r="164" spans="2:9">
      <c r="B164" s="7">
        <v>9</v>
      </c>
      <c r="C164" s="162"/>
      <c r="D164" s="163"/>
      <c r="E164" s="163"/>
      <c r="F164" s="163"/>
      <c r="G164" s="164"/>
      <c r="I164"/>
    </row>
    <row r="165" spans="2:9">
      <c r="B165" s="7">
        <v>10</v>
      </c>
      <c r="C165" s="162"/>
      <c r="D165" s="163"/>
      <c r="E165" s="163"/>
      <c r="F165" s="163"/>
      <c r="G165" s="164"/>
      <c r="I165"/>
    </row>
    <row r="167" spans="2:9" ht="21" customHeight="1">
      <c r="B167" s="236" t="s">
        <v>59</v>
      </c>
      <c r="C167" s="236"/>
      <c r="D167" s="236"/>
      <c r="E167" s="236"/>
      <c r="F167" s="236"/>
      <c r="G167" s="236"/>
      <c r="I167"/>
    </row>
    <row r="168" spans="2:9" ht="15.75" thickBot="1">
      <c r="I168"/>
    </row>
    <row r="169" spans="2:9" ht="15" customHeight="1" thickBot="1">
      <c r="C169" s="122" t="s">
        <v>43</v>
      </c>
      <c r="D169" s="237" t="s">
        <v>60</v>
      </c>
      <c r="E169" s="238"/>
      <c r="F169" s="239"/>
      <c r="G169" s="123" t="s">
        <v>18</v>
      </c>
      <c r="H169" s="122" t="s">
        <v>61</v>
      </c>
      <c r="I169" s="143" t="s">
        <v>62</v>
      </c>
    </row>
    <row r="170" spans="2:9" ht="16.5" thickBot="1">
      <c r="B170" s="243" t="s">
        <v>24</v>
      </c>
      <c r="C170" s="151">
        <v>1</v>
      </c>
      <c r="D170" s="284" t="s">
        <v>63</v>
      </c>
      <c r="E170" s="285"/>
      <c r="F170" s="286"/>
      <c r="G170" s="126">
        <f>SUM(G171:G173)</f>
        <v>0</v>
      </c>
      <c r="H170" s="240">
        <f>G170*$J$8</f>
        <v>0</v>
      </c>
      <c r="I170" s="252">
        <f>H170/SUM($H$170:$H$255)</f>
        <v>0</v>
      </c>
    </row>
    <row r="171" spans="2:9" ht="15.75" thickBot="1">
      <c r="B171" s="244"/>
      <c r="C171" s="152">
        <v>1</v>
      </c>
      <c r="D171" s="223"/>
      <c r="E171" s="224"/>
      <c r="F171" s="225"/>
      <c r="G171" s="59"/>
      <c r="H171" s="241"/>
      <c r="I171" s="253"/>
    </row>
    <row r="172" spans="2:9">
      <c r="B172" s="244"/>
      <c r="C172" s="152"/>
      <c r="D172" s="223"/>
      <c r="E172" s="224"/>
      <c r="F172" s="225"/>
      <c r="G172" s="59"/>
      <c r="H172" s="241"/>
      <c r="I172" s="253"/>
    </row>
    <row r="173" spans="2:9" ht="15.75" thickBot="1">
      <c r="B173" s="244"/>
      <c r="C173" s="153">
        <f>C171+1</f>
        <v>2</v>
      </c>
      <c r="D173" s="226"/>
      <c r="E173" s="227"/>
      <c r="F173" s="228"/>
      <c r="G173" s="3"/>
      <c r="H173" s="242"/>
      <c r="I173" s="254"/>
    </row>
    <row r="174" spans="2:9" ht="16.5" thickBot="1">
      <c r="B174" s="244"/>
      <c r="C174" s="154">
        <v>2</v>
      </c>
      <c r="D174" s="275" t="s">
        <v>64</v>
      </c>
      <c r="E174" s="276"/>
      <c r="F174" s="277"/>
      <c r="G174" s="126">
        <f>SUM(G175:G176)</f>
        <v>0</v>
      </c>
      <c r="H174" s="232">
        <f>G174*$J$8</f>
        <v>0</v>
      </c>
      <c r="I174" s="252">
        <f>H174/SUM($H$170:$H$255)</f>
        <v>0</v>
      </c>
    </row>
    <row r="175" spans="2:9">
      <c r="B175" s="244"/>
      <c r="C175" s="152">
        <v>1</v>
      </c>
      <c r="D175" s="155"/>
      <c r="E175" s="156"/>
      <c r="F175" s="157"/>
      <c r="G175" s="2"/>
      <c r="H175" s="241"/>
      <c r="I175" s="253"/>
    </row>
    <row r="176" spans="2:9" ht="15.75" thickBot="1">
      <c r="B176" s="244"/>
      <c r="C176" s="153">
        <f>C175+1</f>
        <v>2</v>
      </c>
      <c r="D176" s="226"/>
      <c r="E176" s="227"/>
      <c r="F176" s="228"/>
      <c r="G176" s="1"/>
      <c r="H176" s="242"/>
      <c r="I176" s="254"/>
    </row>
    <row r="177" spans="2:9" ht="16.5" thickBot="1">
      <c r="B177" s="245"/>
      <c r="C177" s="172">
        <v>3</v>
      </c>
      <c r="D177" s="266" t="s">
        <v>65</v>
      </c>
      <c r="E177" s="267"/>
      <c r="F177" s="268"/>
      <c r="G177" s="180">
        <f>SUM(G178:G188)</f>
        <v>0</v>
      </c>
      <c r="H177" s="232">
        <f>G177*$J$8</f>
        <v>0</v>
      </c>
      <c r="I177" s="252">
        <f>H177/SUM($H$170:$H$255)</f>
        <v>0</v>
      </c>
    </row>
    <row r="178" spans="2:9">
      <c r="B178" s="245"/>
      <c r="C178" s="168"/>
      <c r="D178" s="178" t="s">
        <v>159</v>
      </c>
      <c r="E178" s="173"/>
      <c r="F178" s="173"/>
      <c r="G178" s="182"/>
      <c r="H178" s="233"/>
      <c r="I178" s="253"/>
    </row>
    <row r="179" spans="2:9">
      <c r="B179" s="245"/>
      <c r="C179" s="168"/>
      <c r="D179" s="178" t="s">
        <v>164</v>
      </c>
      <c r="E179" s="169"/>
      <c r="F179" s="169"/>
      <c r="G179" s="183"/>
      <c r="H179" s="233"/>
      <c r="I179" s="253"/>
    </row>
    <row r="180" spans="2:9">
      <c r="B180" s="245"/>
      <c r="C180" s="168"/>
      <c r="D180" s="178" t="s">
        <v>160</v>
      </c>
      <c r="E180" s="169"/>
      <c r="F180" s="169"/>
      <c r="G180" s="183"/>
      <c r="H180" s="233"/>
      <c r="I180" s="253"/>
    </row>
    <row r="181" spans="2:9">
      <c r="B181" s="245"/>
      <c r="C181" s="168"/>
      <c r="D181" s="178" t="s">
        <v>173</v>
      </c>
      <c r="E181" s="169"/>
      <c r="F181" s="169"/>
      <c r="G181" s="183"/>
      <c r="H181" s="233"/>
      <c r="I181" s="253"/>
    </row>
    <row r="182" spans="2:9">
      <c r="B182" s="245"/>
      <c r="C182" s="168"/>
      <c r="D182" s="178" t="s">
        <v>161</v>
      </c>
      <c r="E182" s="169"/>
      <c r="F182" s="169"/>
      <c r="G182" s="183"/>
      <c r="H182" s="233"/>
      <c r="I182" s="253"/>
    </row>
    <row r="183" spans="2:9">
      <c r="B183" s="245"/>
      <c r="C183" s="168"/>
      <c r="D183" s="178" t="s">
        <v>162</v>
      </c>
      <c r="E183" s="169"/>
      <c r="F183" s="169"/>
      <c r="G183" s="183"/>
      <c r="H183" s="233"/>
      <c r="I183" s="253"/>
    </row>
    <row r="184" spans="2:9">
      <c r="B184" s="245"/>
      <c r="C184" s="168"/>
      <c r="D184" s="178" t="s">
        <v>163</v>
      </c>
      <c r="E184" s="169"/>
      <c r="F184" s="169"/>
      <c r="G184" s="183"/>
      <c r="H184" s="233"/>
      <c r="I184" s="253"/>
    </row>
    <row r="185" spans="2:9">
      <c r="B185" s="245"/>
      <c r="C185" s="168"/>
      <c r="D185" s="178" t="s">
        <v>168</v>
      </c>
      <c r="E185" s="169"/>
      <c r="F185" s="169"/>
      <c r="G185" s="183"/>
      <c r="H185" s="233"/>
      <c r="I185" s="253"/>
    </row>
    <row r="186" spans="2:9">
      <c r="B186" s="245"/>
      <c r="C186" s="168"/>
      <c r="D186" s="178" t="s">
        <v>189</v>
      </c>
      <c r="E186" s="169"/>
      <c r="F186" s="169"/>
      <c r="G186" s="183"/>
      <c r="H186" s="233"/>
      <c r="I186" s="253"/>
    </row>
    <row r="187" spans="2:9">
      <c r="B187" s="245"/>
      <c r="C187" s="168"/>
      <c r="D187" s="178" t="s">
        <v>190</v>
      </c>
      <c r="E187" s="169"/>
      <c r="F187" s="169"/>
      <c r="G187" s="183"/>
      <c r="H187" s="233"/>
      <c r="I187" s="253"/>
    </row>
    <row r="188" spans="2:9" ht="15.75" thickBot="1">
      <c r="B188" s="245"/>
      <c r="C188" s="168"/>
      <c r="D188" s="179"/>
      <c r="E188" s="177"/>
      <c r="F188" s="177"/>
      <c r="G188" s="184"/>
      <c r="H188" s="234"/>
      <c r="I188" s="254"/>
    </row>
    <row r="189" spans="2:9" ht="16.5" thickBot="1">
      <c r="B189" s="170"/>
      <c r="C189" s="172">
        <v>4</v>
      </c>
      <c r="D189" s="266" t="s">
        <v>165</v>
      </c>
      <c r="E189" s="267"/>
      <c r="F189" s="268"/>
      <c r="G189" s="180">
        <f>SUM(G190:G198)</f>
        <v>0</v>
      </c>
      <c r="H189" s="232">
        <f>G189*$J$8</f>
        <v>0</v>
      </c>
      <c r="I189" s="252">
        <f>H189/SUM($H$170:$H$255)</f>
        <v>0</v>
      </c>
    </row>
    <row r="190" spans="2:9">
      <c r="B190" s="170"/>
      <c r="C190" s="168"/>
      <c r="D190" s="178" t="s">
        <v>164</v>
      </c>
      <c r="E190" s="173"/>
      <c r="F190" s="173"/>
      <c r="G190" s="182"/>
      <c r="H190" s="233"/>
      <c r="I190" s="253"/>
    </row>
    <row r="191" spans="2:9">
      <c r="B191" s="170"/>
      <c r="C191" s="168"/>
      <c r="D191" s="178" t="s">
        <v>166</v>
      </c>
      <c r="E191" s="173"/>
      <c r="F191" s="173"/>
      <c r="G191" s="183"/>
      <c r="H191" s="233"/>
      <c r="I191" s="253"/>
    </row>
    <row r="192" spans="2:9">
      <c r="B192" s="170"/>
      <c r="C192" s="168"/>
      <c r="D192" s="178" t="s">
        <v>167</v>
      </c>
      <c r="E192" s="169"/>
      <c r="F192" s="169"/>
      <c r="G192" s="183"/>
      <c r="H192" s="233"/>
      <c r="I192" s="253"/>
    </row>
    <row r="193" spans="2:9">
      <c r="B193" s="170"/>
      <c r="C193" s="168"/>
      <c r="D193" s="178" t="s">
        <v>171</v>
      </c>
      <c r="E193" s="169"/>
      <c r="F193" s="169"/>
      <c r="G193" s="183"/>
      <c r="H193" s="233"/>
      <c r="I193" s="253"/>
    </row>
    <row r="194" spans="2:9">
      <c r="B194" s="170"/>
      <c r="C194" s="168"/>
      <c r="D194" s="178" t="s">
        <v>169</v>
      </c>
      <c r="E194" s="169"/>
      <c r="F194" s="169"/>
      <c r="G194" s="183"/>
      <c r="H194" s="233"/>
      <c r="I194" s="253"/>
    </row>
    <row r="195" spans="2:9">
      <c r="B195" s="170"/>
      <c r="C195" s="168"/>
      <c r="D195" s="178" t="s">
        <v>172</v>
      </c>
      <c r="E195" s="169"/>
      <c r="F195" s="169"/>
      <c r="G195" s="183"/>
      <c r="H195" s="233"/>
      <c r="I195" s="253"/>
    </row>
    <row r="196" spans="2:9">
      <c r="B196" s="170"/>
      <c r="C196" s="168"/>
      <c r="D196" s="178" t="s">
        <v>170</v>
      </c>
      <c r="E196" s="169"/>
      <c r="F196" s="169"/>
      <c r="G196" s="183"/>
      <c r="H196" s="233"/>
      <c r="I196" s="253"/>
    </row>
    <row r="197" spans="2:9">
      <c r="B197" s="170"/>
      <c r="C197" s="168"/>
      <c r="D197" s="178" t="s">
        <v>175</v>
      </c>
      <c r="E197" s="169"/>
      <c r="F197" s="169"/>
      <c r="G197" s="183"/>
      <c r="H197" s="233"/>
      <c r="I197" s="253"/>
    </row>
    <row r="198" spans="2:9" ht="15.75" thickBot="1">
      <c r="B198" s="170"/>
      <c r="C198" s="168"/>
      <c r="D198" s="179" t="s">
        <v>174</v>
      </c>
      <c r="E198" s="177"/>
      <c r="F198" s="177"/>
      <c r="G198" s="184"/>
      <c r="H198" s="234"/>
      <c r="I198" s="254"/>
    </row>
    <row r="199" spans="2:9" ht="15.75">
      <c r="B199" s="170"/>
      <c r="C199" s="172">
        <v>5</v>
      </c>
      <c r="D199" s="266" t="s">
        <v>176</v>
      </c>
      <c r="E199" s="267"/>
      <c r="F199" s="267"/>
      <c r="G199" s="193">
        <f>SUM(G200:G209)</f>
        <v>0</v>
      </c>
      <c r="H199" s="290">
        <f>G199*$J$10</f>
        <v>0</v>
      </c>
      <c r="I199" s="252">
        <f>H199/SUM($H$170:$H$255)</f>
        <v>0</v>
      </c>
    </row>
    <row r="200" spans="2:9">
      <c r="B200" s="170"/>
      <c r="C200" s="168"/>
      <c r="D200" s="178" t="s">
        <v>178</v>
      </c>
      <c r="F200" s="173"/>
      <c r="G200" s="194"/>
      <c r="H200" s="233"/>
      <c r="I200" s="253"/>
    </row>
    <row r="201" spans="2:9">
      <c r="B201" s="170"/>
      <c r="C201" s="168"/>
      <c r="D201" s="178" t="s">
        <v>179</v>
      </c>
      <c r="F201" s="169"/>
      <c r="G201" s="194"/>
      <c r="H201" s="233"/>
      <c r="I201" s="253"/>
    </row>
    <row r="202" spans="2:9">
      <c r="B202" s="170"/>
      <c r="C202" s="168"/>
      <c r="D202" s="178" t="s">
        <v>180</v>
      </c>
      <c r="F202" s="169"/>
      <c r="G202" s="194"/>
      <c r="H202" s="233"/>
      <c r="I202" s="253"/>
    </row>
    <row r="203" spans="2:9">
      <c r="B203" s="170"/>
      <c r="C203" s="168"/>
      <c r="D203" s="178" t="s">
        <v>181</v>
      </c>
      <c r="F203" s="169"/>
      <c r="G203" s="194"/>
      <c r="H203" s="233"/>
      <c r="I203" s="253"/>
    </row>
    <row r="204" spans="2:9">
      <c r="B204" s="170"/>
      <c r="C204" s="168"/>
      <c r="D204" s="178" t="s">
        <v>182</v>
      </c>
      <c r="F204" s="169"/>
      <c r="G204" s="194"/>
      <c r="H204" s="233"/>
      <c r="I204" s="253"/>
    </row>
    <row r="205" spans="2:9">
      <c r="B205" s="170"/>
      <c r="C205" s="168"/>
      <c r="D205" s="178" t="s">
        <v>183</v>
      </c>
      <c r="F205" s="169"/>
      <c r="G205" s="194"/>
      <c r="H205" s="233"/>
      <c r="I205" s="253"/>
    </row>
    <row r="206" spans="2:9">
      <c r="B206" s="170"/>
      <c r="C206" s="168"/>
      <c r="D206" s="178" t="s">
        <v>184</v>
      </c>
      <c r="F206" s="169"/>
      <c r="G206" s="194"/>
      <c r="H206" s="233"/>
      <c r="I206" s="253"/>
    </row>
    <row r="207" spans="2:9">
      <c r="B207" s="170"/>
      <c r="C207" s="168"/>
      <c r="D207" s="178" t="s">
        <v>185</v>
      </c>
      <c r="F207" s="169"/>
      <c r="G207" s="194"/>
      <c r="H207" s="233"/>
      <c r="I207" s="253"/>
    </row>
    <row r="208" spans="2:9">
      <c r="B208" s="170"/>
      <c r="C208" s="168"/>
      <c r="D208" s="178" t="s">
        <v>186</v>
      </c>
      <c r="F208" s="169"/>
      <c r="G208" s="194"/>
      <c r="H208" s="233"/>
      <c r="I208" s="253"/>
    </row>
    <row r="209" spans="2:9" ht="15.75" thickBot="1">
      <c r="B209" s="170"/>
      <c r="C209" s="168"/>
      <c r="D209" s="178" t="s">
        <v>187</v>
      </c>
      <c r="F209" s="169"/>
      <c r="G209" s="194"/>
      <c r="H209" s="233"/>
      <c r="I209" s="253"/>
    </row>
    <row r="210" spans="2:9" ht="16.5" customHeight="1" thickBot="1">
      <c r="B210" s="246" t="s">
        <v>66</v>
      </c>
      <c r="C210" s="154">
        <v>6</v>
      </c>
      <c r="D210" s="281" t="s">
        <v>67</v>
      </c>
      <c r="E210" s="282"/>
      <c r="F210" s="283"/>
      <c r="G210" s="181">
        <f>SUM(G211:G212)</f>
        <v>0</v>
      </c>
      <c r="H210" s="232">
        <f>G210*$J$8</f>
        <v>0</v>
      </c>
      <c r="I210" s="252">
        <f>H210/SUM($H$170:$H$255)</f>
        <v>0</v>
      </c>
    </row>
    <row r="211" spans="2:9">
      <c r="B211" s="247"/>
      <c r="C211" s="158">
        <v>1</v>
      </c>
      <c r="D211" s="260"/>
      <c r="E211" s="261"/>
      <c r="F211" s="262"/>
      <c r="G211" s="124"/>
      <c r="H211" s="241"/>
      <c r="I211" s="253"/>
    </row>
    <row r="212" spans="2:9" ht="15.75" thickBot="1">
      <c r="B212" s="247"/>
      <c r="C212" s="159">
        <f>C211+1</f>
        <v>2</v>
      </c>
      <c r="D212" s="263"/>
      <c r="E212" s="264"/>
      <c r="F212" s="265"/>
      <c r="G212" s="125"/>
      <c r="H212" s="242"/>
      <c r="I212" s="254"/>
    </row>
    <row r="213" spans="2:9" ht="16.5" customHeight="1" thickBot="1">
      <c r="B213" s="247"/>
      <c r="C213" s="201">
        <v>7</v>
      </c>
      <c r="D213" s="287" t="s">
        <v>68</v>
      </c>
      <c r="E213" s="288"/>
      <c r="F213" s="289"/>
      <c r="G213" s="204">
        <f>SUM(G214:G218)</f>
        <v>0</v>
      </c>
      <c r="H213" s="232">
        <f>G213*$J$8</f>
        <v>0</v>
      </c>
      <c r="I213" s="252">
        <f>H213/SUM($H$170:$H$255)</f>
        <v>0</v>
      </c>
    </row>
    <row r="214" spans="2:9">
      <c r="B214" s="247"/>
      <c r="C214" s="202"/>
      <c r="D214" s="198" t="s">
        <v>188</v>
      </c>
      <c r="E214" s="198"/>
      <c r="F214" s="198"/>
      <c r="G214" s="205"/>
      <c r="H214" s="233"/>
      <c r="I214" s="253"/>
    </row>
    <row r="215" spans="2:9">
      <c r="B215" s="247"/>
      <c r="C215" s="168"/>
      <c r="D215" s="199" t="s">
        <v>192</v>
      </c>
      <c r="E215" s="199"/>
      <c r="F215" s="199"/>
      <c r="G215" s="206"/>
      <c r="H215" s="233"/>
      <c r="I215" s="253"/>
    </row>
    <row r="216" spans="2:9">
      <c r="B216" s="247"/>
      <c r="C216" s="168"/>
      <c r="D216" s="199" t="s">
        <v>191</v>
      </c>
      <c r="E216" s="199"/>
      <c r="F216" s="199"/>
      <c r="G216" s="206"/>
      <c r="H216" s="233"/>
      <c r="I216" s="253"/>
    </row>
    <row r="217" spans="2:9">
      <c r="B217" s="247"/>
      <c r="C217" s="168"/>
      <c r="D217" s="199" t="s">
        <v>206</v>
      </c>
      <c r="E217" s="199"/>
      <c r="F217" s="199"/>
      <c r="G217" s="206"/>
      <c r="H217" s="233"/>
      <c r="I217" s="253"/>
    </row>
    <row r="218" spans="2:9" ht="15.75" thickBot="1">
      <c r="B218" s="247"/>
      <c r="C218" s="174"/>
      <c r="D218" s="200"/>
      <c r="E218" s="200"/>
      <c r="F218" s="200"/>
      <c r="G218" s="207"/>
      <c r="H218" s="234"/>
      <c r="I218" s="254"/>
    </row>
    <row r="219" spans="2:9" ht="16.5" thickBot="1">
      <c r="B219" s="247"/>
      <c r="C219" s="203">
        <v>8</v>
      </c>
      <c r="D219" s="281" t="s">
        <v>69</v>
      </c>
      <c r="E219" s="282"/>
      <c r="F219" s="283"/>
      <c r="G219" s="208">
        <f>SUM(G220:G224)</f>
        <v>0</v>
      </c>
      <c r="H219" s="232">
        <f>G219*$J$9</f>
        <v>0</v>
      </c>
      <c r="I219" s="252">
        <f>H219/SUM($H$170:$H$255)</f>
        <v>0</v>
      </c>
    </row>
    <row r="220" spans="2:9">
      <c r="B220" s="247"/>
      <c r="C220" s="202"/>
      <c r="D220" s="195" t="s">
        <v>194</v>
      </c>
      <c r="E220" s="196"/>
      <c r="F220" s="196"/>
      <c r="G220" s="205"/>
      <c r="H220" s="233"/>
      <c r="I220" s="253"/>
    </row>
    <row r="221" spans="2:9">
      <c r="B221" s="247"/>
      <c r="C221" s="168"/>
      <c r="D221" s="175" t="s">
        <v>195</v>
      </c>
      <c r="E221" s="169"/>
      <c r="F221" s="169"/>
      <c r="G221" s="206"/>
      <c r="H221" s="233"/>
      <c r="I221" s="253"/>
    </row>
    <row r="222" spans="2:9">
      <c r="B222" s="247"/>
      <c r="C222" s="168"/>
      <c r="D222" s="175" t="s">
        <v>196</v>
      </c>
      <c r="E222" s="169"/>
      <c r="F222" s="169"/>
      <c r="G222" s="206"/>
      <c r="H222" s="233"/>
      <c r="I222" s="253"/>
    </row>
    <row r="223" spans="2:9">
      <c r="B223" s="247"/>
      <c r="C223" s="168"/>
      <c r="D223" s="175" t="s">
        <v>206</v>
      </c>
      <c r="E223" s="169"/>
      <c r="F223" s="169"/>
      <c r="G223" s="206"/>
      <c r="H223" s="233"/>
      <c r="I223" s="253"/>
    </row>
    <row r="224" spans="2:9" ht="15.75" thickBot="1">
      <c r="B224" s="247"/>
      <c r="C224" s="174"/>
      <c r="D224" s="176"/>
      <c r="E224" s="177"/>
      <c r="F224" s="177"/>
      <c r="G224" s="207"/>
      <c r="H224" s="234"/>
      <c r="I224" s="254"/>
    </row>
    <row r="225" spans="2:9" ht="16.5" thickBot="1">
      <c r="B225" s="247"/>
      <c r="C225" s="171">
        <v>9</v>
      </c>
      <c r="D225" s="291" t="s">
        <v>193</v>
      </c>
      <c r="E225" s="292"/>
      <c r="F225" s="293"/>
      <c r="G225" s="181">
        <f>SUM(G226:G227)</f>
        <v>0</v>
      </c>
      <c r="H225" s="232">
        <f>G225*$J$10</f>
        <v>0</v>
      </c>
      <c r="I225" s="252">
        <f>H225/SUM($H$170:$H$255)</f>
        <v>0</v>
      </c>
    </row>
    <row r="226" spans="2:9">
      <c r="B226" s="247"/>
      <c r="C226" s="158">
        <v>1</v>
      </c>
      <c r="D226" s="260"/>
      <c r="E226" s="261"/>
      <c r="F226" s="262"/>
      <c r="G226" s="140"/>
      <c r="H226" s="241"/>
      <c r="I226" s="253"/>
    </row>
    <row r="227" spans="2:9" ht="15.75" thickBot="1">
      <c r="B227" s="247"/>
      <c r="C227" s="159">
        <f>C226+1</f>
        <v>2</v>
      </c>
      <c r="D227" s="263"/>
      <c r="E227" s="264"/>
      <c r="F227" s="265"/>
      <c r="G227" s="141"/>
      <c r="H227" s="242"/>
      <c r="I227" s="254"/>
    </row>
    <row r="228" spans="2:9" ht="16.5" thickBot="1">
      <c r="B228" s="247"/>
      <c r="C228" s="171">
        <v>9</v>
      </c>
      <c r="D228" s="291" t="s">
        <v>70</v>
      </c>
      <c r="E228" s="292"/>
      <c r="F228" s="293"/>
      <c r="G228" s="181">
        <f>SUM(G229:G230)</f>
        <v>0</v>
      </c>
      <c r="H228" s="232">
        <f>G228*$J$11</f>
        <v>0</v>
      </c>
      <c r="I228" s="252">
        <f>H228/SUM($H$170:$H$255)</f>
        <v>0</v>
      </c>
    </row>
    <row r="229" spans="2:9">
      <c r="B229" s="247"/>
      <c r="C229" s="158">
        <v>1</v>
      </c>
      <c r="D229" s="260"/>
      <c r="E229" s="261"/>
      <c r="F229" s="262"/>
      <c r="G229" s="140"/>
      <c r="H229" s="241"/>
      <c r="I229" s="253"/>
    </row>
    <row r="230" spans="2:9" ht="15.75" thickBot="1">
      <c r="B230" s="247"/>
      <c r="C230" s="159">
        <f>C229+1</f>
        <v>2</v>
      </c>
      <c r="D230" s="263"/>
      <c r="E230" s="264"/>
      <c r="F230" s="265"/>
      <c r="G230" s="141"/>
      <c r="H230" s="242"/>
      <c r="I230" s="254"/>
    </row>
    <row r="231" spans="2:9" ht="16.5" thickBot="1">
      <c r="B231" s="258" t="s">
        <v>71</v>
      </c>
      <c r="C231" s="160">
        <v>10</v>
      </c>
      <c r="D231" s="249" t="s">
        <v>72</v>
      </c>
      <c r="E231" s="250"/>
      <c r="F231" s="251"/>
      <c r="G231" s="126">
        <f>SUM(G232:G233)</f>
        <v>0</v>
      </c>
      <c r="H231" s="232">
        <f>G231*$J$8</f>
        <v>0</v>
      </c>
      <c r="I231" s="252">
        <f>H231/SUM($H$170:$H$255)</f>
        <v>0</v>
      </c>
    </row>
    <row r="232" spans="2:9">
      <c r="B232" s="247"/>
      <c r="C232" s="158">
        <v>1</v>
      </c>
      <c r="D232" s="297"/>
      <c r="E232" s="298"/>
      <c r="F232" s="299"/>
      <c r="G232" s="124"/>
      <c r="H232" s="241"/>
      <c r="I232" s="253"/>
    </row>
    <row r="233" spans="2:9" ht="15.75" thickBot="1">
      <c r="B233" s="247"/>
      <c r="C233" s="161">
        <f>C232+1</f>
        <v>2</v>
      </c>
      <c r="D233" s="294"/>
      <c r="E233" s="295"/>
      <c r="F233" s="296"/>
      <c r="G233" s="125"/>
      <c r="H233" s="242"/>
      <c r="I233" s="254"/>
    </row>
    <row r="234" spans="2:9" ht="16.5" thickBot="1">
      <c r="B234" s="247"/>
      <c r="C234" s="201">
        <v>11</v>
      </c>
      <c r="D234" s="275" t="s">
        <v>73</v>
      </c>
      <c r="E234" s="276"/>
      <c r="F234" s="277"/>
      <c r="G234" s="204">
        <f>SUM(G235:G239)</f>
        <v>0</v>
      </c>
      <c r="H234" s="232">
        <f>G234*$J$8</f>
        <v>0</v>
      </c>
      <c r="I234" s="252">
        <f>H234/SUM($H$170:$H$255)</f>
        <v>0</v>
      </c>
    </row>
    <row r="235" spans="2:9">
      <c r="B235" s="247"/>
      <c r="C235" s="202"/>
      <c r="D235" s="197" t="s">
        <v>198</v>
      </c>
      <c r="E235" s="198"/>
      <c r="F235" s="198"/>
      <c r="G235" s="205"/>
      <c r="H235" s="233"/>
      <c r="I235" s="253"/>
    </row>
    <row r="236" spans="2:9">
      <c r="B236" s="247"/>
      <c r="C236" s="168"/>
      <c r="D236" s="178" t="s">
        <v>199</v>
      </c>
      <c r="E236" s="199"/>
      <c r="F236" s="199"/>
      <c r="G236" s="206"/>
      <c r="H236" s="233"/>
      <c r="I236" s="253"/>
    </row>
    <row r="237" spans="2:9">
      <c r="B237" s="247"/>
      <c r="C237" s="168"/>
      <c r="D237" s="178" t="s">
        <v>200</v>
      </c>
      <c r="E237" s="199"/>
      <c r="F237" s="199"/>
      <c r="G237" s="206"/>
      <c r="H237" s="233"/>
      <c r="I237" s="253"/>
    </row>
    <row r="238" spans="2:9">
      <c r="B238" s="247"/>
      <c r="C238" s="168"/>
      <c r="D238" s="178" t="s">
        <v>205</v>
      </c>
      <c r="E238" s="199"/>
      <c r="F238" s="199"/>
      <c r="G238" s="206"/>
      <c r="H238" s="233"/>
      <c r="I238" s="253"/>
    </row>
    <row r="239" spans="2:9" ht="15.75" thickBot="1">
      <c r="B239" s="247"/>
      <c r="C239" s="174"/>
      <c r="D239" s="179" t="s">
        <v>207</v>
      </c>
      <c r="E239" s="200"/>
      <c r="F239" s="200"/>
      <c r="G239" s="207"/>
      <c r="H239" s="234"/>
      <c r="I239" s="254"/>
    </row>
    <row r="240" spans="2:9" ht="16.5" thickBot="1">
      <c r="B240" s="247"/>
      <c r="C240" s="209">
        <v>12</v>
      </c>
      <c r="D240" s="278" t="s">
        <v>74</v>
      </c>
      <c r="E240" s="279"/>
      <c r="F240" s="280"/>
      <c r="G240" s="181">
        <f>SUM(G241:G247)</f>
        <v>0</v>
      </c>
      <c r="H240" s="232">
        <f>G240*$J$9</f>
        <v>0</v>
      </c>
      <c r="I240" s="252">
        <f>H240/SUM($H$170:$H$255)</f>
        <v>0</v>
      </c>
    </row>
    <row r="241" spans="2:9">
      <c r="B241" s="247"/>
      <c r="C241" s="202"/>
      <c r="D241" s="197" t="s">
        <v>198</v>
      </c>
      <c r="E241" s="198"/>
      <c r="F241" s="198"/>
      <c r="G241" s="205"/>
      <c r="H241" s="241"/>
      <c r="I241" s="253"/>
    </row>
    <row r="242" spans="2:9">
      <c r="B242" s="247"/>
      <c r="C242" s="168"/>
      <c r="D242" s="178" t="s">
        <v>199</v>
      </c>
      <c r="E242" s="199"/>
      <c r="F242" s="199"/>
      <c r="G242" s="206"/>
      <c r="H242" s="241"/>
      <c r="I242" s="253"/>
    </row>
    <row r="243" spans="2:9">
      <c r="B243" s="247"/>
      <c r="C243" s="168"/>
      <c r="D243" s="178" t="s">
        <v>200</v>
      </c>
      <c r="E243" s="199"/>
      <c r="F243" s="199"/>
      <c r="G243" s="206"/>
      <c r="H243" s="241"/>
      <c r="I243" s="253"/>
    </row>
    <row r="244" spans="2:9">
      <c r="B244" s="247"/>
      <c r="C244" s="168"/>
      <c r="D244" s="178" t="s">
        <v>203</v>
      </c>
      <c r="E244" s="199"/>
      <c r="F244" s="199"/>
      <c r="G244" s="206"/>
      <c r="H244" s="241"/>
      <c r="I244" s="253"/>
    </row>
    <row r="245" spans="2:9">
      <c r="B245" s="247"/>
      <c r="C245" s="168"/>
      <c r="D245" s="178" t="s">
        <v>204</v>
      </c>
      <c r="E245" s="199"/>
      <c r="F245" s="199"/>
      <c r="G245" s="206"/>
      <c r="H245" s="241"/>
      <c r="I245" s="253"/>
    </row>
    <row r="246" spans="2:9">
      <c r="B246" s="247"/>
      <c r="C246" s="168"/>
      <c r="D246" s="178" t="s">
        <v>205</v>
      </c>
      <c r="E246" s="199"/>
      <c r="F246" s="199"/>
      <c r="G246" s="206"/>
      <c r="H246" s="241"/>
      <c r="I246" s="253"/>
    </row>
    <row r="247" spans="2:9" ht="15.75" thickBot="1">
      <c r="B247" s="247"/>
      <c r="C247" s="174"/>
      <c r="D247" s="179" t="s">
        <v>207</v>
      </c>
      <c r="E247" s="200"/>
      <c r="F247" s="200"/>
      <c r="G247" s="207"/>
      <c r="H247" s="242"/>
      <c r="I247" s="254"/>
    </row>
    <row r="248" spans="2:9" ht="16.5" thickBot="1">
      <c r="B248" s="247"/>
      <c r="C248" s="160">
        <v>13</v>
      </c>
      <c r="D248" s="249" t="s">
        <v>197</v>
      </c>
      <c r="E248" s="250"/>
      <c r="F248" s="255"/>
      <c r="G248" s="126">
        <f>SUM(G249:G252)</f>
        <v>28</v>
      </c>
      <c r="H248" s="232">
        <f>G248*$J$10</f>
        <v>2520</v>
      </c>
      <c r="I248" s="252">
        <f>H248/SUM($H$170:$H$255)</f>
        <v>1</v>
      </c>
    </row>
    <row r="249" spans="2:9">
      <c r="B249" s="247"/>
      <c r="C249" s="202"/>
      <c r="D249" s="192" t="s">
        <v>201</v>
      </c>
      <c r="F249" s="198"/>
      <c r="G249" s="210">
        <v>12</v>
      </c>
      <c r="H249" s="241"/>
      <c r="I249" s="253"/>
    </row>
    <row r="250" spans="2:9">
      <c r="B250" s="247"/>
      <c r="C250" s="168"/>
      <c r="D250" s="192" t="s">
        <v>202</v>
      </c>
      <c r="F250" s="199"/>
      <c r="G250" s="194">
        <v>8</v>
      </c>
      <c r="H250" s="241"/>
      <c r="I250" s="253"/>
    </row>
    <row r="251" spans="2:9">
      <c r="B251" s="247"/>
      <c r="C251" s="168"/>
      <c r="D251" s="192" t="s">
        <v>200</v>
      </c>
      <c r="F251" s="199"/>
      <c r="G251" s="194">
        <v>4</v>
      </c>
      <c r="H251" s="241"/>
      <c r="I251" s="253"/>
    </row>
    <row r="252" spans="2:9" ht="15.75" thickBot="1">
      <c r="B252" s="247"/>
      <c r="C252" s="174"/>
      <c r="D252" s="192" t="s">
        <v>164</v>
      </c>
      <c r="F252" s="200"/>
      <c r="G252" s="211">
        <v>4</v>
      </c>
      <c r="H252" s="242"/>
      <c r="I252" s="254"/>
    </row>
    <row r="253" spans="2:9" ht="16.5" thickBot="1">
      <c r="B253" s="247"/>
      <c r="C253" s="160">
        <v>14</v>
      </c>
      <c r="D253" s="249" t="s">
        <v>75</v>
      </c>
      <c r="E253" s="250"/>
      <c r="F253" s="251"/>
      <c r="G253" s="181">
        <f>SUM(G254:G255)</f>
        <v>0</v>
      </c>
      <c r="H253" s="232">
        <f>G253*$J$11</f>
        <v>0</v>
      </c>
      <c r="I253" s="252">
        <f>H253/SUM($H$170:$H$255)</f>
        <v>0</v>
      </c>
    </row>
    <row r="254" spans="2:9">
      <c r="B254" s="247"/>
      <c r="C254" s="158">
        <v>1</v>
      </c>
      <c r="D254" s="269"/>
      <c r="E254" s="270"/>
      <c r="F254" s="271"/>
      <c r="G254" s="137"/>
      <c r="H254" s="241"/>
      <c r="I254" s="253"/>
    </row>
    <row r="255" spans="2:9" ht="15.75" thickBot="1">
      <c r="B255" s="259"/>
      <c r="C255" s="161">
        <f>C254+1</f>
        <v>2</v>
      </c>
      <c r="D255" s="272"/>
      <c r="E255" s="273"/>
      <c r="F255" s="274"/>
      <c r="G255" s="142"/>
      <c r="H255" s="248"/>
      <c r="I255" s="254"/>
    </row>
    <row r="256" spans="2:9">
      <c r="B256" s="76"/>
      <c r="C256" s="77"/>
      <c r="D256" s="77"/>
      <c r="E256" s="77"/>
      <c r="F256" s="78"/>
      <c r="G256" s="79"/>
      <c r="I256"/>
    </row>
    <row r="257" spans="2:9" ht="21">
      <c r="B257" s="257" t="s">
        <v>76</v>
      </c>
      <c r="C257" s="257"/>
      <c r="D257" s="257"/>
      <c r="E257" s="257"/>
      <c r="F257" s="257"/>
      <c r="G257" s="257"/>
      <c r="H257" s="257"/>
    </row>
    <row r="258" spans="2:9" ht="15" customHeight="1">
      <c r="B258" s="48"/>
      <c r="C258" s="222"/>
      <c r="D258" s="222"/>
      <c r="E258" s="222"/>
      <c r="F258" s="222"/>
      <c r="G258" s="222"/>
      <c r="H258" s="222"/>
    </row>
    <row r="259" spans="2:9" ht="15.75">
      <c r="B259" s="139">
        <v>1</v>
      </c>
      <c r="C259" s="212"/>
      <c r="D259" s="213"/>
      <c r="E259" s="213"/>
      <c r="F259" s="213"/>
      <c r="G259" s="213"/>
      <c r="H259" s="214"/>
      <c r="I259" s="49"/>
    </row>
    <row r="260" spans="2:9" ht="15.75">
      <c r="B260" s="139">
        <v>2</v>
      </c>
      <c r="C260" s="212"/>
      <c r="D260" s="213"/>
      <c r="E260" s="213"/>
      <c r="F260" s="213"/>
      <c r="G260" s="213"/>
      <c r="H260" s="214"/>
      <c r="I260" s="49"/>
    </row>
    <row r="261" spans="2:9" ht="15.75">
      <c r="B261" s="139">
        <v>3</v>
      </c>
      <c r="C261" s="212"/>
      <c r="D261" s="213"/>
      <c r="E261" s="213"/>
      <c r="F261" s="213"/>
      <c r="G261" s="213"/>
      <c r="H261" s="214"/>
      <c r="I261" s="49"/>
    </row>
    <row r="262" spans="2:9" ht="15.75">
      <c r="B262" s="139">
        <v>4</v>
      </c>
      <c r="C262" s="212"/>
      <c r="D262" s="213"/>
      <c r="E262" s="213"/>
      <c r="F262" s="213"/>
      <c r="G262" s="213"/>
      <c r="H262" s="214"/>
      <c r="I262" s="49"/>
    </row>
    <row r="263" spans="2:9" ht="15.75">
      <c r="B263" s="139">
        <v>5</v>
      </c>
      <c r="C263" s="212"/>
      <c r="D263" s="213"/>
      <c r="E263" s="213"/>
      <c r="F263" s="213"/>
      <c r="G263" s="213"/>
      <c r="H263" s="214"/>
      <c r="I263" s="49"/>
    </row>
    <row r="264" spans="2:9" ht="15.75">
      <c r="B264" s="139">
        <v>6</v>
      </c>
      <c r="C264" s="212"/>
      <c r="D264" s="213"/>
      <c r="E264" s="213"/>
      <c r="F264" s="213"/>
      <c r="G264" s="213"/>
      <c r="H264" s="214"/>
      <c r="I264" s="49"/>
    </row>
    <row r="265" spans="2:9" ht="15.75">
      <c r="B265" s="139">
        <v>7</v>
      </c>
      <c r="C265" s="212"/>
      <c r="D265" s="213"/>
      <c r="E265" s="213"/>
      <c r="F265" s="213"/>
      <c r="G265" s="213"/>
      <c r="H265" s="214"/>
      <c r="I265" s="49"/>
    </row>
    <row r="266" spans="2:9" ht="15.75">
      <c r="B266" s="139">
        <v>8</v>
      </c>
      <c r="C266" s="212"/>
      <c r="D266" s="213"/>
      <c r="E266" s="213"/>
      <c r="F266" s="213"/>
      <c r="G266" s="213"/>
      <c r="H266" s="214"/>
      <c r="I266" s="49"/>
    </row>
    <row r="267" spans="2:9" ht="15.75">
      <c r="B267" s="139">
        <v>9</v>
      </c>
      <c r="C267" s="212"/>
      <c r="D267" s="213"/>
      <c r="E267" s="213"/>
      <c r="F267" s="213"/>
      <c r="G267" s="213"/>
      <c r="H267" s="214"/>
      <c r="I267" s="49"/>
    </row>
    <row r="268" spans="2:9" ht="15.75">
      <c r="B268" s="139">
        <v>10</v>
      </c>
      <c r="C268" s="212"/>
      <c r="D268" s="213"/>
      <c r="E268" s="213"/>
      <c r="F268" s="213"/>
      <c r="G268" s="213"/>
      <c r="H268" s="214"/>
      <c r="I268" s="49"/>
    </row>
    <row r="269" spans="2:9" ht="15.75">
      <c r="B269" s="139">
        <v>11</v>
      </c>
      <c r="C269" s="212"/>
      <c r="D269" s="213"/>
      <c r="E269" s="213"/>
      <c r="F269" s="213"/>
      <c r="G269" s="213"/>
      <c r="H269" s="214"/>
      <c r="I269" s="49"/>
    </row>
    <row r="270" spans="2:9" ht="15.75">
      <c r="B270" s="139">
        <v>12</v>
      </c>
      <c r="C270" s="212"/>
      <c r="D270" s="213"/>
      <c r="E270" s="213"/>
      <c r="F270" s="213"/>
      <c r="G270" s="213"/>
      <c r="H270" s="214"/>
      <c r="I270" s="49"/>
    </row>
    <row r="271" spans="2:9" ht="15.75">
      <c r="B271" s="139">
        <v>13</v>
      </c>
      <c r="C271" s="212"/>
      <c r="D271" s="213"/>
      <c r="E271" s="213"/>
      <c r="F271" s="213"/>
      <c r="G271" s="213"/>
      <c r="H271" s="214"/>
      <c r="I271" s="49"/>
    </row>
    <row r="272" spans="2:9" ht="15.75">
      <c r="B272" s="139">
        <v>14</v>
      </c>
      <c r="C272" s="212"/>
      <c r="D272" s="213"/>
      <c r="E272" s="213"/>
      <c r="F272" s="213"/>
      <c r="G272" s="213"/>
      <c r="H272" s="214"/>
      <c r="I272" s="49"/>
    </row>
    <row r="273" spans="2:9" ht="15.75">
      <c r="B273" s="139">
        <v>15</v>
      </c>
      <c r="C273" s="212"/>
      <c r="D273" s="213"/>
      <c r="E273" s="213"/>
      <c r="F273" s="213"/>
      <c r="G273" s="213"/>
      <c r="H273" s="214"/>
      <c r="I273" s="49"/>
    </row>
    <row r="274" spans="2:9" ht="15.75">
      <c r="B274" s="139">
        <v>16</v>
      </c>
      <c r="C274" s="212"/>
      <c r="D274" s="213"/>
      <c r="E274" s="213"/>
      <c r="F274" s="213"/>
      <c r="G274" s="213"/>
      <c r="H274" s="214"/>
      <c r="I274" s="49"/>
    </row>
    <row r="275" spans="2:9" ht="15.75">
      <c r="B275" s="139">
        <v>17</v>
      </c>
      <c r="C275" s="212"/>
      <c r="D275" s="213"/>
      <c r="E275" s="213"/>
      <c r="F275" s="213"/>
      <c r="G275" s="213"/>
      <c r="H275" s="214"/>
      <c r="I275" s="49"/>
    </row>
    <row r="276" spans="2:9" ht="15.75">
      <c r="B276" s="139">
        <v>18</v>
      </c>
      <c r="C276" s="212"/>
      <c r="D276" s="213"/>
      <c r="E276" s="213"/>
      <c r="F276" s="213"/>
      <c r="G276" s="213"/>
      <c r="H276" s="214"/>
      <c r="I276" s="49"/>
    </row>
    <row r="278" spans="2:9" ht="21">
      <c r="B278" s="256" t="s">
        <v>77</v>
      </c>
      <c r="C278" s="256"/>
      <c r="D278" s="256"/>
      <c r="E278" s="256"/>
      <c r="F278" s="256"/>
      <c r="G278" s="256"/>
      <c r="H278" s="256"/>
    </row>
  </sheetData>
  <mergeCells count="80">
    <mergeCell ref="I231:I233"/>
    <mergeCell ref="D210:F210"/>
    <mergeCell ref="D228:F228"/>
    <mergeCell ref="D233:F233"/>
    <mergeCell ref="D232:F232"/>
    <mergeCell ref="B20:F20"/>
    <mergeCell ref="B17:F17"/>
    <mergeCell ref="B38:F38"/>
    <mergeCell ref="I219:I224"/>
    <mergeCell ref="I228:I230"/>
    <mergeCell ref="I170:I173"/>
    <mergeCell ref="I174:I176"/>
    <mergeCell ref="I177:I188"/>
    <mergeCell ref="I210:I212"/>
    <mergeCell ref="D177:F177"/>
    <mergeCell ref="D174:F174"/>
    <mergeCell ref="D170:F170"/>
    <mergeCell ref="H210:H212"/>
    <mergeCell ref="D211:F211"/>
    <mergeCell ref="D212:F212"/>
    <mergeCell ref="D213:F213"/>
    <mergeCell ref="D172:F172"/>
    <mergeCell ref="D189:F189"/>
    <mergeCell ref="H189:H198"/>
    <mergeCell ref="I240:I247"/>
    <mergeCell ref="I253:I255"/>
    <mergeCell ref="D254:F254"/>
    <mergeCell ref="D255:F255"/>
    <mergeCell ref="D234:F234"/>
    <mergeCell ref="D231:F231"/>
    <mergeCell ref="D240:F240"/>
    <mergeCell ref="I234:I239"/>
    <mergeCell ref="H240:H247"/>
    <mergeCell ref="H219:H224"/>
    <mergeCell ref="H228:H230"/>
    <mergeCell ref="H231:H233"/>
    <mergeCell ref="D219:F219"/>
    <mergeCell ref="B278:H278"/>
    <mergeCell ref="B257:H257"/>
    <mergeCell ref="B231:B255"/>
    <mergeCell ref="D229:F229"/>
    <mergeCell ref="D230:F230"/>
    <mergeCell ref="H248:H252"/>
    <mergeCell ref="B210:B230"/>
    <mergeCell ref="H253:H255"/>
    <mergeCell ref="D176:F176"/>
    <mergeCell ref="D253:F253"/>
    <mergeCell ref="I213:I218"/>
    <mergeCell ref="D248:F248"/>
    <mergeCell ref="I248:I252"/>
    <mergeCell ref="I189:I198"/>
    <mergeCell ref="D199:F199"/>
    <mergeCell ref="H199:H209"/>
    <mergeCell ref="I199:I209"/>
    <mergeCell ref="D225:F225"/>
    <mergeCell ref="H225:H227"/>
    <mergeCell ref="I225:I227"/>
    <mergeCell ref="D226:F226"/>
    <mergeCell ref="D227:F227"/>
    <mergeCell ref="E15:H15"/>
    <mergeCell ref="C258:H258"/>
    <mergeCell ref="D171:F171"/>
    <mergeCell ref="D173:F173"/>
    <mergeCell ref="B18:F18"/>
    <mergeCell ref="H213:H218"/>
    <mergeCell ref="H234:H239"/>
    <mergeCell ref="B43:G43"/>
    <mergeCell ref="B105:G105"/>
    <mergeCell ref="B167:G167"/>
    <mergeCell ref="D169:F169"/>
    <mergeCell ref="H170:H173"/>
    <mergeCell ref="H174:H176"/>
    <mergeCell ref="H177:H188"/>
    <mergeCell ref="B19:F19"/>
    <mergeCell ref="B170:B188"/>
    <mergeCell ref="F6:H6"/>
    <mergeCell ref="E8:H8"/>
    <mergeCell ref="E9:H9"/>
    <mergeCell ref="E10:H10"/>
    <mergeCell ref="E11:H11"/>
  </mergeCells>
  <printOptions horizontalCentered="1"/>
  <pageMargins left="3.9370078740157501E-2" right="3.9370078740157501E-2" top="0.15748031496063" bottom="0.15748031496063" header="0.31496062992126" footer="0.31496062992126"/>
  <pageSetup paperSize="5" scale="95" orientation="portrait" r:id="rId1"/>
  <headerFooter>
    <oddFooter>&amp;R&amp;"Arial,Normal"&amp;8&amp;K605F53Page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4EFA-341D-4C3C-843E-EC676C8E36E2}">
  <dimension ref="B2:E36"/>
  <sheetViews>
    <sheetView workbookViewId="0">
      <selection activeCell="C8" sqref="C8:D11"/>
    </sheetView>
  </sheetViews>
  <sheetFormatPr defaultRowHeight="15"/>
  <sheetData>
    <row r="2" spans="2:5">
      <c r="B2" t="s">
        <v>78</v>
      </c>
    </row>
    <row r="5" spans="2:5" ht="15.75" thickBot="1"/>
    <row r="6" spans="2:5" ht="15.75" thickBot="1">
      <c r="B6" s="307" t="s">
        <v>79</v>
      </c>
      <c r="C6" s="308"/>
      <c r="D6" s="308"/>
      <c r="E6" s="309"/>
    </row>
    <row r="7" spans="2:5" ht="15.75" thickBot="1">
      <c r="B7" s="70"/>
      <c r="C7" s="310" t="s">
        <v>80</v>
      </c>
      <c r="D7" s="310"/>
      <c r="E7" s="71" t="s">
        <v>81</v>
      </c>
    </row>
    <row r="8" spans="2:5">
      <c r="B8" s="39" t="s">
        <v>82</v>
      </c>
      <c r="C8" s="302"/>
      <c r="D8" s="303"/>
      <c r="E8" s="40" t="s">
        <v>83</v>
      </c>
    </row>
    <row r="9" spans="2:5">
      <c r="B9" s="41" t="s">
        <v>84</v>
      </c>
      <c r="C9" s="300"/>
      <c r="D9" s="301"/>
      <c r="E9" s="42" t="s">
        <v>83</v>
      </c>
    </row>
    <row r="10" spans="2:5">
      <c r="B10" s="41" t="s">
        <v>85</v>
      </c>
      <c r="C10" s="300"/>
      <c r="D10" s="301"/>
      <c r="E10" s="42" t="s">
        <v>83</v>
      </c>
    </row>
    <row r="11" spans="2:5">
      <c r="B11" s="41" t="s">
        <v>86</v>
      </c>
      <c r="C11" s="300"/>
      <c r="D11" s="301"/>
      <c r="E11" s="42" t="s">
        <v>87</v>
      </c>
    </row>
    <row r="12" spans="2:5" ht="15.75" thickBot="1">
      <c r="B12" s="43" t="s">
        <v>80</v>
      </c>
      <c r="C12" s="304"/>
      <c r="D12" s="305"/>
      <c r="E12" s="306"/>
    </row>
    <row r="13" spans="2:5" ht="15.75" thickBot="1"/>
    <row r="14" spans="2:5" ht="15.75" thickBot="1">
      <c r="B14" s="307" t="s">
        <v>88</v>
      </c>
      <c r="C14" s="308"/>
      <c r="D14" s="308"/>
      <c r="E14" s="309"/>
    </row>
    <row r="15" spans="2:5" ht="15.75" thickBot="1">
      <c r="B15" s="70"/>
      <c r="C15" s="310" t="s">
        <v>80</v>
      </c>
      <c r="D15" s="310"/>
      <c r="E15" s="71" t="s">
        <v>81</v>
      </c>
    </row>
    <row r="16" spans="2:5">
      <c r="B16" s="39" t="s">
        <v>82</v>
      </c>
      <c r="C16" s="302"/>
      <c r="D16" s="303"/>
      <c r="E16" s="40" t="s">
        <v>83</v>
      </c>
    </row>
    <row r="17" spans="2:5">
      <c r="B17" s="41" t="s">
        <v>84</v>
      </c>
      <c r="C17" s="300"/>
      <c r="D17" s="301"/>
      <c r="E17" s="42" t="s">
        <v>83</v>
      </c>
    </row>
    <row r="18" spans="2:5">
      <c r="B18" s="41" t="s">
        <v>85</v>
      </c>
      <c r="C18" s="300"/>
      <c r="D18" s="301"/>
      <c r="E18" s="42" t="s">
        <v>83</v>
      </c>
    </row>
    <row r="19" spans="2:5">
      <c r="B19" s="41" t="s">
        <v>86</v>
      </c>
      <c r="C19" s="300"/>
      <c r="D19" s="301"/>
      <c r="E19" s="42" t="s">
        <v>87</v>
      </c>
    </row>
    <row r="20" spans="2:5" ht="15.75" thickBot="1">
      <c r="B20" s="43" t="s">
        <v>80</v>
      </c>
      <c r="C20" s="304"/>
      <c r="D20" s="305"/>
      <c r="E20" s="306"/>
    </row>
    <row r="21" spans="2:5" ht="15.75" thickBot="1"/>
    <row r="22" spans="2:5" ht="15.75" thickBot="1">
      <c r="B22" s="307" t="s">
        <v>89</v>
      </c>
      <c r="C22" s="308"/>
      <c r="D22" s="308"/>
      <c r="E22" s="309"/>
    </row>
    <row r="23" spans="2:5" ht="15.75" thickBot="1">
      <c r="B23" s="70"/>
      <c r="C23" s="310" t="s">
        <v>80</v>
      </c>
      <c r="D23" s="310"/>
      <c r="E23" s="71" t="s">
        <v>81</v>
      </c>
    </row>
    <row r="24" spans="2:5">
      <c r="B24" s="39" t="s">
        <v>82</v>
      </c>
      <c r="C24" s="302"/>
      <c r="D24" s="303"/>
      <c r="E24" s="40" t="s">
        <v>83</v>
      </c>
    </row>
    <row r="25" spans="2:5">
      <c r="B25" s="41" t="s">
        <v>84</v>
      </c>
      <c r="C25" s="300"/>
      <c r="D25" s="301"/>
      <c r="E25" s="42" t="s">
        <v>83</v>
      </c>
    </row>
    <row r="26" spans="2:5">
      <c r="B26" s="41" t="s">
        <v>85</v>
      </c>
      <c r="C26" s="300"/>
      <c r="D26" s="301"/>
      <c r="E26" s="42" t="s">
        <v>83</v>
      </c>
    </row>
    <row r="27" spans="2:5">
      <c r="B27" s="41" t="s">
        <v>86</v>
      </c>
      <c r="C27" s="300"/>
      <c r="D27" s="301"/>
      <c r="E27" s="42" t="s">
        <v>87</v>
      </c>
    </row>
    <row r="28" spans="2:5" ht="15.75" thickBot="1">
      <c r="B28" s="43" t="s">
        <v>80</v>
      </c>
      <c r="C28" s="304"/>
      <c r="D28" s="305"/>
      <c r="E28" s="306"/>
    </row>
    <row r="29" spans="2:5" ht="15.75" thickBot="1"/>
    <row r="30" spans="2:5" ht="15.75" thickBot="1">
      <c r="B30" s="307" t="s">
        <v>90</v>
      </c>
      <c r="C30" s="308"/>
      <c r="D30" s="308"/>
      <c r="E30" s="309"/>
    </row>
    <row r="31" spans="2:5" ht="15.75" thickBot="1">
      <c r="B31" s="70"/>
      <c r="C31" s="310" t="s">
        <v>80</v>
      </c>
      <c r="D31" s="310"/>
      <c r="E31" s="71" t="s">
        <v>81</v>
      </c>
    </row>
    <row r="32" spans="2:5">
      <c r="B32" s="39" t="s">
        <v>82</v>
      </c>
      <c r="C32" s="302"/>
      <c r="D32" s="303"/>
      <c r="E32" s="40" t="s">
        <v>83</v>
      </c>
    </row>
    <row r="33" spans="2:5">
      <c r="B33" s="41" t="s">
        <v>84</v>
      </c>
      <c r="C33" s="300"/>
      <c r="D33" s="301"/>
      <c r="E33" s="42" t="s">
        <v>83</v>
      </c>
    </row>
    <row r="34" spans="2:5">
      <c r="B34" s="41" t="s">
        <v>85</v>
      </c>
      <c r="C34" s="300"/>
      <c r="D34" s="301"/>
      <c r="E34" s="42" t="s">
        <v>83</v>
      </c>
    </row>
    <row r="35" spans="2:5">
      <c r="B35" s="41" t="s">
        <v>86</v>
      </c>
      <c r="C35" s="300"/>
      <c r="D35" s="301"/>
      <c r="E35" s="42" t="s">
        <v>87</v>
      </c>
    </row>
    <row r="36" spans="2:5" ht="15.75" thickBot="1">
      <c r="B36" s="43" t="s">
        <v>80</v>
      </c>
      <c r="C36" s="304"/>
      <c r="D36" s="305"/>
      <c r="E36" s="306"/>
    </row>
  </sheetData>
  <mergeCells count="28">
    <mergeCell ref="C32:D32"/>
    <mergeCell ref="C33:D33"/>
    <mergeCell ref="C34:D34"/>
    <mergeCell ref="C35:D35"/>
    <mergeCell ref="C36:E36"/>
    <mergeCell ref="C31:D31"/>
    <mergeCell ref="C18:D18"/>
    <mergeCell ref="C19:D19"/>
    <mergeCell ref="C20:E20"/>
    <mergeCell ref="B22:E22"/>
    <mergeCell ref="C23:D23"/>
    <mergeCell ref="C24:D24"/>
    <mergeCell ref="C25:D25"/>
    <mergeCell ref="C26:D26"/>
    <mergeCell ref="C27:D27"/>
    <mergeCell ref="C28:E28"/>
    <mergeCell ref="B30:E30"/>
    <mergeCell ref="B6:E6"/>
    <mergeCell ref="C7:D7"/>
    <mergeCell ref="B14:E14"/>
    <mergeCell ref="C15:D15"/>
    <mergeCell ref="C16:D16"/>
    <mergeCell ref="C17:D17"/>
    <mergeCell ref="C8:D8"/>
    <mergeCell ref="C9:D9"/>
    <mergeCell ref="C10:D10"/>
    <mergeCell ref="C11:D11"/>
    <mergeCell ref="C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EB0E-BC76-4BAB-BC02-4BCC9717087B}">
  <dimension ref="B2:O59"/>
  <sheetViews>
    <sheetView workbookViewId="0">
      <selection activeCell="O59" sqref="O59"/>
    </sheetView>
  </sheetViews>
  <sheetFormatPr defaultRowHeight="15"/>
  <cols>
    <col min="2" max="2" width="19" bestFit="1" customWidth="1"/>
    <col min="3" max="3" width="22.42578125" bestFit="1" customWidth="1"/>
    <col min="12" max="12" width="25.7109375" customWidth="1"/>
    <col min="13" max="13" width="4.7109375" bestFit="1" customWidth="1"/>
  </cols>
  <sheetData>
    <row r="2" spans="2:15">
      <c r="B2" s="29" t="s">
        <v>91</v>
      </c>
      <c r="F2" t="s">
        <v>92</v>
      </c>
      <c r="G2" s="8">
        <f>G5+O5</f>
        <v>0</v>
      </c>
    </row>
    <row r="3" spans="2:15">
      <c r="B3" s="29"/>
    </row>
    <row r="4" spans="2:15">
      <c r="B4" s="29"/>
    </row>
    <row r="5" spans="2:15">
      <c r="B5" s="321" t="s">
        <v>93</v>
      </c>
      <c r="C5" s="321"/>
      <c r="D5" s="321"/>
      <c r="E5" s="321"/>
      <c r="F5" s="29" t="s">
        <v>92</v>
      </c>
      <c r="G5" s="68">
        <f>G20+G33+G46+G59</f>
        <v>0</v>
      </c>
      <c r="J5" s="321" t="s">
        <v>94</v>
      </c>
      <c r="K5" s="321"/>
      <c r="L5" s="321"/>
      <c r="M5" s="321"/>
      <c r="N5" s="29" t="s">
        <v>92</v>
      </c>
      <c r="O5" s="68">
        <f>O20+O33+O46+O59</f>
        <v>0</v>
      </c>
    </row>
    <row r="6" spans="2:15">
      <c r="B6" s="66"/>
      <c r="C6" s="66"/>
      <c r="D6" s="66"/>
      <c r="E6" s="66"/>
      <c r="F6" s="66"/>
      <c r="G6" s="66"/>
      <c r="J6" s="66"/>
      <c r="K6" s="66"/>
      <c r="L6" s="66"/>
      <c r="M6" s="66"/>
      <c r="N6" s="66"/>
      <c r="O6" s="66"/>
    </row>
    <row r="7" spans="2:15">
      <c r="B7" s="66"/>
      <c r="C7" s="66"/>
      <c r="D7" s="66"/>
      <c r="E7" s="66"/>
      <c r="F7" s="66"/>
      <c r="G7" s="66"/>
      <c r="J7" s="66"/>
      <c r="K7" s="66"/>
      <c r="L7" s="66"/>
      <c r="M7" s="66"/>
      <c r="N7" s="66"/>
      <c r="O7" s="66"/>
    </row>
    <row r="8" spans="2:15">
      <c r="B8" s="29"/>
      <c r="J8" s="29"/>
    </row>
    <row r="9" spans="2:15" ht="19.5">
      <c r="B9" s="17" t="s">
        <v>95</v>
      </c>
      <c r="C9" s="313" t="s">
        <v>60</v>
      </c>
      <c r="D9" s="314"/>
      <c r="E9" s="17" t="s">
        <v>96</v>
      </c>
      <c r="F9" s="17" t="s">
        <v>46</v>
      </c>
      <c r="G9" s="17" t="s">
        <v>97</v>
      </c>
      <c r="J9" s="17" t="s">
        <v>95</v>
      </c>
      <c r="K9" s="313" t="s">
        <v>60</v>
      </c>
      <c r="L9" s="314"/>
      <c r="M9" s="17" t="s">
        <v>96</v>
      </c>
      <c r="N9" s="17" t="s">
        <v>46</v>
      </c>
      <c r="O9" s="17" t="s">
        <v>97</v>
      </c>
    </row>
    <row r="10" spans="2:15" ht="15" customHeight="1">
      <c r="B10" s="54">
        <v>1</v>
      </c>
      <c r="C10" s="311" t="s">
        <v>98</v>
      </c>
      <c r="D10" s="312"/>
      <c r="E10" s="55"/>
      <c r="F10" s="56">
        <v>600</v>
      </c>
      <c r="G10" s="57">
        <f>+E10*F10</f>
        <v>0</v>
      </c>
      <c r="J10" s="54">
        <v>1</v>
      </c>
      <c r="K10" s="311" t="s">
        <v>98</v>
      </c>
      <c r="L10" s="312"/>
      <c r="M10" s="65"/>
      <c r="N10" s="56">
        <v>600</v>
      </c>
      <c r="O10" s="57">
        <f>+M10*N10</f>
        <v>0</v>
      </c>
    </row>
    <row r="11" spans="2:15" ht="15" customHeight="1">
      <c r="B11" s="54">
        <v>2</v>
      </c>
      <c r="C11" s="311" t="s">
        <v>99</v>
      </c>
      <c r="D11" s="312"/>
      <c r="E11" s="55"/>
      <c r="F11" s="56">
        <v>120</v>
      </c>
      <c r="G11" s="57">
        <f t="shared" ref="G11:G18" si="0">+E11*F11</f>
        <v>0</v>
      </c>
      <c r="J11" s="54">
        <v>2</v>
      </c>
      <c r="K11" s="311" t="s">
        <v>99</v>
      </c>
      <c r="L11" s="312"/>
      <c r="M11" s="65"/>
      <c r="N11" s="56">
        <v>120</v>
      </c>
      <c r="O11" s="57">
        <f t="shared" ref="O11:O18" si="1">+M11*N11</f>
        <v>0</v>
      </c>
    </row>
    <row r="12" spans="2:15" ht="15" customHeight="1">
      <c r="B12" s="54">
        <v>3</v>
      </c>
      <c r="C12" s="311" t="s">
        <v>100</v>
      </c>
      <c r="D12" s="312"/>
      <c r="E12" s="55"/>
      <c r="F12" s="56">
        <v>100</v>
      </c>
      <c r="G12" s="57">
        <f t="shared" si="0"/>
        <v>0</v>
      </c>
      <c r="J12" s="54">
        <v>3</v>
      </c>
      <c r="K12" s="311" t="s">
        <v>100</v>
      </c>
      <c r="L12" s="312"/>
      <c r="M12" s="65"/>
      <c r="N12" s="56">
        <v>280</v>
      </c>
      <c r="O12" s="57">
        <f t="shared" si="1"/>
        <v>0</v>
      </c>
    </row>
    <row r="13" spans="2:15" ht="15" customHeight="1">
      <c r="B13" s="54">
        <v>4</v>
      </c>
      <c r="C13" s="311" t="s">
        <v>101</v>
      </c>
      <c r="D13" s="312"/>
      <c r="E13" s="55"/>
      <c r="F13" s="56">
        <v>100</v>
      </c>
      <c r="G13" s="57">
        <f t="shared" si="0"/>
        <v>0</v>
      </c>
      <c r="J13" s="54">
        <v>4</v>
      </c>
      <c r="K13" s="311" t="s">
        <v>101</v>
      </c>
      <c r="L13" s="312"/>
      <c r="M13" s="65"/>
      <c r="N13" s="56">
        <v>200</v>
      </c>
      <c r="O13" s="57">
        <f t="shared" si="1"/>
        <v>0</v>
      </c>
    </row>
    <row r="14" spans="2:15" ht="15" customHeight="1">
      <c r="B14" s="54">
        <v>5</v>
      </c>
      <c r="C14" s="311" t="s">
        <v>102</v>
      </c>
      <c r="D14" s="312"/>
      <c r="E14" s="55"/>
      <c r="F14" s="56">
        <v>30</v>
      </c>
      <c r="G14" s="57">
        <f t="shared" si="0"/>
        <v>0</v>
      </c>
      <c r="J14" s="54">
        <v>5</v>
      </c>
      <c r="K14" s="311" t="s">
        <v>102</v>
      </c>
      <c r="L14" s="312"/>
      <c r="M14" s="65"/>
      <c r="N14" s="56">
        <v>30</v>
      </c>
      <c r="O14" s="57">
        <f t="shared" si="1"/>
        <v>0</v>
      </c>
    </row>
    <row r="15" spans="2:15" ht="15" customHeight="1">
      <c r="B15" s="54">
        <v>6</v>
      </c>
      <c r="C15" s="311" t="s">
        <v>103</v>
      </c>
      <c r="D15" s="312"/>
      <c r="E15" s="55"/>
      <c r="F15" s="56">
        <v>35</v>
      </c>
      <c r="G15" s="57">
        <f t="shared" si="0"/>
        <v>0</v>
      </c>
      <c r="J15" s="54">
        <v>6</v>
      </c>
      <c r="K15" s="311" t="s">
        <v>103</v>
      </c>
      <c r="L15" s="312"/>
      <c r="M15" s="65"/>
      <c r="N15" s="56">
        <v>70</v>
      </c>
      <c r="O15" s="67">
        <f t="shared" si="1"/>
        <v>0</v>
      </c>
    </row>
    <row r="16" spans="2:15" ht="15" customHeight="1">
      <c r="B16" s="54">
        <v>7</v>
      </c>
      <c r="C16" s="311" t="s">
        <v>104</v>
      </c>
      <c r="D16" s="312"/>
      <c r="E16" s="55"/>
      <c r="F16" s="56">
        <v>30</v>
      </c>
      <c r="G16" s="57">
        <f t="shared" si="0"/>
        <v>0</v>
      </c>
      <c r="J16" s="54">
        <v>7</v>
      </c>
      <c r="K16" s="311" t="s">
        <v>104</v>
      </c>
      <c r="L16" s="312"/>
      <c r="M16" s="65"/>
      <c r="N16" s="56">
        <v>30</v>
      </c>
      <c r="O16" s="57">
        <f t="shared" si="1"/>
        <v>0</v>
      </c>
    </row>
    <row r="17" spans="2:15" ht="15" customHeight="1">
      <c r="B17" s="54">
        <v>8</v>
      </c>
      <c r="C17" s="311" t="s">
        <v>105</v>
      </c>
      <c r="D17" s="312"/>
      <c r="E17" s="55"/>
      <c r="F17" s="56">
        <v>30</v>
      </c>
      <c r="G17" s="57">
        <f t="shared" si="0"/>
        <v>0</v>
      </c>
      <c r="J17" s="54">
        <v>8</v>
      </c>
      <c r="K17" s="311" t="s">
        <v>105</v>
      </c>
      <c r="L17" s="312"/>
      <c r="M17" s="65"/>
      <c r="N17" s="56">
        <v>30</v>
      </c>
      <c r="O17" s="57">
        <f t="shared" si="1"/>
        <v>0</v>
      </c>
    </row>
    <row r="18" spans="2:15" ht="15" customHeight="1">
      <c r="B18" s="54">
        <v>9</v>
      </c>
      <c r="C18" s="311" t="s">
        <v>106</v>
      </c>
      <c r="D18" s="312"/>
      <c r="E18" s="55"/>
      <c r="F18" s="56">
        <v>30</v>
      </c>
      <c r="G18" s="57">
        <f t="shared" si="0"/>
        <v>0</v>
      </c>
      <c r="J18" s="54">
        <v>9</v>
      </c>
      <c r="K18" s="311" t="s">
        <v>106</v>
      </c>
      <c r="L18" s="312"/>
      <c r="M18" s="65"/>
      <c r="N18" s="56">
        <v>30</v>
      </c>
      <c r="O18" s="57">
        <f t="shared" si="1"/>
        <v>0</v>
      </c>
    </row>
    <row r="19" spans="2:15">
      <c r="B19" s="315" t="s">
        <v>107</v>
      </c>
      <c r="C19" s="316"/>
      <c r="D19" s="316"/>
      <c r="E19" s="316"/>
      <c r="F19" s="317"/>
      <c r="G19" s="57">
        <v>1</v>
      </c>
      <c r="J19" s="315" t="s">
        <v>107</v>
      </c>
      <c r="K19" s="316"/>
      <c r="L19" s="316"/>
      <c r="M19" s="316"/>
      <c r="N19" s="317"/>
      <c r="O19" s="57">
        <v>1</v>
      </c>
    </row>
    <row r="20" spans="2:15" ht="19.5">
      <c r="B20" s="17" t="s">
        <v>108</v>
      </c>
      <c r="C20" s="318" t="s">
        <v>109</v>
      </c>
      <c r="D20" s="319"/>
      <c r="E20" s="319"/>
      <c r="F20" s="320"/>
      <c r="G20" s="58">
        <f>(SUM(G10+G12+G15+G11+G17+G18)*G19)+G13+G14+G16</f>
        <v>0</v>
      </c>
      <c r="J20" s="17" t="s">
        <v>108</v>
      </c>
      <c r="K20" s="318" t="s">
        <v>109</v>
      </c>
      <c r="L20" s="319"/>
      <c r="M20" s="319"/>
      <c r="N20" s="320"/>
      <c r="O20" s="58">
        <f>(SUM(O10+O12+O15+O11+O17+O18)*O19)+O13+O14+O16</f>
        <v>0</v>
      </c>
    </row>
    <row r="22" spans="2:15" ht="19.5">
      <c r="B22" s="17" t="s">
        <v>110</v>
      </c>
      <c r="C22" s="313" t="s">
        <v>60</v>
      </c>
      <c r="D22" s="314"/>
      <c r="E22" s="17" t="s">
        <v>96</v>
      </c>
      <c r="F22" s="17" t="s">
        <v>46</v>
      </c>
      <c r="G22" s="17" t="s">
        <v>97</v>
      </c>
      <c r="J22" s="17" t="s">
        <v>110</v>
      </c>
      <c r="K22" s="313" t="s">
        <v>60</v>
      </c>
      <c r="L22" s="314"/>
      <c r="M22" s="17" t="s">
        <v>96</v>
      </c>
      <c r="N22" s="17" t="s">
        <v>46</v>
      </c>
      <c r="O22" s="17" t="s">
        <v>97</v>
      </c>
    </row>
    <row r="23" spans="2:15" ht="15" customHeight="1">
      <c r="B23" s="54">
        <v>1</v>
      </c>
      <c r="C23" s="311" t="s">
        <v>98</v>
      </c>
      <c r="D23" s="312"/>
      <c r="E23" s="55"/>
      <c r="F23" s="56">
        <v>600</v>
      </c>
      <c r="G23" s="57">
        <f>+E23*F23</f>
        <v>0</v>
      </c>
      <c r="J23" s="54">
        <v>1</v>
      </c>
      <c r="K23" s="311" t="s">
        <v>98</v>
      </c>
      <c r="L23" s="312"/>
      <c r="M23" s="55"/>
      <c r="N23" s="56">
        <v>600</v>
      </c>
      <c r="O23" s="57">
        <f>+M23*N23</f>
        <v>0</v>
      </c>
    </row>
    <row r="24" spans="2:15" ht="15" customHeight="1">
      <c r="B24" s="54">
        <v>2</v>
      </c>
      <c r="C24" s="311" t="s">
        <v>99</v>
      </c>
      <c r="D24" s="312"/>
      <c r="E24" s="55"/>
      <c r="F24" s="56">
        <v>120</v>
      </c>
      <c r="G24" s="57">
        <f t="shared" ref="G24:G31" si="2">+E24*F24</f>
        <v>0</v>
      </c>
      <c r="J24" s="54">
        <v>2</v>
      </c>
      <c r="K24" s="311" t="s">
        <v>99</v>
      </c>
      <c r="L24" s="312"/>
      <c r="M24" s="55"/>
      <c r="N24" s="56">
        <v>120</v>
      </c>
      <c r="O24" s="57">
        <f t="shared" ref="O24:O31" si="3">+M24*N24</f>
        <v>0</v>
      </c>
    </row>
    <row r="25" spans="2:15" ht="15" customHeight="1">
      <c r="B25" s="54">
        <v>3</v>
      </c>
      <c r="C25" s="311" t="s">
        <v>100</v>
      </c>
      <c r="D25" s="312"/>
      <c r="E25" s="55"/>
      <c r="F25" s="56">
        <v>100</v>
      </c>
      <c r="G25" s="57">
        <f t="shared" si="2"/>
        <v>0</v>
      </c>
      <c r="J25" s="54">
        <v>3</v>
      </c>
      <c r="K25" s="311" t="s">
        <v>100</v>
      </c>
      <c r="L25" s="312"/>
      <c r="M25" s="55"/>
      <c r="N25" s="56">
        <v>280</v>
      </c>
      <c r="O25" s="57">
        <f t="shared" si="3"/>
        <v>0</v>
      </c>
    </row>
    <row r="26" spans="2:15" ht="15" customHeight="1">
      <c r="B26" s="54">
        <v>4</v>
      </c>
      <c r="C26" s="311" t="s">
        <v>101</v>
      </c>
      <c r="D26" s="312"/>
      <c r="E26" s="55"/>
      <c r="F26" s="56">
        <v>100</v>
      </c>
      <c r="G26" s="57">
        <f t="shared" si="2"/>
        <v>0</v>
      </c>
      <c r="J26" s="54">
        <v>4</v>
      </c>
      <c r="K26" s="311" t="s">
        <v>101</v>
      </c>
      <c r="L26" s="312"/>
      <c r="M26" s="55"/>
      <c r="N26" s="56">
        <v>200</v>
      </c>
      <c r="O26" s="57">
        <f t="shared" si="3"/>
        <v>0</v>
      </c>
    </row>
    <row r="27" spans="2:15" ht="15" customHeight="1">
      <c r="B27" s="54">
        <v>5</v>
      </c>
      <c r="C27" s="311" t="s">
        <v>102</v>
      </c>
      <c r="D27" s="312"/>
      <c r="E27" s="55"/>
      <c r="F27" s="56">
        <v>30</v>
      </c>
      <c r="G27" s="57">
        <f t="shared" si="2"/>
        <v>0</v>
      </c>
      <c r="J27" s="54">
        <v>5</v>
      </c>
      <c r="K27" s="311" t="s">
        <v>102</v>
      </c>
      <c r="L27" s="312"/>
      <c r="M27" s="55"/>
      <c r="N27" s="56">
        <v>30</v>
      </c>
      <c r="O27" s="57">
        <f t="shared" si="3"/>
        <v>0</v>
      </c>
    </row>
    <row r="28" spans="2:15" ht="15" customHeight="1">
      <c r="B28" s="54">
        <v>6</v>
      </c>
      <c r="C28" s="311" t="s">
        <v>103</v>
      </c>
      <c r="D28" s="312"/>
      <c r="E28" s="55"/>
      <c r="F28" s="56">
        <v>35</v>
      </c>
      <c r="G28" s="57">
        <f t="shared" si="2"/>
        <v>0</v>
      </c>
      <c r="J28" s="54">
        <v>6</v>
      </c>
      <c r="K28" s="311" t="s">
        <v>103</v>
      </c>
      <c r="L28" s="312"/>
      <c r="M28" s="55"/>
      <c r="N28" s="56">
        <v>70</v>
      </c>
      <c r="O28" s="57">
        <f t="shared" si="3"/>
        <v>0</v>
      </c>
    </row>
    <row r="29" spans="2:15" ht="15" customHeight="1">
      <c r="B29" s="54">
        <v>7</v>
      </c>
      <c r="C29" s="311" t="s">
        <v>104</v>
      </c>
      <c r="D29" s="312"/>
      <c r="E29" s="55"/>
      <c r="F29" s="56">
        <v>30</v>
      </c>
      <c r="G29" s="57">
        <f t="shared" si="2"/>
        <v>0</v>
      </c>
      <c r="J29" s="54">
        <v>7</v>
      </c>
      <c r="K29" s="311" t="s">
        <v>104</v>
      </c>
      <c r="L29" s="312"/>
      <c r="M29" s="55"/>
      <c r="N29" s="56">
        <v>30</v>
      </c>
      <c r="O29" s="57">
        <f t="shared" si="3"/>
        <v>0</v>
      </c>
    </row>
    <row r="30" spans="2:15" ht="15" customHeight="1">
      <c r="B30" s="54">
        <v>8</v>
      </c>
      <c r="C30" s="311" t="s">
        <v>105</v>
      </c>
      <c r="D30" s="312"/>
      <c r="E30" s="55"/>
      <c r="F30" s="56">
        <v>30</v>
      </c>
      <c r="G30" s="57">
        <f t="shared" si="2"/>
        <v>0</v>
      </c>
      <c r="J30" s="54">
        <v>8</v>
      </c>
      <c r="K30" s="311" t="s">
        <v>105</v>
      </c>
      <c r="L30" s="312"/>
      <c r="M30" s="55"/>
      <c r="N30" s="56">
        <v>30</v>
      </c>
      <c r="O30" s="57">
        <f t="shared" si="3"/>
        <v>0</v>
      </c>
    </row>
    <row r="31" spans="2:15" ht="15" customHeight="1">
      <c r="B31" s="54">
        <v>9</v>
      </c>
      <c r="C31" s="311" t="s">
        <v>106</v>
      </c>
      <c r="D31" s="312"/>
      <c r="E31" s="55"/>
      <c r="F31" s="56">
        <v>30</v>
      </c>
      <c r="G31" s="57">
        <f t="shared" si="2"/>
        <v>0</v>
      </c>
      <c r="J31" s="54">
        <v>9</v>
      </c>
      <c r="K31" s="311" t="s">
        <v>106</v>
      </c>
      <c r="L31" s="312"/>
      <c r="M31" s="55"/>
      <c r="N31" s="56">
        <v>30</v>
      </c>
      <c r="O31" s="57">
        <f t="shared" si="3"/>
        <v>0</v>
      </c>
    </row>
    <row r="32" spans="2:15">
      <c r="B32" s="315" t="s">
        <v>107</v>
      </c>
      <c r="C32" s="316"/>
      <c r="D32" s="316"/>
      <c r="E32" s="316"/>
      <c r="F32" s="317"/>
      <c r="G32" s="57">
        <v>1</v>
      </c>
      <c r="J32" s="315" t="s">
        <v>107</v>
      </c>
      <c r="K32" s="316"/>
      <c r="L32" s="316"/>
      <c r="M32" s="316"/>
      <c r="N32" s="317"/>
      <c r="O32" s="57">
        <v>1</v>
      </c>
    </row>
    <row r="33" spans="2:15" ht="19.5">
      <c r="B33" s="17" t="s">
        <v>108</v>
      </c>
      <c r="C33" s="318" t="s">
        <v>109</v>
      </c>
      <c r="D33" s="319"/>
      <c r="E33" s="319"/>
      <c r="F33" s="320"/>
      <c r="G33" s="58">
        <f>(SUM(G23+G25+G28+G24+G30+G31)*G32)+G26+G27+G29</f>
        <v>0</v>
      </c>
      <c r="J33" s="17" t="s">
        <v>108</v>
      </c>
      <c r="K33" s="318" t="s">
        <v>109</v>
      </c>
      <c r="L33" s="319"/>
      <c r="M33" s="319"/>
      <c r="N33" s="320"/>
      <c r="O33" s="58">
        <f>(SUM(O23+O25+O28+O24+O30+O31)*O32)+O26+O27+O29</f>
        <v>0</v>
      </c>
    </row>
    <row r="35" spans="2:15" ht="19.5">
      <c r="B35" s="17" t="s">
        <v>111</v>
      </c>
      <c r="C35" s="313" t="s">
        <v>60</v>
      </c>
      <c r="D35" s="314"/>
      <c r="E35" s="17" t="s">
        <v>96</v>
      </c>
      <c r="F35" s="17" t="s">
        <v>46</v>
      </c>
      <c r="G35" s="17" t="s">
        <v>97</v>
      </c>
      <c r="J35" s="17" t="s">
        <v>111</v>
      </c>
      <c r="K35" s="313" t="s">
        <v>60</v>
      </c>
      <c r="L35" s="314"/>
      <c r="M35" s="17" t="s">
        <v>96</v>
      </c>
      <c r="N35" s="17" t="s">
        <v>46</v>
      </c>
      <c r="O35" s="17" t="s">
        <v>97</v>
      </c>
    </row>
    <row r="36" spans="2:15" ht="15" customHeight="1">
      <c r="B36" s="54">
        <v>1</v>
      </c>
      <c r="C36" s="311" t="s">
        <v>98</v>
      </c>
      <c r="D36" s="312"/>
      <c r="E36" s="55"/>
      <c r="F36" s="56">
        <v>600</v>
      </c>
      <c r="G36" s="57">
        <f>+E36*F36</f>
        <v>0</v>
      </c>
      <c r="J36" s="54">
        <v>1</v>
      </c>
      <c r="K36" s="311" t="s">
        <v>98</v>
      </c>
      <c r="L36" s="312"/>
      <c r="M36" s="55"/>
      <c r="N36" s="56">
        <v>600</v>
      </c>
      <c r="O36" s="57">
        <f>+M36*N36</f>
        <v>0</v>
      </c>
    </row>
    <row r="37" spans="2:15" ht="15" customHeight="1">
      <c r="B37" s="54">
        <v>2</v>
      </c>
      <c r="C37" s="311" t="s">
        <v>99</v>
      </c>
      <c r="D37" s="312"/>
      <c r="E37" s="55"/>
      <c r="F37" s="56">
        <v>120</v>
      </c>
      <c r="G37" s="57">
        <f t="shared" ref="G37:G44" si="4">+E37*F37</f>
        <v>0</v>
      </c>
      <c r="J37" s="54">
        <v>2</v>
      </c>
      <c r="K37" s="311" t="s">
        <v>99</v>
      </c>
      <c r="L37" s="312"/>
      <c r="M37" s="55"/>
      <c r="N37" s="56">
        <v>120</v>
      </c>
      <c r="O37" s="57">
        <f t="shared" ref="O37:O44" si="5">+M37*N37</f>
        <v>0</v>
      </c>
    </row>
    <row r="38" spans="2:15" ht="15" customHeight="1">
      <c r="B38" s="54">
        <v>3</v>
      </c>
      <c r="C38" s="311" t="s">
        <v>100</v>
      </c>
      <c r="D38" s="312"/>
      <c r="E38" s="55"/>
      <c r="F38" s="56">
        <v>100</v>
      </c>
      <c r="G38" s="57">
        <f t="shared" si="4"/>
        <v>0</v>
      </c>
      <c r="J38" s="54">
        <v>3</v>
      </c>
      <c r="K38" s="311" t="s">
        <v>100</v>
      </c>
      <c r="L38" s="312"/>
      <c r="M38" s="55"/>
      <c r="N38" s="56">
        <v>280</v>
      </c>
      <c r="O38" s="57">
        <f t="shared" si="5"/>
        <v>0</v>
      </c>
    </row>
    <row r="39" spans="2:15" ht="15" customHeight="1">
      <c r="B39" s="54">
        <v>4</v>
      </c>
      <c r="C39" s="311" t="s">
        <v>101</v>
      </c>
      <c r="D39" s="312"/>
      <c r="E39" s="55"/>
      <c r="F39" s="56">
        <v>100</v>
      </c>
      <c r="G39" s="57">
        <f t="shared" si="4"/>
        <v>0</v>
      </c>
      <c r="J39" s="54">
        <v>4</v>
      </c>
      <c r="K39" s="311" t="s">
        <v>101</v>
      </c>
      <c r="L39" s="312"/>
      <c r="M39" s="55"/>
      <c r="N39" s="56">
        <v>200</v>
      </c>
      <c r="O39" s="57">
        <f t="shared" si="5"/>
        <v>0</v>
      </c>
    </row>
    <row r="40" spans="2:15" ht="15" customHeight="1">
      <c r="B40" s="54">
        <v>5</v>
      </c>
      <c r="C40" s="311" t="s">
        <v>102</v>
      </c>
      <c r="D40" s="312"/>
      <c r="E40" s="55"/>
      <c r="F40" s="56">
        <v>30</v>
      </c>
      <c r="G40" s="57">
        <f t="shared" si="4"/>
        <v>0</v>
      </c>
      <c r="J40" s="54">
        <v>5</v>
      </c>
      <c r="K40" s="311" t="s">
        <v>102</v>
      </c>
      <c r="L40" s="312"/>
      <c r="M40" s="55"/>
      <c r="N40" s="56">
        <v>30</v>
      </c>
      <c r="O40" s="57">
        <f t="shared" si="5"/>
        <v>0</v>
      </c>
    </row>
    <row r="41" spans="2:15" ht="15" customHeight="1">
      <c r="B41" s="54">
        <v>6</v>
      </c>
      <c r="C41" s="311" t="s">
        <v>103</v>
      </c>
      <c r="D41" s="312"/>
      <c r="E41" s="55"/>
      <c r="F41" s="56">
        <v>35</v>
      </c>
      <c r="G41" s="57">
        <f t="shared" si="4"/>
        <v>0</v>
      </c>
      <c r="J41" s="54">
        <v>6</v>
      </c>
      <c r="K41" s="311" t="s">
        <v>103</v>
      </c>
      <c r="L41" s="312"/>
      <c r="M41" s="55"/>
      <c r="N41" s="56">
        <v>70</v>
      </c>
      <c r="O41" s="57">
        <f t="shared" si="5"/>
        <v>0</v>
      </c>
    </row>
    <row r="42" spans="2:15" ht="15" customHeight="1">
      <c r="B42" s="54">
        <v>7</v>
      </c>
      <c r="C42" s="311" t="s">
        <v>104</v>
      </c>
      <c r="D42" s="312"/>
      <c r="E42" s="55"/>
      <c r="F42" s="56">
        <v>30</v>
      </c>
      <c r="G42" s="57">
        <f t="shared" si="4"/>
        <v>0</v>
      </c>
      <c r="J42" s="54">
        <v>7</v>
      </c>
      <c r="K42" s="311" t="s">
        <v>104</v>
      </c>
      <c r="L42" s="312"/>
      <c r="M42" s="55"/>
      <c r="N42" s="56">
        <v>30</v>
      </c>
      <c r="O42" s="57">
        <f t="shared" si="5"/>
        <v>0</v>
      </c>
    </row>
    <row r="43" spans="2:15" ht="15" customHeight="1">
      <c r="B43" s="54">
        <v>8</v>
      </c>
      <c r="C43" s="311" t="s">
        <v>105</v>
      </c>
      <c r="D43" s="312"/>
      <c r="E43" s="55"/>
      <c r="F43" s="56">
        <v>30</v>
      </c>
      <c r="G43" s="57">
        <f t="shared" si="4"/>
        <v>0</v>
      </c>
      <c r="J43" s="54">
        <v>8</v>
      </c>
      <c r="K43" s="311" t="s">
        <v>105</v>
      </c>
      <c r="L43" s="312"/>
      <c r="M43" s="55"/>
      <c r="N43" s="56">
        <v>30</v>
      </c>
      <c r="O43" s="57">
        <f t="shared" si="5"/>
        <v>0</v>
      </c>
    </row>
    <row r="44" spans="2:15" ht="15" customHeight="1">
      <c r="B44" s="54">
        <v>9</v>
      </c>
      <c r="C44" s="311" t="s">
        <v>106</v>
      </c>
      <c r="D44" s="312"/>
      <c r="E44" s="55"/>
      <c r="F44" s="56">
        <v>30</v>
      </c>
      <c r="G44" s="57">
        <f t="shared" si="4"/>
        <v>0</v>
      </c>
      <c r="J44" s="54">
        <v>9</v>
      </c>
      <c r="K44" s="311" t="s">
        <v>106</v>
      </c>
      <c r="L44" s="312"/>
      <c r="M44" s="55"/>
      <c r="N44" s="56">
        <v>30</v>
      </c>
      <c r="O44" s="57">
        <f t="shared" si="5"/>
        <v>0</v>
      </c>
    </row>
    <row r="45" spans="2:15">
      <c r="B45" s="315" t="s">
        <v>107</v>
      </c>
      <c r="C45" s="316"/>
      <c r="D45" s="316"/>
      <c r="E45" s="316"/>
      <c r="F45" s="317"/>
      <c r="G45" s="57">
        <v>1</v>
      </c>
      <c r="J45" s="315" t="s">
        <v>107</v>
      </c>
      <c r="K45" s="316"/>
      <c r="L45" s="316"/>
      <c r="M45" s="316"/>
      <c r="N45" s="317"/>
      <c r="O45" s="57">
        <v>1</v>
      </c>
    </row>
    <row r="46" spans="2:15" ht="19.5">
      <c r="B46" s="17" t="s">
        <v>108</v>
      </c>
      <c r="C46" s="318" t="s">
        <v>109</v>
      </c>
      <c r="D46" s="319"/>
      <c r="E46" s="319"/>
      <c r="F46" s="320"/>
      <c r="G46" s="58">
        <f>(SUM(G36+G38+G41+G37+G43+G44)*G45)+G39+G40+G42</f>
        <v>0</v>
      </c>
      <c r="J46" s="17" t="s">
        <v>108</v>
      </c>
      <c r="K46" s="318" t="s">
        <v>109</v>
      </c>
      <c r="L46" s="319"/>
      <c r="M46" s="319"/>
      <c r="N46" s="320"/>
      <c r="O46" s="58">
        <f>(SUM(O36+O38+O41+O37+O43+O44)*O45)+O39+O40+O42</f>
        <v>0</v>
      </c>
    </row>
    <row r="48" spans="2:15" ht="19.5">
      <c r="B48" s="17" t="s">
        <v>112</v>
      </c>
      <c r="C48" s="313" t="s">
        <v>60</v>
      </c>
      <c r="D48" s="314"/>
      <c r="E48" s="17" t="s">
        <v>96</v>
      </c>
      <c r="F48" s="17" t="s">
        <v>46</v>
      </c>
      <c r="G48" s="17" t="s">
        <v>97</v>
      </c>
      <c r="J48" s="17" t="s">
        <v>112</v>
      </c>
      <c r="K48" s="313" t="s">
        <v>60</v>
      </c>
      <c r="L48" s="314"/>
      <c r="M48" s="17" t="s">
        <v>96</v>
      </c>
      <c r="N48" s="17" t="s">
        <v>46</v>
      </c>
      <c r="O48" s="17" t="s">
        <v>97</v>
      </c>
    </row>
    <row r="49" spans="2:15" ht="15" customHeight="1">
      <c r="B49" s="54">
        <v>1</v>
      </c>
      <c r="C49" s="311" t="s">
        <v>98</v>
      </c>
      <c r="D49" s="312"/>
      <c r="E49" s="55"/>
      <c r="F49" s="56">
        <v>600</v>
      </c>
      <c r="G49" s="57">
        <f>+E49*F49</f>
        <v>0</v>
      </c>
      <c r="J49" s="54">
        <v>1</v>
      </c>
      <c r="K49" s="311" t="s">
        <v>98</v>
      </c>
      <c r="L49" s="312"/>
      <c r="M49" s="55"/>
      <c r="N49" s="56">
        <v>600</v>
      </c>
      <c r="O49" s="57">
        <f>+M49*N49</f>
        <v>0</v>
      </c>
    </row>
    <row r="50" spans="2:15" ht="15" customHeight="1">
      <c r="B50" s="54">
        <v>2</v>
      </c>
      <c r="C50" s="311" t="s">
        <v>99</v>
      </c>
      <c r="D50" s="312"/>
      <c r="E50" s="55"/>
      <c r="F50" s="56">
        <v>120</v>
      </c>
      <c r="G50" s="57">
        <f t="shared" ref="G50:G57" si="6">+E50*F50</f>
        <v>0</v>
      </c>
      <c r="J50" s="54">
        <v>2</v>
      </c>
      <c r="K50" s="311" t="s">
        <v>99</v>
      </c>
      <c r="L50" s="312"/>
      <c r="M50" s="55"/>
      <c r="N50" s="56">
        <v>120</v>
      </c>
      <c r="O50" s="57">
        <f t="shared" ref="O50:O57" si="7">+M50*N50</f>
        <v>0</v>
      </c>
    </row>
    <row r="51" spans="2:15" ht="15" customHeight="1">
      <c r="B51" s="54">
        <v>3</v>
      </c>
      <c r="C51" s="311" t="s">
        <v>100</v>
      </c>
      <c r="D51" s="312"/>
      <c r="E51" s="55"/>
      <c r="F51" s="56">
        <v>100</v>
      </c>
      <c r="G51" s="57">
        <f t="shared" si="6"/>
        <v>0</v>
      </c>
      <c r="J51" s="54">
        <v>3</v>
      </c>
      <c r="K51" s="311" t="s">
        <v>100</v>
      </c>
      <c r="L51" s="312"/>
      <c r="M51" s="55"/>
      <c r="N51" s="56">
        <v>280</v>
      </c>
      <c r="O51" s="57">
        <f t="shared" si="7"/>
        <v>0</v>
      </c>
    </row>
    <row r="52" spans="2:15" ht="15" customHeight="1">
      <c r="B52" s="54">
        <v>4</v>
      </c>
      <c r="C52" s="311" t="s">
        <v>101</v>
      </c>
      <c r="D52" s="312"/>
      <c r="E52" s="55"/>
      <c r="F52" s="56">
        <v>100</v>
      </c>
      <c r="G52" s="57">
        <f t="shared" si="6"/>
        <v>0</v>
      </c>
      <c r="J52" s="54">
        <v>4</v>
      </c>
      <c r="K52" s="311" t="s">
        <v>101</v>
      </c>
      <c r="L52" s="312"/>
      <c r="M52" s="55"/>
      <c r="N52" s="56">
        <v>200</v>
      </c>
      <c r="O52" s="57">
        <f t="shared" si="7"/>
        <v>0</v>
      </c>
    </row>
    <row r="53" spans="2:15" ht="15" customHeight="1">
      <c r="B53" s="54">
        <v>5</v>
      </c>
      <c r="C53" s="311" t="s">
        <v>102</v>
      </c>
      <c r="D53" s="312"/>
      <c r="E53" s="55"/>
      <c r="F53" s="56">
        <v>30</v>
      </c>
      <c r="G53" s="57">
        <f t="shared" si="6"/>
        <v>0</v>
      </c>
      <c r="J53" s="54">
        <v>5</v>
      </c>
      <c r="K53" s="311" t="s">
        <v>102</v>
      </c>
      <c r="L53" s="312"/>
      <c r="M53" s="55"/>
      <c r="N53" s="56">
        <v>30</v>
      </c>
      <c r="O53" s="57">
        <f t="shared" si="7"/>
        <v>0</v>
      </c>
    </row>
    <row r="54" spans="2:15" ht="15" customHeight="1">
      <c r="B54" s="54">
        <v>6</v>
      </c>
      <c r="C54" s="311" t="s">
        <v>103</v>
      </c>
      <c r="D54" s="312"/>
      <c r="E54" s="55"/>
      <c r="F54" s="56">
        <v>35</v>
      </c>
      <c r="G54" s="57">
        <f t="shared" si="6"/>
        <v>0</v>
      </c>
      <c r="J54" s="54">
        <v>6</v>
      </c>
      <c r="K54" s="311" t="s">
        <v>103</v>
      </c>
      <c r="L54" s="312"/>
      <c r="M54" s="55"/>
      <c r="N54" s="56">
        <v>70</v>
      </c>
      <c r="O54" s="57">
        <f t="shared" si="7"/>
        <v>0</v>
      </c>
    </row>
    <row r="55" spans="2:15" ht="15" customHeight="1">
      <c r="B55" s="54">
        <v>7</v>
      </c>
      <c r="C55" s="311" t="s">
        <v>104</v>
      </c>
      <c r="D55" s="312"/>
      <c r="E55" s="55"/>
      <c r="F55" s="56">
        <v>30</v>
      </c>
      <c r="G55" s="57">
        <f t="shared" si="6"/>
        <v>0</v>
      </c>
      <c r="J55" s="54">
        <v>7</v>
      </c>
      <c r="K55" s="311" t="s">
        <v>104</v>
      </c>
      <c r="L55" s="312"/>
      <c r="M55" s="55"/>
      <c r="N55" s="56">
        <v>30</v>
      </c>
      <c r="O55" s="57">
        <f t="shared" si="7"/>
        <v>0</v>
      </c>
    </row>
    <row r="56" spans="2:15" ht="15" customHeight="1">
      <c r="B56" s="54">
        <v>8</v>
      </c>
      <c r="C56" s="311" t="s">
        <v>105</v>
      </c>
      <c r="D56" s="312"/>
      <c r="E56" s="55"/>
      <c r="F56" s="56">
        <v>30</v>
      </c>
      <c r="G56" s="57">
        <f t="shared" si="6"/>
        <v>0</v>
      </c>
      <c r="J56" s="54">
        <v>8</v>
      </c>
      <c r="K56" s="311" t="s">
        <v>105</v>
      </c>
      <c r="L56" s="312"/>
      <c r="M56" s="55"/>
      <c r="N56" s="56">
        <v>30</v>
      </c>
      <c r="O56" s="57">
        <f t="shared" si="7"/>
        <v>0</v>
      </c>
    </row>
    <row r="57" spans="2:15" ht="15" customHeight="1">
      <c r="B57" s="54">
        <v>9</v>
      </c>
      <c r="C57" s="311" t="s">
        <v>106</v>
      </c>
      <c r="D57" s="312"/>
      <c r="E57" s="55"/>
      <c r="F57" s="56">
        <v>30</v>
      </c>
      <c r="G57" s="57">
        <f t="shared" si="6"/>
        <v>0</v>
      </c>
      <c r="J57" s="54">
        <v>9</v>
      </c>
      <c r="K57" s="311" t="s">
        <v>106</v>
      </c>
      <c r="L57" s="312"/>
      <c r="M57" s="55"/>
      <c r="N57" s="56">
        <v>30</v>
      </c>
      <c r="O57" s="57">
        <f t="shared" si="7"/>
        <v>0</v>
      </c>
    </row>
    <row r="58" spans="2:15">
      <c r="B58" s="315" t="s">
        <v>107</v>
      </c>
      <c r="C58" s="316"/>
      <c r="D58" s="316"/>
      <c r="E58" s="316"/>
      <c r="F58" s="317"/>
      <c r="G58" s="57">
        <v>1</v>
      </c>
      <c r="J58" s="315" t="s">
        <v>107</v>
      </c>
      <c r="K58" s="316"/>
      <c r="L58" s="316"/>
      <c r="M58" s="316"/>
      <c r="N58" s="317"/>
      <c r="O58" s="57">
        <v>1</v>
      </c>
    </row>
    <row r="59" spans="2:15" ht="19.5">
      <c r="B59" s="17" t="s">
        <v>108</v>
      </c>
      <c r="C59" s="318" t="s">
        <v>109</v>
      </c>
      <c r="D59" s="319"/>
      <c r="E59" s="319"/>
      <c r="F59" s="320"/>
      <c r="G59" s="58">
        <f>(SUM(G49+G51+G54+G50+G56+G57)*G58)+G52+G53+G55</f>
        <v>0</v>
      </c>
      <c r="J59" s="17" t="s">
        <v>108</v>
      </c>
      <c r="K59" s="318" t="s">
        <v>109</v>
      </c>
      <c r="L59" s="319"/>
      <c r="M59" s="319"/>
      <c r="N59" s="320"/>
      <c r="O59" s="58">
        <f>(SUM(O49+O51+O54+O50+O56+O57)*O58)+O52+O53+O55</f>
        <v>0</v>
      </c>
    </row>
  </sheetData>
  <mergeCells count="98">
    <mergeCell ref="B5:E5"/>
    <mergeCell ref="J5:M5"/>
    <mergeCell ref="K54:L54"/>
    <mergeCell ref="K55:L55"/>
    <mergeCell ref="K56:L56"/>
    <mergeCell ref="K41:L41"/>
    <mergeCell ref="K42:L42"/>
    <mergeCell ref="K43:L43"/>
    <mergeCell ref="K44:L44"/>
    <mergeCell ref="J45:N45"/>
    <mergeCell ref="K46:N46"/>
    <mergeCell ref="K35:L35"/>
    <mergeCell ref="K36:L36"/>
    <mergeCell ref="K37:L37"/>
    <mergeCell ref="K38:L38"/>
    <mergeCell ref="K39:L39"/>
    <mergeCell ref="K57:L57"/>
    <mergeCell ref="J58:N58"/>
    <mergeCell ref="K59:N59"/>
    <mergeCell ref="K48:L48"/>
    <mergeCell ref="K49:L49"/>
    <mergeCell ref="K50:L50"/>
    <mergeCell ref="K51:L51"/>
    <mergeCell ref="K52:L52"/>
    <mergeCell ref="K53:L53"/>
    <mergeCell ref="K40:L40"/>
    <mergeCell ref="K28:L28"/>
    <mergeCell ref="K29:L29"/>
    <mergeCell ref="K30:L30"/>
    <mergeCell ref="K31:L31"/>
    <mergeCell ref="J32:N32"/>
    <mergeCell ref="K33:N33"/>
    <mergeCell ref="K27:L27"/>
    <mergeCell ref="K15:L15"/>
    <mergeCell ref="K16:L16"/>
    <mergeCell ref="K17:L17"/>
    <mergeCell ref="K18:L18"/>
    <mergeCell ref="J19:N19"/>
    <mergeCell ref="K20:N20"/>
    <mergeCell ref="K22:L22"/>
    <mergeCell ref="K23:L23"/>
    <mergeCell ref="K24:L24"/>
    <mergeCell ref="K25:L25"/>
    <mergeCell ref="K26:L26"/>
    <mergeCell ref="B58:F58"/>
    <mergeCell ref="C59:F59"/>
    <mergeCell ref="K9:L9"/>
    <mergeCell ref="K10:L10"/>
    <mergeCell ref="K11:L11"/>
    <mergeCell ref="K12:L12"/>
    <mergeCell ref="K13:L13"/>
    <mergeCell ref="K14:L14"/>
    <mergeCell ref="C52:D52"/>
    <mergeCell ref="C53:D53"/>
    <mergeCell ref="C54:D54"/>
    <mergeCell ref="C55:D55"/>
    <mergeCell ref="C56:D56"/>
    <mergeCell ref="C57:D57"/>
    <mergeCell ref="B45:F45"/>
    <mergeCell ref="C46:F46"/>
    <mergeCell ref="C48:D48"/>
    <mergeCell ref="C49:D49"/>
    <mergeCell ref="C50:D50"/>
    <mergeCell ref="C51:D51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B32:F32"/>
    <mergeCell ref="C33:F33"/>
    <mergeCell ref="C35:D35"/>
    <mergeCell ref="C36:D36"/>
    <mergeCell ref="C37:D37"/>
    <mergeCell ref="C25:D25"/>
    <mergeCell ref="C9:D9"/>
    <mergeCell ref="B19:F19"/>
    <mergeCell ref="C20:F20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22:D22"/>
    <mergeCell ref="C23:D23"/>
    <mergeCell ref="C24: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A1AF-D0D5-4C57-A1A1-2019136676A4}">
  <dimension ref="A1:AS35"/>
  <sheetViews>
    <sheetView tabSelected="1" workbookViewId="0">
      <selection activeCell="B10" sqref="B10"/>
    </sheetView>
  </sheetViews>
  <sheetFormatPr defaultColWidth="11.42578125" defaultRowHeight="15"/>
  <cols>
    <col min="2" max="2" width="42.140625" customWidth="1"/>
    <col min="3" max="37" width="6.7109375" customWidth="1"/>
  </cols>
  <sheetData>
    <row r="1" spans="1:45">
      <c r="B1" t="s">
        <v>113</v>
      </c>
      <c r="C1" s="60" t="s">
        <v>114</v>
      </c>
      <c r="D1" s="60"/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</row>
    <row r="2" spans="1:45">
      <c r="A2" s="53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1:45">
      <c r="A3" s="53">
        <v>2</v>
      </c>
      <c r="B3" s="61"/>
      <c r="C3" s="61"/>
      <c r="D3" s="61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</row>
    <row r="4" spans="1:45">
      <c r="A4" s="53">
        <v>3</v>
      </c>
      <c r="B4" s="61"/>
      <c r="C4" s="61"/>
      <c r="D4" s="61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1:45">
      <c r="A5" s="53">
        <v>4</v>
      </c>
      <c r="B5" s="61"/>
      <c r="C5" s="61"/>
      <c r="D5" s="61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</row>
    <row r="6" spans="1:45">
      <c r="A6" s="53">
        <v>5</v>
      </c>
      <c r="B6" s="61"/>
      <c r="C6" s="61"/>
      <c r="D6" s="61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</row>
    <row r="7" spans="1:45">
      <c r="A7" s="53">
        <v>6</v>
      </c>
      <c r="B7" s="61"/>
      <c r="C7" s="61"/>
      <c r="D7" s="61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</row>
    <row r="8" spans="1:45">
      <c r="A8" s="53">
        <v>7</v>
      </c>
      <c r="B8" s="61"/>
      <c r="C8" s="61"/>
      <c r="D8" s="61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</row>
    <row r="9" spans="1:45">
      <c r="A9" s="53">
        <v>8</v>
      </c>
      <c r="B9" s="61"/>
      <c r="C9" s="61"/>
      <c r="D9" s="61"/>
      <c r="E9" s="53"/>
      <c r="F9" s="53"/>
      <c r="G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</row>
    <row r="10" spans="1:45">
      <c r="A10" s="53">
        <v>9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</row>
    <row r="11" spans="1:45">
      <c r="A11" s="53">
        <v>10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</row>
    <row r="12" spans="1:45">
      <c r="A12" s="53">
        <v>11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</row>
    <row r="13" spans="1:45">
      <c r="A13" s="53">
        <v>12</v>
      </c>
      <c r="B13" s="53"/>
      <c r="C13" s="53"/>
      <c r="D13" s="53"/>
      <c r="E13" s="53"/>
      <c r="F13" s="53"/>
      <c r="G13" s="53"/>
      <c r="H13" s="53"/>
      <c r="I13" s="53"/>
      <c r="J13" s="53"/>
      <c r="L13" s="53"/>
      <c r="M13" s="53"/>
      <c r="N13" s="53"/>
      <c r="O13" s="53"/>
      <c r="P13" s="53"/>
      <c r="Q13" s="53"/>
      <c r="R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</row>
    <row r="14" spans="1:45">
      <c r="A14" s="53">
        <v>13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</row>
    <row r="15" spans="1:45">
      <c r="A15" s="53">
        <v>14</v>
      </c>
      <c r="B15" s="53"/>
      <c r="C15" s="53"/>
      <c r="D15" s="53"/>
      <c r="E15" s="53"/>
      <c r="F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</row>
    <row r="16" spans="1:45">
      <c r="A16" s="53">
        <v>15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</row>
    <row r="17" spans="1:45">
      <c r="A17" s="53">
        <v>16</v>
      </c>
      <c r="B17" s="61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</row>
    <row r="18" spans="1:45">
      <c r="A18" s="53">
        <v>17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</row>
    <row r="19" spans="1:45">
      <c r="A19" s="53">
        <v>18</v>
      </c>
      <c r="B19" s="61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</row>
    <row r="20" spans="1:45">
      <c r="A20" s="53">
        <v>19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</row>
    <row r="21" spans="1:45">
      <c r="A21" s="53">
        <v>20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</row>
    <row r="22" spans="1:45">
      <c r="A22" s="53">
        <v>21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</row>
    <row r="23" spans="1:45">
      <c r="A23" s="53">
        <v>22</v>
      </c>
      <c r="B23" s="61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</row>
    <row r="24" spans="1:45">
      <c r="A24" s="53">
        <v>23</v>
      </c>
      <c r="B24" s="61"/>
      <c r="C24" s="61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</row>
    <row r="25" spans="1:45">
      <c r="A25" s="53">
        <v>24</v>
      </c>
      <c r="B25" s="61"/>
      <c r="C25" s="61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</row>
    <row r="26" spans="1:45">
      <c r="A26" s="53">
        <v>25</v>
      </c>
      <c r="B26" s="61"/>
      <c r="C26" s="61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</row>
    <row r="27" spans="1:45">
      <c r="A27" s="53">
        <v>26</v>
      </c>
      <c r="B27" s="53"/>
      <c r="C27" s="61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</row>
    <row r="28" spans="1:45">
      <c r="A28" s="53">
        <v>27</v>
      </c>
      <c r="B28" s="61"/>
      <c r="C28" s="61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</row>
    <row r="29" spans="1:45">
      <c r="A29" s="53">
        <v>28</v>
      </c>
      <c r="B29" s="61"/>
      <c r="C29" s="61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</row>
    <row r="30" spans="1:45">
      <c r="A30" s="53">
        <v>29</v>
      </c>
      <c r="B30" s="53"/>
      <c r="C30" s="61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</row>
    <row r="31" spans="1:45">
      <c r="A31" s="53">
        <v>30</v>
      </c>
      <c r="B31" s="61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</row>
    <row r="32" spans="1:45">
      <c r="A32" s="53">
        <v>31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</row>
    <row r="33" spans="1:45">
      <c r="A33" s="53">
        <v>32</v>
      </c>
      <c r="B33" s="61"/>
      <c r="C33" s="61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</row>
    <row r="34" spans="1:45">
      <c r="A34" s="53">
        <v>33</v>
      </c>
      <c r="B34" s="61"/>
      <c r="C34" s="61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</row>
    <row r="35" spans="1:4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A55A-2C15-43A1-B18A-0CEFAF33128D}">
  <dimension ref="A1:BJ79"/>
  <sheetViews>
    <sheetView workbookViewId="0">
      <selection activeCell="J16" sqref="J16"/>
    </sheetView>
  </sheetViews>
  <sheetFormatPr defaultRowHeight="15"/>
  <sheetData>
    <row r="1" spans="1:6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</row>
    <row r="2" spans="1:6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</row>
    <row r="3" spans="1:6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</row>
    <row r="4" spans="1:6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</row>
    <row r="5" spans="1:6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</row>
    <row r="6" spans="1:6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</row>
    <row r="7" spans="1:62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</row>
    <row r="8" spans="1:6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</row>
    <row r="9" spans="1:62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</row>
    <row r="10" spans="1:62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</row>
    <row r="11" spans="1:6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</row>
    <row r="12" spans="1:6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</row>
    <row r="13" spans="1:6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</row>
    <row r="14" spans="1:6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</row>
    <row r="15" spans="1:62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</row>
    <row r="16" spans="1:6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</row>
    <row r="17" spans="1:62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</row>
    <row r="18" spans="1:62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</row>
    <row r="19" spans="1:62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</row>
    <row r="20" spans="1:62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</row>
    <row r="21" spans="1:62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</row>
    <row r="22" spans="1:6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</row>
    <row r="23" spans="1:6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</row>
    <row r="24" spans="1:6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</row>
    <row r="25" spans="1:6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</row>
    <row r="26" spans="1:6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</row>
    <row r="27" spans="1:6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</row>
    <row r="28" spans="1:6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</row>
    <row r="29" spans="1:6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</row>
    <row r="30" spans="1:6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</row>
    <row r="31" spans="1:6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</row>
    <row r="32" spans="1:6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</row>
    <row r="33" spans="1:6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</row>
    <row r="34" spans="1:6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</row>
    <row r="35" spans="1:62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</row>
    <row r="36" spans="1:62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</row>
    <row r="37" spans="1:62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</row>
    <row r="38" spans="1:62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</row>
    <row r="39" spans="1:62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</row>
    <row r="40" spans="1:6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</row>
    <row r="41" spans="1:6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</row>
    <row r="42" spans="1:6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</row>
    <row r="43" spans="1:6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</row>
    <row r="44" spans="1:62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</row>
    <row r="45" spans="1:6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</row>
    <row r="46" spans="1:6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</row>
    <row r="47" spans="1:6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</row>
    <row r="48" spans="1:6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</row>
    <row r="49" spans="1:6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</row>
    <row r="50" spans="1:6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</row>
    <row r="51" spans="1:6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</row>
    <row r="52" spans="1:6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</row>
    <row r="53" spans="1:6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</row>
    <row r="54" spans="1:6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</row>
    <row r="55" spans="1:6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</row>
    <row r="56" spans="1:6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</row>
    <row r="57" spans="1:6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</row>
    <row r="58" spans="1:6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</row>
    <row r="59" spans="1:6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</row>
    <row r="60" spans="1:6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</row>
    <row r="61" spans="1:6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</row>
    <row r="62" spans="1: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</row>
    <row r="63" spans="1:6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</row>
    <row r="64" spans="1:6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</row>
    <row r="65" spans="1:6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</row>
    <row r="66" spans="1:6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</row>
    <row r="67" spans="1:6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</row>
    <row r="68" spans="1:6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</row>
    <row r="69" spans="1:6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</row>
    <row r="70" spans="1:6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</row>
    <row r="71" spans="1:6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</row>
    <row r="72" spans="1:6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</row>
    <row r="73" spans="1:6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</row>
    <row r="74" spans="1:6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</row>
    <row r="75" spans="1:6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</row>
    <row r="76" spans="1:6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</row>
    <row r="77" spans="1:6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</row>
    <row r="78" spans="1:6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</row>
    <row r="79" spans="1:6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D53B-E55E-4288-80B6-F80554C0D0EA}">
  <dimension ref="B2:B4"/>
  <sheetViews>
    <sheetView workbookViewId="0">
      <selection activeCell="I20" sqref="I20"/>
    </sheetView>
  </sheetViews>
  <sheetFormatPr defaultRowHeight="15"/>
  <sheetData>
    <row r="2" spans="2:2">
      <c r="B2" t="s">
        <v>156</v>
      </c>
    </row>
    <row r="3" spans="2:2">
      <c r="B3" t="s">
        <v>157</v>
      </c>
    </row>
    <row r="4" spans="2:2">
      <c r="B4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7694D8D1AB874AB6FD6FB18B5F45CC" ma:contentTypeVersion="13" ma:contentTypeDescription="Crear nuevo documento." ma:contentTypeScope="" ma:versionID="97435e8eaeafb1616df44486563b77a4">
  <xsd:schema xmlns:xsd="http://www.w3.org/2001/XMLSchema" xmlns:xs="http://www.w3.org/2001/XMLSchema" xmlns:p="http://schemas.microsoft.com/office/2006/metadata/properties" xmlns:ns2="fc3352f3-0c4f-4018-aaff-fbc2b90839bd" xmlns:ns3="d9c99339-198d-44e3-aae0-fc56e347e583" targetNamespace="http://schemas.microsoft.com/office/2006/metadata/properties" ma:root="true" ma:fieldsID="9090494a2a7642c7e261f00b9c428775" ns2:_="" ns3:_="">
    <xsd:import namespace="fc3352f3-0c4f-4018-aaff-fbc2b90839bd"/>
    <xsd:import namespace="d9c99339-198d-44e3-aae0-fc56e347e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352f3-0c4f-4018-aaff-fbc2b9083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351f5677-5b7d-41a6-9d28-c0c39b502a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99339-198d-44e3-aae0-fc56e347e58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87e49c2-903f-4826-8878-0357d88eb3d5}" ma:internalName="TaxCatchAll" ma:showField="CatchAllData" ma:web="d9c99339-198d-44e3-aae0-fc56e347e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c99339-198d-44e3-aae0-fc56e347e583" xsi:nil="true"/>
    <lcf76f155ced4ddcb4097134ff3c332f xmlns="fc3352f3-0c4f-4018-aaff-fbc2b90839b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2D2121-FA47-47B9-A155-FB24B05AE9E8}"/>
</file>

<file path=customXml/itemProps2.xml><?xml version="1.0" encoding="utf-8"?>
<ds:datastoreItem xmlns:ds="http://schemas.openxmlformats.org/officeDocument/2006/customXml" ds:itemID="{92EE602F-1B88-466F-81DE-C5D30E1C8B68}">
  <ds:schemaRefs>
    <ds:schemaRef ds:uri="http://schemas.microsoft.com/office/2006/metadata/properties"/>
    <ds:schemaRef ds:uri="http://schemas.microsoft.com/office/infopath/2007/PartnerControls"/>
    <ds:schemaRef ds:uri="fa7ba8b8-bc05-4189-be16-0937ea6c7638"/>
    <ds:schemaRef ds:uri="9bc71a6a-fede-4148-9ae7-ed3ee9e6c7b9"/>
  </ds:schemaRefs>
</ds:datastoreItem>
</file>

<file path=customXml/itemProps3.xml><?xml version="1.0" encoding="utf-8"?>
<ds:datastoreItem xmlns:ds="http://schemas.openxmlformats.org/officeDocument/2006/customXml" ds:itemID="{9C60D0D6-50D1-4FCD-8362-BEC54C7A4A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Pack and ship</vt:lpstr>
      <vt:lpstr>Travel expenses</vt:lpstr>
      <vt:lpstr>Timeline</vt:lpstr>
      <vt:lpstr>Draft images</vt:lpstr>
      <vt:lpstr>Notas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>Oscar Eduardo Delgado Santana</cp:lastModifiedBy>
  <cp:revision/>
  <dcterms:created xsi:type="dcterms:W3CDTF">2018-03-13T21:07:45Z</dcterms:created>
  <dcterms:modified xsi:type="dcterms:W3CDTF">2024-12-12T16:07:13Z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0x010100207694D8D1AB874AB6FD6FB18B5F45CC</vt:lpwstr>
  </property>
  <property fmtid="{D5CDD505-2E9C-101B-9397-08002B2CF9AE}" pid="3" name="Order">
    <vt:r8>2500</vt:r8>
  </property>
  <property fmtid="{D5CDD505-2E9C-101B-9397-08002B2CF9AE}" pid="4" name="MediaServiceImageTags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